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2.xml" ContentType="application/vnd.openxmlformats-officedocument.spreadsheetml.comments+xml"/>
  <Override PartName="/xl/drawings/drawing13.xml" ContentType="application/vnd.openxmlformats-officedocument.drawing+xml"/>
  <Override PartName="/xl/comments3.xml" ContentType="application/vnd.openxmlformats-officedocument.spreadsheetml.comments+xml"/>
  <Override PartName="/xl/drawings/drawing14.xml" ContentType="application/vnd.openxmlformats-officedocument.drawing+xml"/>
  <Override PartName="/xl/comments4.xml" ContentType="application/vnd.openxmlformats-officedocument.spreadsheetml.comments+xml"/>
  <Override PartName="/xl/drawings/drawing15.xml" ContentType="application/vnd.openxmlformats-officedocument.drawing+xml"/>
  <Override PartName="/xl/comments5.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omments6.xml" ContentType="application/vnd.openxmlformats-officedocument.spreadsheetml.comments+xml"/>
  <Override PartName="/xl/drawings/drawing23.xml" ContentType="application/vnd.openxmlformats-officedocument.drawing+xml"/>
  <Override PartName="/xl/comments7.xml" ContentType="application/vnd.openxmlformats-officedocument.spreadsheetml.comments+xml"/>
  <Override PartName="/xl/drawings/drawing24.xml" ContentType="application/vnd.openxmlformats-officedocument.drawing+xml"/>
  <Override PartName="/xl/comments8.xml" ContentType="application/vnd.openxmlformats-officedocument.spreadsheetml.comments+xml"/>
  <Override PartName="/xl/drawings/drawing25.xml" ContentType="application/vnd.openxmlformats-officedocument.drawing+xml"/>
  <Override PartName="/xl/comments9.xml" ContentType="application/vnd.openxmlformats-officedocument.spreadsheetml.comments+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0" yWindow="0" windowWidth="20490" windowHeight="7755" tabRatio="767"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Cultura de Inno. Insti..." sheetId="47" r:id="rId19"/>
    <sheet name="9. Asegura. de la Calid. y M" sheetId="33" state="hidden"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s>
  <externalReferences>
    <externalReference r:id="rId29"/>
    <externalReference r:id="rId30"/>
  </externalReference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Presupuesto!$B$11:$AR$566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O12" i="28" l="1"/>
  <c r="M12" i="28"/>
  <c r="K12" i="28"/>
  <c r="M9" i="28"/>
  <c r="K9" i="28"/>
  <c r="I33" i="28" l="1"/>
  <c r="I32" i="28"/>
  <c r="I31" i="28"/>
  <c r="I28" i="28"/>
  <c r="I27" i="28"/>
  <c r="I26" i="28"/>
  <c r="I25" i="28"/>
  <c r="I24" i="28"/>
  <c r="I23" i="28"/>
  <c r="I22" i="28"/>
  <c r="I21" i="28"/>
  <c r="I20" i="28"/>
  <c r="I19" i="28"/>
  <c r="I18" i="28"/>
  <c r="I17" i="28"/>
  <c r="I14" i="28"/>
  <c r="P35" i="44"/>
  <c r="Q35" i="44"/>
  <c r="H36" i="44"/>
  <c r="I36" i="44"/>
  <c r="J36" i="44"/>
  <c r="K36" i="44"/>
  <c r="L36" i="44"/>
  <c r="M36" i="44"/>
  <c r="N36" i="44"/>
  <c r="O36" i="44"/>
  <c r="P48" i="24"/>
  <c r="Q48" i="24"/>
  <c r="H49" i="24"/>
  <c r="I49" i="24"/>
  <c r="J49" i="24"/>
  <c r="K49" i="24"/>
  <c r="L49" i="24"/>
  <c r="M49" i="24"/>
  <c r="N49" i="24"/>
  <c r="O49" i="24"/>
  <c r="P30" i="28"/>
  <c r="Q10" i="46"/>
  <c r="Q8" i="46"/>
  <c r="P8" i="46"/>
  <c r="J404" i="12"/>
  <c r="I404" i="12"/>
  <c r="F404" i="12"/>
  <c r="J403" i="12"/>
  <c r="I403" i="12"/>
  <c r="F403" i="12"/>
  <c r="J402" i="12"/>
  <c r="I402" i="12"/>
  <c r="F402" i="12"/>
  <c r="J401" i="12"/>
  <c r="I401" i="12"/>
  <c r="F401" i="12"/>
  <c r="J400" i="12"/>
  <c r="I400" i="12"/>
  <c r="F400" i="12"/>
  <c r="J399" i="12"/>
  <c r="I399" i="12"/>
  <c r="F399" i="12"/>
  <c r="J398" i="12"/>
  <c r="I398" i="12"/>
  <c r="F398" i="12"/>
  <c r="J397" i="12"/>
  <c r="I397" i="12"/>
  <c r="F397" i="12"/>
  <c r="J396" i="12"/>
  <c r="I396" i="12"/>
  <c r="F396" i="12"/>
  <c r="J395" i="12"/>
  <c r="I395" i="12"/>
  <c r="F395" i="12"/>
  <c r="J394" i="12"/>
  <c r="I394" i="12"/>
  <c r="F394" i="12"/>
  <c r="J393" i="12"/>
  <c r="I393" i="12"/>
  <c r="F393" i="12"/>
  <c r="J392" i="12"/>
  <c r="I392" i="12"/>
  <c r="F392" i="12"/>
  <c r="J391" i="12"/>
  <c r="I391" i="12"/>
  <c r="F391" i="12"/>
  <c r="J390" i="12"/>
  <c r="I390" i="12"/>
  <c r="F390" i="12"/>
  <c r="J389" i="12"/>
  <c r="I389" i="12"/>
  <c r="F389" i="12"/>
  <c r="J388" i="12"/>
  <c r="I388" i="12"/>
  <c r="F388" i="12"/>
  <c r="J387" i="12"/>
  <c r="I387" i="12"/>
  <c r="F387" i="12"/>
  <c r="J386" i="12"/>
  <c r="I386" i="12"/>
  <c r="F386" i="12"/>
  <c r="J385" i="12"/>
  <c r="I385" i="12"/>
  <c r="F385" i="12"/>
  <c r="J384" i="12"/>
  <c r="I384" i="12"/>
  <c r="F384" i="12"/>
  <c r="J383" i="12"/>
  <c r="I383" i="12"/>
  <c r="F383" i="12"/>
  <c r="J382" i="12"/>
  <c r="I382" i="12"/>
  <c r="F382" i="12"/>
  <c r="J381" i="12"/>
  <c r="I381" i="12"/>
  <c r="F381" i="12"/>
  <c r="J380" i="12"/>
  <c r="I380" i="12"/>
  <c r="F380" i="12"/>
  <c r="J379" i="12"/>
  <c r="I379" i="12"/>
  <c r="F379" i="12"/>
  <c r="J378" i="12"/>
  <c r="I378" i="12"/>
  <c r="F378" i="12"/>
  <c r="J377" i="12"/>
  <c r="I377" i="12"/>
  <c r="F377" i="12"/>
  <c r="J376" i="12"/>
  <c r="I376" i="12"/>
  <c r="F376" i="12"/>
  <c r="J375" i="12"/>
  <c r="I375" i="12"/>
  <c r="F375" i="12"/>
  <c r="J374" i="12"/>
  <c r="I374" i="12"/>
  <c r="F374" i="12"/>
  <c r="J373" i="12"/>
  <c r="I373" i="12"/>
  <c r="F373" i="12"/>
  <c r="J372" i="12"/>
  <c r="I372" i="12"/>
  <c r="F372" i="12"/>
  <c r="J371" i="12"/>
  <c r="I371" i="12"/>
  <c r="F371" i="12"/>
  <c r="I370" i="12"/>
  <c r="D366" i="12"/>
  <c r="C367" i="12" s="1"/>
  <c r="K197" i="7"/>
  <c r="J197" i="7"/>
  <c r="F197" i="7"/>
  <c r="G197" i="7" s="1"/>
  <c r="K196" i="7"/>
  <c r="J196" i="7"/>
  <c r="G196" i="7"/>
  <c r="K195" i="7"/>
  <c r="J195" i="7"/>
  <c r="G195" i="7"/>
  <c r="E195" i="7"/>
  <c r="K194" i="7"/>
  <c r="J194" i="7"/>
  <c r="G194" i="7"/>
  <c r="E194" i="7"/>
  <c r="K193" i="7"/>
  <c r="J193" i="7"/>
  <c r="G193" i="7"/>
  <c r="E193" i="7"/>
  <c r="K192" i="7"/>
  <c r="J192" i="7"/>
  <c r="G192" i="7"/>
  <c r="K191" i="7"/>
  <c r="J191" i="7"/>
  <c r="G191" i="7"/>
  <c r="K190" i="7"/>
  <c r="J190" i="7"/>
  <c r="E190" i="7"/>
  <c r="G190" i="7" s="1"/>
  <c r="K189" i="7"/>
  <c r="J189" i="7"/>
  <c r="E189" i="7"/>
  <c r="G189" i="7" s="1"/>
  <c r="J188" i="7"/>
  <c r="G188" i="7"/>
  <c r="C185" i="7"/>
  <c r="K178" i="7"/>
  <c r="J178" i="7"/>
  <c r="F178" i="7"/>
  <c r="G178" i="7" s="1"/>
  <c r="K177" i="7"/>
  <c r="J177" i="7"/>
  <c r="G177" i="7"/>
  <c r="K176" i="7"/>
  <c r="J176" i="7"/>
  <c r="G176" i="7"/>
  <c r="E176" i="7"/>
  <c r="K175" i="7"/>
  <c r="J175" i="7"/>
  <c r="G175" i="7"/>
  <c r="E175" i="7"/>
  <c r="K174" i="7"/>
  <c r="J174" i="7"/>
  <c r="G174" i="7"/>
  <c r="E174" i="7"/>
  <c r="K173" i="7"/>
  <c r="J173" i="7"/>
  <c r="G173" i="7"/>
  <c r="K172" i="7"/>
  <c r="J172" i="7"/>
  <c r="G172" i="7"/>
  <c r="K171" i="7"/>
  <c r="J171" i="7"/>
  <c r="E171" i="7"/>
  <c r="G171" i="7" s="1"/>
  <c r="K170" i="7"/>
  <c r="J170" i="7"/>
  <c r="E170" i="7"/>
  <c r="G170" i="7" s="1"/>
  <c r="J169" i="7"/>
  <c r="G169" i="7"/>
  <c r="C166" i="7"/>
  <c r="D162" i="7" l="1"/>
  <c r="D181" i="7"/>
  <c r="Q12" i="31" l="1"/>
  <c r="P12" i="31"/>
  <c r="P9" i="31"/>
  <c r="Q9" i="31"/>
  <c r="P10" i="31"/>
  <c r="Q10" i="31"/>
  <c r="P11" i="31"/>
  <c r="Q11" i="31"/>
  <c r="Q8" i="44"/>
  <c r="Q36" i="44" s="1"/>
  <c r="P8" i="44"/>
  <c r="P36" i="44" s="1"/>
  <c r="Q33" i="24"/>
  <c r="P33" i="24"/>
  <c r="Q16" i="24"/>
  <c r="P16" i="24"/>
  <c r="Q15" i="24"/>
  <c r="P15" i="24"/>
  <c r="Q21" i="30"/>
  <c r="P21" i="30"/>
  <c r="Q10" i="30"/>
  <c r="P10" i="30"/>
  <c r="Q23" i="22"/>
  <c r="P23" i="22"/>
  <c r="Q12" i="22"/>
  <c r="P12" i="22"/>
  <c r="Q11" i="22"/>
  <c r="P11" i="22"/>
  <c r="Q10" i="22"/>
  <c r="P10" i="22"/>
  <c r="Q9" i="22"/>
  <c r="P9" i="22"/>
  <c r="P8" i="21"/>
  <c r="Q13" i="28"/>
  <c r="I13" i="28" s="1"/>
  <c r="P13" i="28"/>
  <c r="Q12" i="28"/>
  <c r="I12" i="28" s="1"/>
  <c r="P12" i="28"/>
  <c r="Q11" i="28"/>
  <c r="I11" i="28" s="1"/>
  <c r="P11" i="28"/>
  <c r="Q10" i="28"/>
  <c r="I10" i="28" s="1"/>
  <c r="P10" i="28"/>
  <c r="Q9" i="28"/>
  <c r="I9" i="28" s="1"/>
  <c r="P9" i="28"/>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D10" i="42" s="1"/>
  <c r="J20" i="42"/>
  <c r="J37" i="42" s="1"/>
  <c r="I20" i="42"/>
  <c r="F20" i="42"/>
  <c r="J19" i="42"/>
  <c r="I19" i="42"/>
  <c r="F19" i="42"/>
  <c r="J18" i="42"/>
  <c r="I18" i="42"/>
  <c r="F18" i="42"/>
  <c r="I17" i="42"/>
  <c r="F17" i="42"/>
  <c r="D12" i="42"/>
  <c r="C13" i="42" s="1"/>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I20" i="40"/>
  <c r="F20" i="40"/>
  <c r="J19" i="40"/>
  <c r="I19" i="40"/>
  <c r="F19" i="40"/>
  <c r="J18" i="40"/>
  <c r="I18" i="40"/>
  <c r="F18" i="40"/>
  <c r="I17" i="40"/>
  <c r="F17" i="40"/>
  <c r="D13" i="40"/>
  <c r="C14" i="40" s="1"/>
  <c r="J359" i="12"/>
  <c r="I359" i="12"/>
  <c r="F359" i="12"/>
  <c r="J358" i="12"/>
  <c r="I358" i="12"/>
  <c r="F358" i="12"/>
  <c r="J357" i="12"/>
  <c r="I357" i="12"/>
  <c r="F357" i="12"/>
  <c r="J356" i="12"/>
  <c r="I356" i="12"/>
  <c r="F356" i="12"/>
  <c r="J355" i="12"/>
  <c r="I355" i="12"/>
  <c r="F355" i="12"/>
  <c r="J354" i="12"/>
  <c r="I354" i="12"/>
  <c r="F354" i="12"/>
  <c r="J353" i="12"/>
  <c r="I353" i="12"/>
  <c r="F353" i="12"/>
  <c r="J352" i="12"/>
  <c r="I352" i="12"/>
  <c r="F352" i="12"/>
  <c r="J351" i="12"/>
  <c r="I351" i="12"/>
  <c r="F351" i="12"/>
  <c r="J350" i="12"/>
  <c r="I350" i="12"/>
  <c r="F350" i="12"/>
  <c r="J349" i="12"/>
  <c r="I349" i="12"/>
  <c r="F349" i="12"/>
  <c r="J348" i="12"/>
  <c r="I348" i="12"/>
  <c r="F348" i="12"/>
  <c r="J347" i="12"/>
  <c r="I347" i="12"/>
  <c r="F347" i="12"/>
  <c r="J346" i="12"/>
  <c r="I346" i="12"/>
  <c r="F346" i="12"/>
  <c r="J345" i="12"/>
  <c r="I345" i="12"/>
  <c r="F345" i="12"/>
  <c r="J344" i="12"/>
  <c r="I344" i="12"/>
  <c r="F344" i="12"/>
  <c r="J343" i="12"/>
  <c r="I343" i="12"/>
  <c r="F343" i="12"/>
  <c r="J342" i="12"/>
  <c r="I342" i="12"/>
  <c r="F342" i="12"/>
  <c r="J341" i="12"/>
  <c r="I341" i="12"/>
  <c r="F341" i="12"/>
  <c r="J340" i="12"/>
  <c r="I340" i="12"/>
  <c r="F340" i="12"/>
  <c r="J339" i="12"/>
  <c r="I339" i="12"/>
  <c r="F339" i="12"/>
  <c r="J338" i="12"/>
  <c r="I338" i="12"/>
  <c r="F338" i="12"/>
  <c r="J337" i="12"/>
  <c r="I337" i="12"/>
  <c r="F337" i="12"/>
  <c r="J336" i="12"/>
  <c r="I336" i="12"/>
  <c r="F336" i="12"/>
  <c r="J335" i="12"/>
  <c r="I335" i="12"/>
  <c r="F335" i="12"/>
  <c r="J334" i="12"/>
  <c r="I334" i="12"/>
  <c r="F334" i="12"/>
  <c r="J333" i="12"/>
  <c r="I333" i="12"/>
  <c r="F333" i="12"/>
  <c r="J332" i="12"/>
  <c r="I332" i="12"/>
  <c r="F332" i="12"/>
  <c r="J331" i="12"/>
  <c r="I331" i="12"/>
  <c r="F331" i="12"/>
  <c r="J330" i="12"/>
  <c r="I330" i="12"/>
  <c r="F330" i="12"/>
  <c r="J329" i="12"/>
  <c r="I329" i="12"/>
  <c r="F329" i="12"/>
  <c r="J328" i="12"/>
  <c r="I328" i="12"/>
  <c r="F328" i="12"/>
  <c r="J327" i="12"/>
  <c r="I327" i="12"/>
  <c r="F327" i="12"/>
  <c r="J326" i="12"/>
  <c r="I326" i="12"/>
  <c r="F326" i="12"/>
  <c r="I325" i="12"/>
  <c r="E325" i="12"/>
  <c r="F325" i="12" s="1"/>
  <c r="D321" i="12"/>
  <c r="C322" i="12" s="1"/>
  <c r="J315" i="12"/>
  <c r="I315" i="12"/>
  <c r="F315" i="12"/>
  <c r="J314" i="12"/>
  <c r="I314" i="12"/>
  <c r="F314" i="12"/>
  <c r="J313" i="12"/>
  <c r="I313" i="12"/>
  <c r="F313" i="12"/>
  <c r="J312" i="12"/>
  <c r="I312" i="12"/>
  <c r="F312" i="12"/>
  <c r="J311" i="12"/>
  <c r="I311" i="12"/>
  <c r="F311" i="12"/>
  <c r="J310" i="12"/>
  <c r="I310" i="12"/>
  <c r="F310" i="12"/>
  <c r="J309" i="12"/>
  <c r="I309" i="12"/>
  <c r="F309" i="12"/>
  <c r="J308" i="12"/>
  <c r="I308" i="12"/>
  <c r="F308" i="12"/>
  <c r="J307" i="12"/>
  <c r="I307" i="12"/>
  <c r="F307" i="12"/>
  <c r="J306" i="12"/>
  <c r="I306" i="12"/>
  <c r="F306" i="12"/>
  <c r="J305" i="12"/>
  <c r="I305" i="12"/>
  <c r="F305" i="12"/>
  <c r="J304" i="12"/>
  <c r="I304" i="12"/>
  <c r="F304" i="12"/>
  <c r="J303" i="12"/>
  <c r="I303" i="12"/>
  <c r="F303" i="12"/>
  <c r="J302" i="12"/>
  <c r="I302" i="12"/>
  <c r="F302" i="12"/>
  <c r="J301" i="12"/>
  <c r="I301" i="12"/>
  <c r="F301" i="12"/>
  <c r="J300" i="12"/>
  <c r="I300" i="12"/>
  <c r="F300" i="12"/>
  <c r="J299" i="12"/>
  <c r="I299" i="12"/>
  <c r="F299" i="12"/>
  <c r="J298" i="12"/>
  <c r="I298" i="12"/>
  <c r="F298" i="12"/>
  <c r="J297" i="12"/>
  <c r="I297" i="12"/>
  <c r="F297" i="12"/>
  <c r="J296" i="12"/>
  <c r="I296" i="12"/>
  <c r="F296" i="12"/>
  <c r="J295" i="12"/>
  <c r="I295" i="12"/>
  <c r="F295" i="12"/>
  <c r="J294" i="12"/>
  <c r="I294" i="12"/>
  <c r="F294" i="12"/>
  <c r="J293" i="12"/>
  <c r="I293" i="12"/>
  <c r="F293" i="12"/>
  <c r="J292" i="12"/>
  <c r="I292" i="12"/>
  <c r="F292" i="12"/>
  <c r="J291" i="12"/>
  <c r="I291" i="12"/>
  <c r="F291" i="12"/>
  <c r="J290" i="12"/>
  <c r="I290" i="12"/>
  <c r="F290" i="12"/>
  <c r="J289" i="12"/>
  <c r="I289" i="12"/>
  <c r="F289" i="12"/>
  <c r="J288" i="12"/>
  <c r="I288" i="12"/>
  <c r="F288" i="12"/>
  <c r="J287" i="12"/>
  <c r="I287" i="12"/>
  <c r="F287" i="12"/>
  <c r="J286" i="12"/>
  <c r="I286" i="12"/>
  <c r="F286" i="12"/>
  <c r="J285" i="12"/>
  <c r="I285" i="12"/>
  <c r="F285" i="12"/>
  <c r="J284" i="12"/>
  <c r="I284" i="12"/>
  <c r="F284" i="12"/>
  <c r="J283" i="12"/>
  <c r="I283" i="12"/>
  <c r="F283" i="12"/>
  <c r="J282" i="12"/>
  <c r="I282" i="12"/>
  <c r="F282" i="12"/>
  <c r="I281" i="12"/>
  <c r="F281" i="12"/>
  <c r="E281" i="12"/>
  <c r="D277" i="12"/>
  <c r="C278" i="12" s="1"/>
  <c r="J271" i="12"/>
  <c r="I271" i="12"/>
  <c r="F271" i="12"/>
  <c r="J270" i="12"/>
  <c r="I270" i="12"/>
  <c r="F270" i="12"/>
  <c r="J269" i="12"/>
  <c r="I269" i="12"/>
  <c r="F269" i="12"/>
  <c r="J268" i="12"/>
  <c r="I268" i="12"/>
  <c r="F268" i="12"/>
  <c r="J267" i="12"/>
  <c r="I267" i="12"/>
  <c r="F267" i="12"/>
  <c r="J266" i="12"/>
  <c r="I266" i="12"/>
  <c r="F266" i="12"/>
  <c r="J265" i="12"/>
  <c r="I265" i="12"/>
  <c r="F265" i="12"/>
  <c r="J264" i="12"/>
  <c r="I264" i="12"/>
  <c r="F264" i="12"/>
  <c r="J263" i="12"/>
  <c r="I263" i="12"/>
  <c r="F263" i="12"/>
  <c r="J262" i="12"/>
  <c r="I262" i="12"/>
  <c r="F262" i="12"/>
  <c r="J261" i="12"/>
  <c r="I261" i="12"/>
  <c r="F261" i="12"/>
  <c r="J260" i="12"/>
  <c r="I260" i="12"/>
  <c r="F260" i="12"/>
  <c r="J259" i="12"/>
  <c r="I259" i="12"/>
  <c r="F259" i="12"/>
  <c r="J258" i="12"/>
  <c r="I258" i="12"/>
  <c r="F258" i="12"/>
  <c r="J257" i="12"/>
  <c r="I257" i="12"/>
  <c r="F257" i="12"/>
  <c r="J256" i="12"/>
  <c r="I256" i="12"/>
  <c r="F256" i="12"/>
  <c r="J255" i="12"/>
  <c r="I255" i="12"/>
  <c r="F255" i="12"/>
  <c r="J254" i="12"/>
  <c r="I254" i="12"/>
  <c r="F254" i="12"/>
  <c r="J253" i="12"/>
  <c r="I253" i="12"/>
  <c r="F253" i="12"/>
  <c r="J252" i="12"/>
  <c r="I252" i="12"/>
  <c r="F252" i="12"/>
  <c r="J251" i="12"/>
  <c r="I251" i="12"/>
  <c r="F251" i="12"/>
  <c r="J250" i="12"/>
  <c r="I250" i="12"/>
  <c r="F250" i="12"/>
  <c r="J249" i="12"/>
  <c r="I249" i="12"/>
  <c r="F249" i="12"/>
  <c r="J248" i="12"/>
  <c r="I248" i="12"/>
  <c r="F248" i="12"/>
  <c r="J247" i="12"/>
  <c r="I247" i="12"/>
  <c r="F247" i="12"/>
  <c r="J246" i="12"/>
  <c r="I246" i="12"/>
  <c r="F246" i="12"/>
  <c r="J245" i="12"/>
  <c r="I245" i="12"/>
  <c r="F245" i="12"/>
  <c r="J244" i="12"/>
  <c r="I244" i="12"/>
  <c r="F244" i="12"/>
  <c r="J243" i="12"/>
  <c r="I243" i="12"/>
  <c r="F243" i="12"/>
  <c r="J242" i="12"/>
  <c r="I242" i="12"/>
  <c r="F242" i="12"/>
  <c r="J241" i="12"/>
  <c r="I241" i="12"/>
  <c r="F241" i="12"/>
  <c r="J240" i="12"/>
  <c r="I240" i="12"/>
  <c r="F240" i="12"/>
  <c r="J239" i="12"/>
  <c r="I239" i="12"/>
  <c r="F239" i="12"/>
  <c r="J238" i="12"/>
  <c r="I238" i="12"/>
  <c r="F238" i="12"/>
  <c r="I237" i="12"/>
  <c r="E237" i="12"/>
  <c r="F237" i="12" s="1"/>
  <c r="D233" i="12"/>
  <c r="C234" i="12" s="1"/>
  <c r="J227" i="12"/>
  <c r="I227" i="12"/>
  <c r="F227" i="12"/>
  <c r="J226" i="12"/>
  <c r="I226" i="12"/>
  <c r="F226" i="12"/>
  <c r="J225" i="12"/>
  <c r="I225" i="12"/>
  <c r="F225" i="12"/>
  <c r="J224" i="12"/>
  <c r="I224" i="12"/>
  <c r="F224" i="12"/>
  <c r="J223" i="12"/>
  <c r="I223" i="12"/>
  <c r="F223" i="12"/>
  <c r="J222" i="12"/>
  <c r="I222" i="12"/>
  <c r="F222" i="12"/>
  <c r="J221" i="12"/>
  <c r="I221" i="12"/>
  <c r="F221" i="12"/>
  <c r="J220" i="12"/>
  <c r="I220" i="12"/>
  <c r="F220" i="12"/>
  <c r="J219" i="12"/>
  <c r="I219" i="12"/>
  <c r="F219" i="12"/>
  <c r="J218" i="12"/>
  <c r="I218" i="12"/>
  <c r="F218" i="12"/>
  <c r="J217" i="12"/>
  <c r="I217" i="12"/>
  <c r="F217" i="12"/>
  <c r="J216" i="12"/>
  <c r="I216" i="12"/>
  <c r="F216" i="12"/>
  <c r="J215" i="12"/>
  <c r="I215" i="12"/>
  <c r="F215" i="12"/>
  <c r="J214" i="12"/>
  <c r="I214" i="12"/>
  <c r="F214" i="12"/>
  <c r="J213" i="12"/>
  <c r="I213" i="12"/>
  <c r="F213" i="12"/>
  <c r="J212" i="12"/>
  <c r="I212" i="12"/>
  <c r="F212" i="12"/>
  <c r="J211" i="12"/>
  <c r="I211" i="12"/>
  <c r="F211" i="12"/>
  <c r="J210" i="12"/>
  <c r="I210" i="12"/>
  <c r="F210" i="12"/>
  <c r="J209" i="12"/>
  <c r="I209" i="12"/>
  <c r="F209" i="12"/>
  <c r="J208" i="12"/>
  <c r="I208" i="12"/>
  <c r="F208" i="12"/>
  <c r="J207" i="12"/>
  <c r="I207" i="12"/>
  <c r="F207" i="12"/>
  <c r="J206" i="12"/>
  <c r="I206" i="12"/>
  <c r="F206" i="12"/>
  <c r="J205" i="12"/>
  <c r="I205" i="12"/>
  <c r="F205" i="12"/>
  <c r="J204" i="12"/>
  <c r="I204" i="12"/>
  <c r="F204" i="12"/>
  <c r="J203" i="12"/>
  <c r="I203" i="12"/>
  <c r="F203" i="12"/>
  <c r="J202" i="12"/>
  <c r="I202" i="12"/>
  <c r="F202" i="12"/>
  <c r="J201" i="12"/>
  <c r="I201" i="12"/>
  <c r="F201" i="12"/>
  <c r="J200" i="12"/>
  <c r="I200" i="12"/>
  <c r="F200" i="12"/>
  <c r="J199" i="12"/>
  <c r="I199" i="12"/>
  <c r="F199" i="12"/>
  <c r="J198" i="12"/>
  <c r="I198" i="12"/>
  <c r="F198" i="12"/>
  <c r="J197" i="12"/>
  <c r="I197" i="12"/>
  <c r="F197" i="12"/>
  <c r="J196" i="12"/>
  <c r="I196" i="12"/>
  <c r="F196" i="12"/>
  <c r="J195" i="12"/>
  <c r="I195" i="12"/>
  <c r="F195" i="12"/>
  <c r="J194" i="12"/>
  <c r="I194" i="12"/>
  <c r="F194" i="12"/>
  <c r="I193" i="12"/>
  <c r="F193" i="12"/>
  <c r="E193" i="12"/>
  <c r="D189" i="12"/>
  <c r="C190" i="12" s="1"/>
  <c r="J183" i="12"/>
  <c r="I183" i="12"/>
  <c r="F183" i="12"/>
  <c r="J182" i="12"/>
  <c r="I182" i="12"/>
  <c r="F182" i="12"/>
  <c r="J181" i="12"/>
  <c r="I181" i="12"/>
  <c r="F181" i="12"/>
  <c r="J180" i="12"/>
  <c r="I180" i="12"/>
  <c r="F180" i="12"/>
  <c r="J179" i="12"/>
  <c r="I179" i="12"/>
  <c r="F179" i="12"/>
  <c r="J178" i="12"/>
  <c r="I178" i="12"/>
  <c r="F178" i="12"/>
  <c r="J177" i="12"/>
  <c r="I177" i="12"/>
  <c r="F177" i="12"/>
  <c r="J176" i="12"/>
  <c r="I176" i="12"/>
  <c r="F176" i="12"/>
  <c r="J175" i="12"/>
  <c r="I175" i="12"/>
  <c r="F175" i="12"/>
  <c r="J174" i="12"/>
  <c r="I174" i="12"/>
  <c r="F174" i="12"/>
  <c r="J173" i="12"/>
  <c r="I173" i="12"/>
  <c r="F173" i="12"/>
  <c r="J172" i="12"/>
  <c r="I172" i="12"/>
  <c r="F172" i="12"/>
  <c r="J171" i="12"/>
  <c r="I171" i="12"/>
  <c r="F171" i="12"/>
  <c r="J170" i="12"/>
  <c r="I170" i="12"/>
  <c r="F170" i="12"/>
  <c r="J169" i="12"/>
  <c r="I169" i="12"/>
  <c r="F169" i="12"/>
  <c r="J168" i="12"/>
  <c r="I168" i="12"/>
  <c r="F168" i="12"/>
  <c r="J167" i="12"/>
  <c r="I167" i="12"/>
  <c r="F167" i="12"/>
  <c r="J166" i="12"/>
  <c r="I166" i="12"/>
  <c r="F166" i="12"/>
  <c r="J165" i="12"/>
  <c r="I165" i="12"/>
  <c r="F165" i="12"/>
  <c r="J164" i="12"/>
  <c r="I164" i="12"/>
  <c r="F164" i="12"/>
  <c r="J163" i="12"/>
  <c r="I163" i="12"/>
  <c r="F163" i="12"/>
  <c r="J162" i="12"/>
  <c r="I162" i="12"/>
  <c r="F162" i="12"/>
  <c r="J161" i="12"/>
  <c r="I161" i="12"/>
  <c r="F161" i="12"/>
  <c r="J160" i="12"/>
  <c r="I160" i="12"/>
  <c r="F160" i="12"/>
  <c r="J159" i="12"/>
  <c r="I159" i="12"/>
  <c r="F159" i="12"/>
  <c r="J158" i="12"/>
  <c r="I158" i="12"/>
  <c r="F158" i="12"/>
  <c r="J157" i="12"/>
  <c r="I157" i="12"/>
  <c r="F157" i="12"/>
  <c r="J156" i="12"/>
  <c r="I156" i="12"/>
  <c r="F156" i="12"/>
  <c r="J155" i="12"/>
  <c r="I155" i="12"/>
  <c r="F155" i="12"/>
  <c r="J154" i="12"/>
  <c r="I154" i="12"/>
  <c r="F154" i="12"/>
  <c r="J153" i="12"/>
  <c r="I153" i="12"/>
  <c r="F153" i="12"/>
  <c r="J152" i="12"/>
  <c r="I152" i="12"/>
  <c r="F152" i="12"/>
  <c r="J151" i="12"/>
  <c r="I151" i="12"/>
  <c r="F151" i="12"/>
  <c r="J150" i="12"/>
  <c r="I150" i="12"/>
  <c r="F150" i="12"/>
  <c r="I149" i="12"/>
  <c r="E149" i="12"/>
  <c r="F149" i="12" s="1"/>
  <c r="D145" i="12"/>
  <c r="C146" i="12" s="1"/>
  <c r="J139" i="12"/>
  <c r="I139" i="12"/>
  <c r="F139" i="12"/>
  <c r="J138" i="12"/>
  <c r="I138" i="12"/>
  <c r="F138" i="12"/>
  <c r="J137" i="12"/>
  <c r="I137" i="12"/>
  <c r="F137" i="12"/>
  <c r="J136" i="12"/>
  <c r="I136" i="12"/>
  <c r="F136" i="12"/>
  <c r="J135" i="12"/>
  <c r="I135" i="12"/>
  <c r="F135" i="12"/>
  <c r="J134" i="12"/>
  <c r="I134" i="12"/>
  <c r="F134" i="12"/>
  <c r="J133" i="12"/>
  <c r="I133" i="12"/>
  <c r="F133" i="12"/>
  <c r="J132" i="12"/>
  <c r="I132" i="12"/>
  <c r="F132" i="12"/>
  <c r="J131" i="12"/>
  <c r="I131" i="12"/>
  <c r="F131" i="12"/>
  <c r="J130" i="12"/>
  <c r="I130" i="12"/>
  <c r="F130" i="12"/>
  <c r="J129" i="12"/>
  <c r="I129" i="12"/>
  <c r="F129" i="12"/>
  <c r="J128" i="12"/>
  <c r="I128" i="12"/>
  <c r="F128" i="12"/>
  <c r="J127" i="12"/>
  <c r="I127" i="12"/>
  <c r="F127" i="12"/>
  <c r="J126" i="12"/>
  <c r="I126" i="12"/>
  <c r="F126" i="12"/>
  <c r="J125" i="12"/>
  <c r="I125" i="12"/>
  <c r="F125" i="12"/>
  <c r="J124" i="12"/>
  <c r="I124" i="12"/>
  <c r="F124" i="12"/>
  <c r="J123" i="12"/>
  <c r="I123" i="12"/>
  <c r="F123" i="12"/>
  <c r="J122" i="12"/>
  <c r="I122" i="12"/>
  <c r="F122" i="12"/>
  <c r="J121" i="12"/>
  <c r="I121" i="12"/>
  <c r="F121" i="12"/>
  <c r="J120" i="12"/>
  <c r="I120" i="12"/>
  <c r="F120" i="12"/>
  <c r="J119" i="12"/>
  <c r="I119" i="12"/>
  <c r="F119" i="12"/>
  <c r="J118" i="12"/>
  <c r="I118" i="12"/>
  <c r="F118" i="12"/>
  <c r="J117" i="12"/>
  <c r="I117" i="12"/>
  <c r="F117" i="12"/>
  <c r="J116" i="12"/>
  <c r="I116" i="12"/>
  <c r="F116" i="12"/>
  <c r="J115" i="12"/>
  <c r="I115" i="12"/>
  <c r="F115" i="12"/>
  <c r="J114" i="12"/>
  <c r="I114" i="12"/>
  <c r="F114" i="12"/>
  <c r="J113" i="12"/>
  <c r="I113" i="12"/>
  <c r="F113" i="12"/>
  <c r="J112" i="12"/>
  <c r="I112" i="12"/>
  <c r="F112" i="12"/>
  <c r="J111" i="12"/>
  <c r="I111" i="12"/>
  <c r="F111" i="12"/>
  <c r="J110" i="12"/>
  <c r="I110" i="12"/>
  <c r="F110" i="12"/>
  <c r="J109" i="12"/>
  <c r="I109" i="12"/>
  <c r="F109" i="12"/>
  <c r="J108" i="12"/>
  <c r="I108" i="12"/>
  <c r="F108" i="12"/>
  <c r="J107" i="12"/>
  <c r="I107" i="12"/>
  <c r="F107" i="12"/>
  <c r="J106" i="12"/>
  <c r="I106" i="12"/>
  <c r="F106" i="12"/>
  <c r="I105" i="12"/>
  <c r="F105" i="12"/>
  <c r="E105" i="12"/>
  <c r="D101" i="12"/>
  <c r="C102" i="12" s="1"/>
  <c r="J95" i="12"/>
  <c r="I95" i="12"/>
  <c r="F95" i="12"/>
  <c r="J94" i="12"/>
  <c r="I94" i="12"/>
  <c r="F94" i="12"/>
  <c r="J93" i="12"/>
  <c r="I93" i="12"/>
  <c r="F93" i="12"/>
  <c r="J92" i="12"/>
  <c r="I92" i="12"/>
  <c r="F92" i="12"/>
  <c r="J91" i="12"/>
  <c r="I91" i="12"/>
  <c r="F91" i="12"/>
  <c r="J90" i="12"/>
  <c r="I90" i="12"/>
  <c r="F90" i="12"/>
  <c r="J89" i="12"/>
  <c r="I89" i="12"/>
  <c r="F89" i="12"/>
  <c r="J88" i="12"/>
  <c r="I88" i="12"/>
  <c r="F88" i="12"/>
  <c r="J87" i="12"/>
  <c r="I87" i="12"/>
  <c r="F87" i="12"/>
  <c r="J86" i="12"/>
  <c r="I86" i="12"/>
  <c r="F86" i="12"/>
  <c r="J85" i="12"/>
  <c r="I85" i="12"/>
  <c r="F85" i="12"/>
  <c r="J84" i="12"/>
  <c r="I84" i="12"/>
  <c r="F84" i="12"/>
  <c r="J83" i="12"/>
  <c r="I83" i="12"/>
  <c r="F83" i="12"/>
  <c r="J82" i="12"/>
  <c r="I82" i="12"/>
  <c r="F82" i="12"/>
  <c r="J81" i="12"/>
  <c r="I81" i="12"/>
  <c r="F81" i="12"/>
  <c r="J80" i="12"/>
  <c r="I80" i="12"/>
  <c r="F80" i="12"/>
  <c r="J79" i="12"/>
  <c r="I79" i="12"/>
  <c r="F79" i="12"/>
  <c r="J78" i="12"/>
  <c r="I78" i="12"/>
  <c r="F78" i="12"/>
  <c r="J77" i="12"/>
  <c r="I77" i="12"/>
  <c r="F77" i="12"/>
  <c r="J76" i="12"/>
  <c r="I76" i="12"/>
  <c r="F76" i="12"/>
  <c r="J75" i="12"/>
  <c r="I75" i="12"/>
  <c r="F75" i="12"/>
  <c r="J74" i="12"/>
  <c r="I74" i="12"/>
  <c r="F74" i="12"/>
  <c r="J73" i="12"/>
  <c r="I73" i="12"/>
  <c r="F73" i="12"/>
  <c r="J72" i="12"/>
  <c r="I72" i="12"/>
  <c r="F72" i="12"/>
  <c r="J71" i="12"/>
  <c r="I71" i="12"/>
  <c r="F71" i="12"/>
  <c r="J70" i="12"/>
  <c r="I70" i="12"/>
  <c r="F70" i="12"/>
  <c r="J69" i="12"/>
  <c r="I69" i="12"/>
  <c r="F69" i="12"/>
  <c r="J68" i="12"/>
  <c r="I68" i="12"/>
  <c r="F68" i="12"/>
  <c r="J67" i="12"/>
  <c r="I67" i="12"/>
  <c r="F67" i="12"/>
  <c r="J66" i="12"/>
  <c r="I66" i="12"/>
  <c r="F66" i="12"/>
  <c r="J65" i="12"/>
  <c r="I65" i="12"/>
  <c r="F65" i="12"/>
  <c r="J64" i="12"/>
  <c r="I64" i="12"/>
  <c r="F64" i="12"/>
  <c r="J63" i="12"/>
  <c r="I63" i="12"/>
  <c r="F63" i="12"/>
  <c r="J62" i="12"/>
  <c r="I62" i="12"/>
  <c r="F62" i="12"/>
  <c r="I61" i="12"/>
  <c r="E61" i="12"/>
  <c r="F61" i="12" s="1"/>
  <c r="D57" i="12"/>
  <c r="C58" i="12" s="1"/>
  <c r="J51" i="12"/>
  <c r="I51" i="12"/>
  <c r="F51" i="12"/>
  <c r="J50" i="12"/>
  <c r="I50" i="12"/>
  <c r="F50" i="12"/>
  <c r="J49" i="12"/>
  <c r="I49" i="12"/>
  <c r="F49" i="12"/>
  <c r="J48" i="12"/>
  <c r="I48" i="12"/>
  <c r="F48" i="12"/>
  <c r="J47" i="12"/>
  <c r="I47" i="12"/>
  <c r="F47" i="12"/>
  <c r="J46" i="12"/>
  <c r="I46" i="12"/>
  <c r="F46" i="12"/>
  <c r="J45" i="12"/>
  <c r="I45" i="12"/>
  <c r="F45" i="12"/>
  <c r="J44" i="12"/>
  <c r="I44" i="12"/>
  <c r="F44" i="12"/>
  <c r="J43" i="12"/>
  <c r="I43" i="12"/>
  <c r="F43" i="12"/>
  <c r="J42" i="12"/>
  <c r="I42" i="12"/>
  <c r="F42" i="12"/>
  <c r="J41" i="12"/>
  <c r="I41" i="12"/>
  <c r="F41" i="12"/>
  <c r="J40" i="12"/>
  <c r="I40" i="12"/>
  <c r="F40" i="12"/>
  <c r="J39" i="12"/>
  <c r="I39" i="12"/>
  <c r="F39" i="12"/>
  <c r="J38" i="12"/>
  <c r="I38" i="12"/>
  <c r="F38" i="12"/>
  <c r="J37" i="12"/>
  <c r="I37" i="12"/>
  <c r="F37" i="12"/>
  <c r="J36" i="12"/>
  <c r="I36" i="12"/>
  <c r="F36" i="12"/>
  <c r="J35" i="12"/>
  <c r="I35" i="12"/>
  <c r="F35" i="12"/>
  <c r="J34" i="12"/>
  <c r="I34" i="12"/>
  <c r="F34" i="12"/>
  <c r="J33" i="12"/>
  <c r="I33" i="12"/>
  <c r="F33" i="12"/>
  <c r="J32" i="12"/>
  <c r="I32" i="12"/>
  <c r="F32" i="12"/>
  <c r="J31" i="12"/>
  <c r="I31" i="12"/>
  <c r="F31" i="12"/>
  <c r="J30" i="12"/>
  <c r="I30" i="12"/>
  <c r="F30" i="12"/>
  <c r="J29" i="12"/>
  <c r="I29" i="12"/>
  <c r="F29" i="12"/>
  <c r="J28" i="12"/>
  <c r="I28" i="12"/>
  <c r="F28" i="12"/>
  <c r="J27" i="12"/>
  <c r="I27" i="12"/>
  <c r="F27" i="12"/>
  <c r="J26" i="12"/>
  <c r="I26" i="12"/>
  <c r="F26" i="12"/>
  <c r="J25" i="12"/>
  <c r="I25" i="12"/>
  <c r="F25" i="12"/>
  <c r="J24" i="12"/>
  <c r="I24" i="12"/>
  <c r="F24" i="12"/>
  <c r="J23" i="12"/>
  <c r="I23" i="12"/>
  <c r="F23" i="12"/>
  <c r="J22" i="12"/>
  <c r="I22" i="12"/>
  <c r="F22" i="12"/>
  <c r="J21" i="12"/>
  <c r="I21" i="12"/>
  <c r="F21" i="12"/>
  <c r="J20" i="12"/>
  <c r="I20" i="12"/>
  <c r="F20" i="12"/>
  <c r="J19" i="12"/>
  <c r="I19" i="12"/>
  <c r="F19" i="12"/>
  <c r="J18" i="12"/>
  <c r="I18" i="12"/>
  <c r="F18" i="12"/>
  <c r="I17" i="12"/>
  <c r="D13" i="12"/>
  <c r="C14" i="12" s="1"/>
  <c r="K67" i="8"/>
  <c r="J67" i="8"/>
  <c r="K66" i="8"/>
  <c r="J66" i="8"/>
  <c r="F66" i="8"/>
  <c r="G66" i="8" s="1"/>
  <c r="K65" i="8"/>
  <c r="J65" i="8"/>
  <c r="G65" i="8"/>
  <c r="F67" i="8" s="1"/>
  <c r="G67" i="8" s="1"/>
  <c r="K64" i="8"/>
  <c r="J64" i="8"/>
  <c r="G64" i="8"/>
  <c r="K63" i="8"/>
  <c r="J63" i="8"/>
  <c r="G63" i="8"/>
  <c r="K62" i="8"/>
  <c r="J62" i="8"/>
  <c r="G62" i="8"/>
  <c r="K61" i="8"/>
  <c r="J61" i="8"/>
  <c r="F61" i="8"/>
  <c r="G61" i="8" s="1"/>
  <c r="K60" i="8"/>
  <c r="J60" i="8"/>
  <c r="F60" i="8"/>
  <c r="G60" i="8" s="1"/>
  <c r="K59" i="8"/>
  <c r="J59" i="8"/>
  <c r="G59" i="8"/>
  <c r="K58" i="8"/>
  <c r="J58" i="8"/>
  <c r="K57" i="8"/>
  <c r="J57" i="8"/>
  <c r="K56" i="8"/>
  <c r="J56" i="8"/>
  <c r="G56" i="8"/>
  <c r="F58" i="8" s="1"/>
  <c r="G58" i="8" s="1"/>
  <c r="F56" i="8"/>
  <c r="K55" i="8"/>
  <c r="J55" i="8"/>
  <c r="K54" i="8"/>
  <c r="J54" i="8"/>
  <c r="K53" i="8"/>
  <c r="J53" i="8"/>
  <c r="G53" i="8"/>
  <c r="F55" i="8" s="1"/>
  <c r="G55" i="8" s="1"/>
  <c r="F53" i="8"/>
  <c r="K52" i="8"/>
  <c r="J52" i="8"/>
  <c r="K51" i="8"/>
  <c r="J51" i="8"/>
  <c r="K50" i="8"/>
  <c r="J50" i="8"/>
  <c r="G50" i="8"/>
  <c r="F52" i="8" s="1"/>
  <c r="G52" i="8" s="1"/>
  <c r="F50" i="8"/>
  <c r="K49" i="8"/>
  <c r="J49" i="8"/>
  <c r="K48" i="8"/>
  <c r="J48" i="8"/>
  <c r="K47" i="8"/>
  <c r="J47" i="8"/>
  <c r="G47" i="8"/>
  <c r="F49" i="8" s="1"/>
  <c r="G49" i="8" s="1"/>
  <c r="F47" i="8"/>
  <c r="K46" i="8"/>
  <c r="J46" i="8"/>
  <c r="K45" i="8"/>
  <c r="J45" i="8"/>
  <c r="K44" i="8"/>
  <c r="J44" i="8"/>
  <c r="G44" i="8"/>
  <c r="F46" i="8" s="1"/>
  <c r="G46" i="8" s="1"/>
  <c r="F44" i="8"/>
  <c r="K43" i="8"/>
  <c r="J43" i="8"/>
  <c r="K42" i="8"/>
  <c r="J42" i="8"/>
  <c r="K41" i="8"/>
  <c r="J41" i="8"/>
  <c r="G41" i="8"/>
  <c r="F43" i="8" s="1"/>
  <c r="G43" i="8" s="1"/>
  <c r="F41" i="8"/>
  <c r="K40" i="8"/>
  <c r="J40" i="8"/>
  <c r="K39" i="8"/>
  <c r="J39" i="8"/>
  <c r="K38" i="8"/>
  <c r="J38" i="8"/>
  <c r="G38" i="8"/>
  <c r="F40" i="8" s="1"/>
  <c r="G40" i="8" s="1"/>
  <c r="F38" i="8"/>
  <c r="K37" i="8"/>
  <c r="J37" i="8"/>
  <c r="K36" i="8"/>
  <c r="J36" i="8"/>
  <c r="K35" i="8"/>
  <c r="J35" i="8"/>
  <c r="F35" i="8"/>
  <c r="G35" i="8" s="1"/>
  <c r="K34" i="8"/>
  <c r="J34" i="8"/>
  <c r="K33" i="8"/>
  <c r="J33" i="8"/>
  <c r="K32" i="8"/>
  <c r="J32" i="8"/>
  <c r="F32" i="8"/>
  <c r="G32" i="8" s="1"/>
  <c r="K31" i="8"/>
  <c r="J31" i="8"/>
  <c r="K30" i="8"/>
  <c r="J30" i="8"/>
  <c r="K29" i="8"/>
  <c r="J29" i="8"/>
  <c r="F29" i="8"/>
  <c r="G29" i="8" s="1"/>
  <c r="K28" i="8"/>
  <c r="J28" i="8"/>
  <c r="K27" i="8"/>
  <c r="J27" i="8"/>
  <c r="K26" i="8"/>
  <c r="J26" i="8"/>
  <c r="F26" i="8"/>
  <c r="G26" i="8" s="1"/>
  <c r="K25" i="8"/>
  <c r="J25" i="8"/>
  <c r="K24" i="8"/>
  <c r="J24" i="8"/>
  <c r="K23" i="8"/>
  <c r="J23" i="8"/>
  <c r="F23" i="8"/>
  <c r="G23" i="8" s="1"/>
  <c r="K22" i="8"/>
  <c r="J22" i="8"/>
  <c r="K21" i="8"/>
  <c r="J21" i="8"/>
  <c r="K20" i="8"/>
  <c r="J20" i="8"/>
  <c r="F20" i="8"/>
  <c r="G20" i="8" s="1"/>
  <c r="K19" i="8"/>
  <c r="J19" i="8"/>
  <c r="K18" i="8"/>
  <c r="J18" i="8"/>
  <c r="J17" i="8"/>
  <c r="F17" i="8"/>
  <c r="G17" i="8" s="1"/>
  <c r="F19" i="8" s="1"/>
  <c r="G19" i="8" s="1"/>
  <c r="D13" i="8"/>
  <c r="C14" i="8" s="1"/>
  <c r="K159" i="7"/>
  <c r="J159" i="7"/>
  <c r="F159" i="7"/>
  <c r="G159" i="7" s="1"/>
  <c r="K158" i="7"/>
  <c r="J158" i="7"/>
  <c r="G158" i="7"/>
  <c r="K157" i="7"/>
  <c r="J157" i="7"/>
  <c r="E157" i="7"/>
  <c r="G157" i="7" s="1"/>
  <c r="K156" i="7"/>
  <c r="J156" i="7"/>
  <c r="E156" i="7"/>
  <c r="G156" i="7" s="1"/>
  <c r="K155" i="7"/>
  <c r="J155" i="7"/>
  <c r="G155" i="7"/>
  <c r="K154" i="7"/>
  <c r="J154" i="7"/>
  <c r="G154" i="7"/>
  <c r="K153" i="7"/>
  <c r="J153" i="7"/>
  <c r="G153" i="7"/>
  <c r="K152" i="7"/>
  <c r="J152" i="7"/>
  <c r="G152" i="7"/>
  <c r="E152" i="7"/>
  <c r="K151" i="7"/>
  <c r="J151" i="7"/>
  <c r="G151" i="7"/>
  <c r="E151" i="7"/>
  <c r="J150" i="7"/>
  <c r="G150" i="7"/>
  <c r="C147" i="7"/>
  <c r="D146" i="7"/>
  <c r="K140" i="7"/>
  <c r="J140" i="7"/>
  <c r="F140" i="7"/>
  <c r="G140" i="7" s="1"/>
  <c r="K139" i="7"/>
  <c r="J139" i="7"/>
  <c r="G139" i="7"/>
  <c r="K138" i="7"/>
  <c r="J138" i="7"/>
  <c r="G138" i="7"/>
  <c r="K137" i="7"/>
  <c r="J137" i="7"/>
  <c r="G137" i="7"/>
  <c r="K136" i="7"/>
  <c r="J136" i="7"/>
  <c r="G136" i="7"/>
  <c r="K135" i="7"/>
  <c r="J135" i="7"/>
  <c r="G135" i="7"/>
  <c r="K134" i="7"/>
  <c r="J134" i="7"/>
  <c r="G134" i="7"/>
  <c r="K133" i="7"/>
  <c r="J133" i="7"/>
  <c r="G133" i="7"/>
  <c r="K132" i="7"/>
  <c r="J132" i="7"/>
  <c r="G132" i="7"/>
  <c r="J131" i="7"/>
  <c r="G131" i="7"/>
  <c r="D127" i="7"/>
  <c r="C128" i="7" s="1"/>
  <c r="K121" i="7"/>
  <c r="J121" i="7"/>
  <c r="F121" i="7"/>
  <c r="G121" i="7" s="1"/>
  <c r="K120" i="7"/>
  <c r="J120" i="7"/>
  <c r="G120" i="7"/>
  <c r="K119" i="7"/>
  <c r="J119" i="7"/>
  <c r="G119" i="7"/>
  <c r="K118" i="7"/>
  <c r="J118" i="7"/>
  <c r="G118" i="7"/>
  <c r="K117" i="7"/>
  <c r="J117" i="7"/>
  <c r="G117" i="7"/>
  <c r="K116" i="7"/>
  <c r="J116" i="7"/>
  <c r="G116" i="7"/>
  <c r="K115" i="7"/>
  <c r="J115" i="7"/>
  <c r="G115" i="7"/>
  <c r="K114" i="7"/>
  <c r="J114" i="7"/>
  <c r="G114" i="7"/>
  <c r="D105" i="7" s="1"/>
  <c r="K113" i="7"/>
  <c r="J113" i="7"/>
  <c r="G113" i="7"/>
  <c r="J112" i="7"/>
  <c r="G112" i="7"/>
  <c r="D108" i="7"/>
  <c r="C109" i="7" s="1"/>
  <c r="K102" i="7"/>
  <c r="J102" i="7"/>
  <c r="F102" i="7"/>
  <c r="G102" i="7" s="1"/>
  <c r="K101" i="7"/>
  <c r="J101" i="7"/>
  <c r="G101" i="7"/>
  <c r="K100" i="7"/>
  <c r="J100" i="7"/>
  <c r="G100" i="7"/>
  <c r="K99" i="7"/>
  <c r="J99" i="7"/>
  <c r="G99" i="7"/>
  <c r="K98" i="7"/>
  <c r="J98" i="7"/>
  <c r="G98" i="7"/>
  <c r="K97" i="7"/>
  <c r="J97" i="7"/>
  <c r="G97" i="7"/>
  <c r="K96" i="7"/>
  <c r="J96" i="7"/>
  <c r="G96" i="7"/>
  <c r="K95" i="7"/>
  <c r="J95" i="7"/>
  <c r="E95" i="7"/>
  <c r="G95" i="7" s="1"/>
  <c r="K94" i="7"/>
  <c r="J94" i="7"/>
  <c r="E94" i="7"/>
  <c r="G94" i="7" s="1"/>
  <c r="J93" i="7"/>
  <c r="G93" i="7"/>
  <c r="D89" i="7"/>
  <c r="C90" i="7" s="1"/>
  <c r="K83" i="7"/>
  <c r="J83" i="7"/>
  <c r="G83" i="7"/>
  <c r="F83" i="7"/>
  <c r="K82" i="7"/>
  <c r="J82" i="7"/>
  <c r="G82" i="7"/>
  <c r="E82" i="7"/>
  <c r="K81" i="7"/>
  <c r="J81" i="7"/>
  <c r="G81" i="7"/>
  <c r="E81" i="7"/>
  <c r="K80" i="7"/>
  <c r="J80" i="7"/>
  <c r="G80" i="7"/>
  <c r="E80" i="7"/>
  <c r="K79" i="7"/>
  <c r="J79" i="7"/>
  <c r="G79" i="7"/>
  <c r="E79" i="7"/>
  <c r="K78" i="7"/>
  <c r="J78" i="7"/>
  <c r="G78" i="7"/>
  <c r="E78" i="7"/>
  <c r="K77" i="7"/>
  <c r="J77" i="7"/>
  <c r="G77" i="7"/>
  <c r="E77" i="7"/>
  <c r="K76" i="7"/>
  <c r="J76" i="7"/>
  <c r="G76" i="7"/>
  <c r="E76" i="7"/>
  <c r="K75" i="7"/>
  <c r="J75" i="7"/>
  <c r="G75" i="7"/>
  <c r="E75" i="7"/>
  <c r="J74" i="7"/>
  <c r="G74" i="7"/>
  <c r="D67" i="7" s="1"/>
  <c r="C71" i="7"/>
  <c r="D70" i="7"/>
  <c r="K64" i="7"/>
  <c r="J64" i="7"/>
  <c r="F64" i="7"/>
  <c r="G64" i="7" s="1"/>
  <c r="K63" i="7"/>
  <c r="J63" i="7"/>
  <c r="G63" i="7"/>
  <c r="K62" i="7"/>
  <c r="J62" i="7"/>
  <c r="G62" i="7"/>
  <c r="K61" i="7"/>
  <c r="J61" i="7"/>
  <c r="G61" i="7"/>
  <c r="K60" i="7"/>
  <c r="J60" i="7"/>
  <c r="G60" i="7"/>
  <c r="K59" i="7"/>
  <c r="J59" i="7"/>
  <c r="G59" i="7"/>
  <c r="K58" i="7"/>
  <c r="J58" i="7"/>
  <c r="G58" i="7"/>
  <c r="K57" i="7"/>
  <c r="J57" i="7"/>
  <c r="E57" i="7"/>
  <c r="G57" i="7" s="1"/>
  <c r="K56" i="7"/>
  <c r="J56" i="7"/>
  <c r="E56" i="7"/>
  <c r="G56" i="7" s="1"/>
  <c r="J55" i="7"/>
  <c r="G55" i="7"/>
  <c r="D51" i="7"/>
  <c r="C52" i="7" s="1"/>
  <c r="K45" i="7"/>
  <c r="J45" i="7"/>
  <c r="F45" i="7"/>
  <c r="G45" i="7" s="1"/>
  <c r="K44" i="7"/>
  <c r="J44" i="7"/>
  <c r="G44" i="7"/>
  <c r="K43" i="7"/>
  <c r="J43" i="7"/>
  <c r="G43" i="7"/>
  <c r="K42" i="7"/>
  <c r="J42" i="7"/>
  <c r="G42" i="7"/>
  <c r="K41" i="7"/>
  <c r="J41" i="7"/>
  <c r="G41" i="7"/>
  <c r="K40" i="7"/>
  <c r="J40" i="7"/>
  <c r="G40" i="7"/>
  <c r="K39" i="7"/>
  <c r="J39" i="7"/>
  <c r="G39" i="7"/>
  <c r="J38" i="7"/>
  <c r="E38" i="7"/>
  <c r="G38" i="7" s="1"/>
  <c r="J37" i="7"/>
  <c r="G37" i="7"/>
  <c r="E37" i="7"/>
  <c r="J36" i="7"/>
  <c r="G36" i="7"/>
  <c r="D32" i="7"/>
  <c r="C33" i="7" s="1"/>
  <c r="K26" i="7"/>
  <c r="J26" i="7"/>
  <c r="F26" i="7"/>
  <c r="G26" i="7" s="1"/>
  <c r="K25" i="7"/>
  <c r="J25" i="7"/>
  <c r="G25" i="7"/>
  <c r="K24" i="7"/>
  <c r="J24" i="7"/>
  <c r="G24" i="7"/>
  <c r="K23" i="7"/>
  <c r="J23" i="7"/>
  <c r="G23" i="7"/>
  <c r="E23" i="7"/>
  <c r="K22" i="7"/>
  <c r="J22" i="7"/>
  <c r="G22" i="7"/>
  <c r="E22" i="7"/>
  <c r="K21" i="7"/>
  <c r="J21" i="7"/>
  <c r="G21" i="7"/>
  <c r="E21" i="7"/>
  <c r="K20" i="7"/>
  <c r="J20" i="7"/>
  <c r="G20" i="7"/>
  <c r="E20" i="7"/>
  <c r="K19" i="7"/>
  <c r="J19" i="7"/>
  <c r="G19" i="7"/>
  <c r="E19" i="7"/>
  <c r="K18" i="7"/>
  <c r="J18" i="7"/>
  <c r="G18" i="7"/>
  <c r="E18" i="7"/>
  <c r="J17" i="7"/>
  <c r="G17" i="7"/>
  <c r="D13" i="7"/>
  <c r="C14" i="7" s="1"/>
  <c r="D98" i="12" l="1"/>
  <c r="D186" i="12"/>
  <c r="D274" i="12"/>
  <c r="D29" i="7"/>
  <c r="D48" i="7"/>
  <c r="D54" i="12"/>
  <c r="D142" i="12"/>
  <c r="D230" i="12"/>
  <c r="D318" i="12"/>
  <c r="D10" i="40"/>
  <c r="F28" i="8"/>
  <c r="G28" i="8" s="1"/>
  <c r="F27" i="8"/>
  <c r="G27" i="8" s="1"/>
  <c r="F25" i="8"/>
  <c r="G25" i="8" s="1"/>
  <c r="F24" i="8"/>
  <c r="G24" i="8" s="1"/>
  <c r="F37" i="8"/>
  <c r="G37" i="8" s="1"/>
  <c r="F36" i="8"/>
  <c r="G36" i="8" s="1"/>
  <c r="F21" i="8"/>
  <c r="G21" i="8" s="1"/>
  <c r="F22" i="8"/>
  <c r="G22" i="8" s="1"/>
  <c r="F34" i="8"/>
  <c r="G34" i="8" s="1"/>
  <c r="F33" i="8"/>
  <c r="G33" i="8" s="1"/>
  <c r="F31" i="8"/>
  <c r="G31" i="8" s="1"/>
  <c r="F30" i="8"/>
  <c r="G30" i="8" s="1"/>
  <c r="F39" i="8"/>
  <c r="G39" i="8" s="1"/>
  <c r="F42" i="8"/>
  <c r="G42" i="8" s="1"/>
  <c r="F45" i="8"/>
  <c r="G45" i="8" s="1"/>
  <c r="F48" i="8"/>
  <c r="G48" i="8" s="1"/>
  <c r="F51" i="8"/>
  <c r="G51" i="8" s="1"/>
  <c r="F54" i="8"/>
  <c r="G54" i="8" s="1"/>
  <c r="F57" i="8"/>
  <c r="G57" i="8" s="1"/>
  <c r="F18" i="8"/>
  <c r="G18" i="8" s="1"/>
  <c r="D10" i="7"/>
  <c r="D124" i="7"/>
  <c r="D86" i="7"/>
  <c r="D143" i="7"/>
  <c r="D27" i="38"/>
  <c r="D10" i="8" l="1"/>
  <c r="P11" i="46"/>
  <c r="Q11" i="46"/>
  <c r="P12" i="46"/>
  <c r="Q12" i="46"/>
  <c r="P13" i="46"/>
  <c r="Q13" i="46"/>
  <c r="P14" i="46"/>
  <c r="Q14" i="46"/>
  <c r="P15" i="46"/>
  <c r="Q15" i="46"/>
  <c r="P16" i="46"/>
  <c r="Q16" i="46"/>
  <c r="P17" i="46"/>
  <c r="Q17" i="46"/>
  <c r="P18" i="46"/>
  <c r="Q18" i="46"/>
  <c r="P19" i="46"/>
  <c r="Q19" i="46"/>
  <c r="P20" i="46"/>
  <c r="Q20" i="46"/>
  <c r="P21" i="46"/>
  <c r="Q21" i="46"/>
  <c r="P22" i="46"/>
  <c r="Q22" i="46"/>
  <c r="P23" i="46"/>
  <c r="Q23" i="46"/>
  <c r="P24" i="46"/>
  <c r="Q24" i="46"/>
  <c r="P25" i="46"/>
  <c r="Q25" i="46"/>
  <c r="P26" i="46"/>
  <c r="Q26" i="46"/>
  <c r="P27" i="46"/>
  <c r="Q27" i="46"/>
  <c r="P28" i="46"/>
  <c r="Q28" i="46"/>
  <c r="P29" i="46"/>
  <c r="Q29" i="46"/>
  <c r="P30" i="46"/>
  <c r="Q30" i="46"/>
  <c r="P31" i="46"/>
  <c r="Q31" i="46"/>
  <c r="P32" i="46"/>
  <c r="Q32" i="46"/>
  <c r="C143" i="43" l="1"/>
  <c r="C100" i="43"/>
  <c r="C57" i="43"/>
  <c r="C14" i="43"/>
  <c r="C163" i="42"/>
  <c r="C133" i="42"/>
  <c r="C103" i="42"/>
  <c r="C73" i="42"/>
  <c r="C43" i="42"/>
  <c r="C107" i="40"/>
  <c r="C76" i="40"/>
  <c r="C45" i="40"/>
  <c r="C267" i="10"/>
  <c r="C244" i="10"/>
  <c r="C221" i="10"/>
  <c r="C198" i="10"/>
  <c r="C175" i="10"/>
  <c r="C152" i="10"/>
  <c r="C129" i="10"/>
  <c r="C106" i="10"/>
  <c r="C83" i="10"/>
  <c r="C60" i="10"/>
  <c r="C223" i="9"/>
  <c r="C204" i="9"/>
  <c r="C185" i="9"/>
  <c r="C166" i="9"/>
  <c r="C147" i="9"/>
  <c r="C128" i="9"/>
  <c r="C914" i="8"/>
  <c r="C854" i="8"/>
  <c r="C794" i="8"/>
  <c r="C734" i="8"/>
  <c r="C674" i="8"/>
  <c r="C614" i="8"/>
  <c r="C554" i="8"/>
  <c r="C494" i="8"/>
  <c r="C434" i="8"/>
  <c r="C374" i="8"/>
  <c r="C314" i="8"/>
  <c r="C254" i="8"/>
  <c r="P23" i="50"/>
  <c r="Q23" i="50"/>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Q50"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Q66" i="50"/>
  <c r="P67" i="50"/>
  <c r="Q67" i="50"/>
  <c r="P68" i="50"/>
  <c r="Q68" i="50"/>
  <c r="P69" i="50"/>
  <c r="Q69" i="50"/>
  <c r="P70" i="50"/>
  <c r="Q70" i="50"/>
  <c r="P71" i="50"/>
  <c r="Q71" i="50"/>
  <c r="P72" i="50"/>
  <c r="Q72" i="50"/>
  <c r="O74" i="50"/>
  <c r="N74" i="50"/>
  <c r="M74" i="50"/>
  <c r="L74" i="50"/>
  <c r="K74" i="50"/>
  <c r="J74" i="50"/>
  <c r="I74" i="50"/>
  <c r="H74" i="50"/>
  <c r="Q73" i="50"/>
  <c r="P73" i="50"/>
  <c r="Q22" i="50"/>
  <c r="P22" i="50"/>
  <c r="Q21" i="50"/>
  <c r="P21" i="50"/>
  <c r="Q20" i="50"/>
  <c r="P20" i="50"/>
  <c r="Q19" i="50"/>
  <c r="P19" i="50"/>
  <c r="Q18" i="50"/>
  <c r="P18" i="50"/>
  <c r="P74" i="50" l="1"/>
  <c r="Q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E17" i="12" s="1"/>
  <c r="F17" i="12" s="1"/>
  <c r="D10" i="12" s="1"/>
  <c r="BP3" i="10"/>
  <c r="BP3" i="9"/>
  <c r="BP3" i="8"/>
  <c r="BM3" i="43"/>
  <c r="BM3" i="42"/>
  <c r="BM3" i="40"/>
  <c r="BM3" i="12"/>
  <c r="BM3" i="10"/>
  <c r="BM3" i="9"/>
  <c r="BM3" i="8"/>
  <c r="BJ3" i="7"/>
  <c r="BJ3" i="43"/>
  <c r="BJ3" i="10"/>
  <c r="BJ3" i="8"/>
  <c r="BJ3" i="42"/>
  <c r="BJ3" i="40"/>
  <c r="BJ3" i="12"/>
  <c r="E370" i="12" s="1"/>
  <c r="F370" i="12" s="1"/>
  <c r="D363" i="12" s="1"/>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Q13" i="47"/>
  <c r="P13" i="47"/>
  <c r="P13" i="49"/>
  <c r="Q13" i="49"/>
  <c r="P14" i="49"/>
  <c r="Q14" i="49"/>
  <c r="P15" i="49"/>
  <c r="Q15" i="49"/>
  <c r="P16" i="49"/>
  <c r="Q16" i="49"/>
  <c r="P17" i="49"/>
  <c r="Q17" i="49"/>
  <c r="P18" i="49"/>
  <c r="Q18" i="49"/>
  <c r="P23" i="49"/>
  <c r="Q23" i="49"/>
  <c r="P24" i="49"/>
  <c r="Q24" i="49"/>
  <c r="P25" i="49"/>
  <c r="Q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C37" i="10"/>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Q11" i="49"/>
  <c r="P11" i="49"/>
  <c r="Q10" i="49"/>
  <c r="P10" i="49"/>
  <c r="P70" i="49" l="1"/>
  <c r="Q70" i="49"/>
  <c r="I23" i="27" s="1"/>
  <c r="P11" i="34"/>
  <c r="Q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P25" i="34"/>
  <c r="Q25" i="34"/>
  <c r="P26" i="34"/>
  <c r="Q26" i="34"/>
  <c r="P27" i="34"/>
  <c r="Q27" i="34"/>
  <c r="P28" i="34"/>
  <c r="Q28" i="34"/>
  <c r="Q10" i="34"/>
  <c r="P10" i="34"/>
  <c r="P33" i="46"/>
  <c r="Q33" i="46"/>
  <c r="P34" i="46"/>
  <c r="Q34" i="46"/>
  <c r="P35" i="46"/>
  <c r="Q35" i="46"/>
  <c r="Q20" i="31"/>
  <c r="P20" i="31"/>
  <c r="Q19" i="31"/>
  <c r="P19" i="31"/>
  <c r="Q18" i="31"/>
  <c r="P18" i="31"/>
  <c r="Q17" i="31"/>
  <c r="P17" i="31"/>
  <c r="Q16" i="31"/>
  <c r="P16" i="31"/>
  <c r="Q15" i="31"/>
  <c r="P15" i="31"/>
  <c r="Q14" i="31"/>
  <c r="P14" i="31"/>
  <c r="Q13" i="31"/>
  <c r="P13" i="31"/>
  <c r="P10" i="24"/>
  <c r="Q10" i="24"/>
  <c r="P11" i="24"/>
  <c r="Q11" i="24"/>
  <c r="P12" i="24"/>
  <c r="Q12" i="24"/>
  <c r="P13" i="24"/>
  <c r="Q13" i="24"/>
  <c r="P14" i="24"/>
  <c r="Q14" i="24"/>
  <c r="P28" i="24"/>
  <c r="Q28" i="24"/>
  <c r="P29" i="24"/>
  <c r="Q29" i="24"/>
  <c r="P30" i="24"/>
  <c r="Q30" i="24"/>
  <c r="P31" i="24"/>
  <c r="Q31" i="24"/>
  <c r="P32" i="24"/>
  <c r="Q32" i="24"/>
  <c r="P40" i="24"/>
  <c r="Q40" i="24"/>
  <c r="Q9" i="24"/>
  <c r="P9" i="24"/>
  <c r="P10" i="48"/>
  <c r="Q10" i="48"/>
  <c r="P11" i="48"/>
  <c r="Q11" i="48"/>
  <c r="P12" i="48"/>
  <c r="Q12" i="48"/>
  <c r="P14" i="48"/>
  <c r="Q14" i="48"/>
  <c r="P15" i="48"/>
  <c r="Q15" i="48"/>
  <c r="P16" i="48"/>
  <c r="Q16" i="48"/>
  <c r="P17" i="48"/>
  <c r="Q17" i="48"/>
  <c r="P18" i="48"/>
  <c r="Q18" i="48"/>
  <c r="P19" i="48"/>
  <c r="Q19" i="48"/>
  <c r="P20" i="48"/>
  <c r="Q20" i="48"/>
  <c r="P21" i="48"/>
  <c r="Q21" i="48"/>
  <c r="P22" i="48"/>
  <c r="Q22" i="48"/>
  <c r="P24" i="48"/>
  <c r="Q24" i="48"/>
  <c r="P25" i="48"/>
  <c r="Q25" i="48"/>
  <c r="P26" i="48"/>
  <c r="Q26" i="48"/>
  <c r="P27" i="48"/>
  <c r="Q27" i="48"/>
  <c r="P28" i="48"/>
  <c r="Q28" i="48"/>
  <c r="P29" i="48"/>
  <c r="Q29" i="48"/>
  <c r="P30" i="48"/>
  <c r="Q30" i="48"/>
  <c r="P31" i="48"/>
  <c r="Q31" i="48"/>
  <c r="P32" i="48"/>
  <c r="Q32" i="48"/>
  <c r="P33" i="48"/>
  <c r="Q33" i="48"/>
  <c r="P34" i="48"/>
  <c r="Q34" i="48"/>
  <c r="P35" i="48"/>
  <c r="Q35" i="48"/>
  <c r="P36" i="48"/>
  <c r="Q36" i="48"/>
  <c r="P37" i="48"/>
  <c r="Q37" i="48"/>
  <c r="P38" i="48"/>
  <c r="Q38" i="48"/>
  <c r="P39" i="48"/>
  <c r="Q39" i="48"/>
  <c r="P40" i="48"/>
  <c r="Q40" i="48"/>
  <c r="P41" i="48"/>
  <c r="Q41" i="48"/>
  <c r="P42" i="48"/>
  <c r="Q42" i="48"/>
  <c r="Q23" i="48"/>
  <c r="P23" i="48"/>
  <c r="P11" i="47"/>
  <c r="Q11" i="47"/>
  <c r="P12" i="47"/>
  <c r="Q12" i="47"/>
  <c r="P14" i="47"/>
  <c r="Q14" i="47"/>
  <c r="P15" i="47"/>
  <c r="Q15" i="47"/>
  <c r="P16" i="47"/>
  <c r="Q16" i="47"/>
  <c r="P17" i="47"/>
  <c r="Q17" i="47"/>
  <c r="P18" i="47"/>
  <c r="Q18" i="47"/>
  <c r="P19" i="47"/>
  <c r="Q19" i="47"/>
  <c r="P20" i="47"/>
  <c r="Q20" i="47"/>
  <c r="P11" i="33"/>
  <c r="Q11" i="33"/>
  <c r="P12" i="33"/>
  <c r="Q12" i="33"/>
  <c r="P13" i="33"/>
  <c r="Q13" i="33"/>
  <c r="P14" i="33"/>
  <c r="Q14" i="33"/>
  <c r="P15" i="33"/>
  <c r="Q15" i="33"/>
  <c r="P16" i="33"/>
  <c r="Q16" i="33"/>
  <c r="P17" i="33"/>
  <c r="Q17" i="33"/>
  <c r="P18" i="33"/>
  <c r="Q18" i="33"/>
  <c r="P19" i="33"/>
  <c r="Q19" i="33"/>
  <c r="P20" i="33"/>
  <c r="Q20" i="33"/>
  <c r="P21" i="33"/>
  <c r="Q21" i="33"/>
  <c r="P22" i="33"/>
  <c r="Q22" i="33"/>
  <c r="P23" i="33"/>
  <c r="Q23" i="33"/>
  <c r="P24" i="33"/>
  <c r="Q24" i="33"/>
  <c r="P25" i="33"/>
  <c r="Q25" i="33"/>
  <c r="P26" i="33"/>
  <c r="Q26" i="33"/>
  <c r="P27" i="33"/>
  <c r="Q27" i="33"/>
  <c r="P28" i="33"/>
  <c r="Q28" i="33"/>
  <c r="P29" i="33"/>
  <c r="Q29" i="33"/>
  <c r="P30" i="33"/>
  <c r="Q30" i="33"/>
  <c r="P31" i="33"/>
  <c r="Q31" i="33"/>
  <c r="P32" i="33"/>
  <c r="Q32" i="33"/>
  <c r="P33" i="33"/>
  <c r="Q33" i="33"/>
  <c r="P34" i="33"/>
  <c r="Q34" i="33"/>
  <c r="P35" i="33"/>
  <c r="Q35" i="33"/>
  <c r="Q10" i="33"/>
  <c r="P10" i="33"/>
  <c r="P8" i="45"/>
  <c r="Q8" i="45"/>
  <c r="P9" i="45"/>
  <c r="Q9" i="45"/>
  <c r="P10" i="45"/>
  <c r="Q10" i="45"/>
  <c r="P11" i="45"/>
  <c r="Q11" i="45"/>
  <c r="P12" i="45"/>
  <c r="Q12" i="45"/>
  <c r="P13" i="45"/>
  <c r="Q13" i="45"/>
  <c r="P14" i="45"/>
  <c r="Q14" i="45"/>
  <c r="P15" i="45"/>
  <c r="Q15" i="45"/>
  <c r="P16" i="45"/>
  <c r="Q16" i="45"/>
  <c r="P17" i="45"/>
  <c r="Q17" i="45"/>
  <c r="P18" i="45"/>
  <c r="Q18" i="45"/>
  <c r="P19" i="45"/>
  <c r="Q19" i="45"/>
  <c r="P20" i="45"/>
  <c r="Q20" i="45"/>
  <c r="P21" i="45"/>
  <c r="Q21" i="45"/>
  <c r="P22" i="45"/>
  <c r="Q22" i="45"/>
  <c r="P23" i="45"/>
  <c r="Q23" i="45"/>
  <c r="P24" i="45"/>
  <c r="Q24" i="45"/>
  <c r="P25" i="45"/>
  <c r="Q25" i="45"/>
  <c r="P26" i="45"/>
  <c r="Q26" i="45"/>
  <c r="P27" i="45"/>
  <c r="Q27" i="45"/>
  <c r="P28" i="45"/>
  <c r="Q28" i="45"/>
  <c r="P29" i="45"/>
  <c r="Q29" i="45"/>
  <c r="P30" i="45"/>
  <c r="Q30" i="45"/>
  <c r="P31" i="45"/>
  <c r="Q31" i="45"/>
  <c r="P32" i="45"/>
  <c r="Q32" i="45"/>
  <c r="P33" i="45"/>
  <c r="Q33" i="45"/>
  <c r="Q7" i="45"/>
  <c r="P7" i="45"/>
  <c r="P12" i="23"/>
  <c r="Q12" i="23"/>
  <c r="P15" i="23"/>
  <c r="Q15" i="23"/>
  <c r="P17" i="23"/>
  <c r="Q17" i="23"/>
  <c r="P18" i="23"/>
  <c r="Q18" i="23"/>
  <c r="P19" i="23"/>
  <c r="Q19" i="23"/>
  <c r="P20" i="23"/>
  <c r="Q20" i="23"/>
  <c r="P21" i="23"/>
  <c r="Q21" i="23"/>
  <c r="P22" i="23"/>
  <c r="Q22" i="23"/>
  <c r="P23" i="23"/>
  <c r="Q23" i="23"/>
  <c r="P24" i="23"/>
  <c r="Q24" i="23"/>
  <c r="P25" i="23"/>
  <c r="Q25" i="23"/>
  <c r="P26" i="23"/>
  <c r="Q26" i="23"/>
  <c r="P27" i="23"/>
  <c r="Q27" i="23"/>
  <c r="P28" i="23"/>
  <c r="Q28" i="23"/>
  <c r="Q8" i="23"/>
  <c r="P8" i="23"/>
  <c r="Q42" i="30"/>
  <c r="P42" i="30"/>
  <c r="Q41" i="30"/>
  <c r="P41" i="30"/>
  <c r="Q40" i="30"/>
  <c r="P40" i="30"/>
  <c r="Q39" i="30"/>
  <c r="P39" i="30"/>
  <c r="Q38" i="30"/>
  <c r="P38" i="30"/>
  <c r="Q37" i="30"/>
  <c r="P37" i="30"/>
  <c r="Q36" i="30"/>
  <c r="P36" i="30"/>
  <c r="Q35" i="30"/>
  <c r="P35" i="30"/>
  <c r="Q34" i="30"/>
  <c r="P34" i="30"/>
  <c r="Q33" i="30"/>
  <c r="P33" i="30"/>
  <c r="Q32" i="30"/>
  <c r="P32" i="30"/>
  <c r="Q31" i="30"/>
  <c r="P31" i="30"/>
  <c r="Q29" i="30"/>
  <c r="P29" i="30"/>
  <c r="Q28" i="30"/>
  <c r="P28" i="30"/>
  <c r="Q27" i="30"/>
  <c r="P27" i="30"/>
  <c r="Q26" i="30"/>
  <c r="P26" i="30"/>
  <c r="Q25" i="30"/>
  <c r="P25" i="30"/>
  <c r="Q24" i="30"/>
  <c r="P24" i="30"/>
  <c r="Q23" i="30"/>
  <c r="P23" i="30"/>
  <c r="Q20" i="30"/>
  <c r="P20" i="30"/>
  <c r="Q19" i="30"/>
  <c r="P19" i="30"/>
  <c r="Q18" i="30"/>
  <c r="P18" i="30"/>
  <c r="Q17" i="30"/>
  <c r="P17" i="30"/>
  <c r="Q16" i="30"/>
  <c r="P16" i="30"/>
  <c r="Q15" i="30"/>
  <c r="P15" i="30"/>
  <c r="Q14" i="30"/>
  <c r="P14" i="30"/>
  <c r="Q13" i="30"/>
  <c r="P13" i="30"/>
  <c r="Q12" i="30"/>
  <c r="P12" i="30"/>
  <c r="Q11" i="30"/>
  <c r="P11" i="30"/>
  <c r="Q20" i="29"/>
  <c r="P20" i="29"/>
  <c r="Q19" i="29"/>
  <c r="P19" i="29"/>
  <c r="Q18" i="29"/>
  <c r="P18" i="29"/>
  <c r="Q17" i="29"/>
  <c r="P17" i="29"/>
  <c r="Q16" i="29"/>
  <c r="P16" i="29"/>
  <c r="Q15" i="29"/>
  <c r="P15" i="29"/>
  <c r="Q14" i="29"/>
  <c r="P14" i="29"/>
  <c r="Q72" i="22"/>
  <c r="P72" i="22"/>
  <c r="Q71" i="22"/>
  <c r="P71" i="22"/>
  <c r="Q70" i="22"/>
  <c r="P70" i="22"/>
  <c r="Q69" i="22"/>
  <c r="P69" i="22"/>
  <c r="Q68" i="22"/>
  <c r="P68" i="22"/>
  <c r="Q67" i="22"/>
  <c r="P67" i="22"/>
  <c r="Q66" i="22"/>
  <c r="P66" i="22"/>
  <c r="Q65" i="22"/>
  <c r="P65" i="22"/>
  <c r="Q64" i="22"/>
  <c r="P64" i="22"/>
  <c r="Q63" i="22"/>
  <c r="P63" i="22"/>
  <c r="Q62" i="22"/>
  <c r="P62" i="22"/>
  <c r="Q61" i="22"/>
  <c r="P61" i="22"/>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9" i="22"/>
  <c r="P29" i="22"/>
  <c r="Q28" i="22"/>
  <c r="P28" i="22"/>
  <c r="Q27" i="22"/>
  <c r="P27" i="22"/>
  <c r="Q26" i="22"/>
  <c r="P26" i="22"/>
  <c r="Q25" i="22"/>
  <c r="P25" i="22"/>
  <c r="Q24" i="22"/>
  <c r="P24" i="22"/>
  <c r="Q22" i="22"/>
  <c r="P22" i="22"/>
  <c r="Q21" i="22"/>
  <c r="P21" i="22"/>
  <c r="Q20" i="22"/>
  <c r="P20" i="22"/>
  <c r="Q19" i="22"/>
  <c r="P19" i="22"/>
  <c r="Q18" i="22"/>
  <c r="P18" i="22"/>
  <c r="Q17" i="22"/>
  <c r="P17" i="22"/>
  <c r="Q16" i="22"/>
  <c r="P16" i="22"/>
  <c r="Q15" i="22"/>
  <c r="P15" i="22"/>
  <c r="Q14" i="22"/>
  <c r="P14" i="22"/>
  <c r="Q13" i="22"/>
  <c r="P13" i="22"/>
  <c r="Q73" i="22"/>
  <c r="P73" i="22"/>
  <c r="P12" i="21"/>
  <c r="Q12" i="21"/>
  <c r="P13" i="21"/>
  <c r="Q13" i="21"/>
  <c r="P14" i="21"/>
  <c r="Q14" i="21"/>
  <c r="P15" i="21"/>
  <c r="Q15" i="21"/>
  <c r="P16" i="21"/>
  <c r="Q16" i="21"/>
  <c r="P17" i="21"/>
  <c r="Q17" i="21"/>
  <c r="P18" i="21"/>
  <c r="Q18" i="21"/>
  <c r="P19" i="21"/>
  <c r="Q19" i="21"/>
  <c r="P20" i="21"/>
  <c r="Q20" i="21"/>
  <c r="P21" i="21"/>
  <c r="Q21" i="21"/>
  <c r="P22" i="21"/>
  <c r="Q22" i="21"/>
  <c r="P23" i="21"/>
  <c r="Q23" i="21"/>
  <c r="P24" i="21"/>
  <c r="Q24" i="21"/>
  <c r="P25" i="21"/>
  <c r="Q25" i="21"/>
  <c r="P26" i="21"/>
  <c r="Q26" i="21"/>
  <c r="P27" i="21"/>
  <c r="Q27" i="21"/>
  <c r="P28" i="21"/>
  <c r="Q28" i="21"/>
  <c r="P29" i="21"/>
  <c r="Q29" i="21"/>
  <c r="P30" i="21"/>
  <c r="Q30" i="21"/>
  <c r="P33" i="21"/>
  <c r="Q33" i="21"/>
  <c r="P34" i="21"/>
  <c r="Q34" i="21"/>
  <c r="P35" i="21"/>
  <c r="Q35" i="21"/>
  <c r="P36" i="21"/>
  <c r="Q36" i="21"/>
  <c r="P37" i="21"/>
  <c r="Q37" i="21"/>
  <c r="P38" i="21"/>
  <c r="Q38" i="21"/>
  <c r="P39" i="21"/>
  <c r="Q39" i="21"/>
  <c r="P40" i="21"/>
  <c r="Q40" i="21"/>
  <c r="P41" i="21"/>
  <c r="Q41" i="21"/>
  <c r="P42" i="21"/>
  <c r="Q42" i="21"/>
  <c r="P43" i="21"/>
  <c r="Q43" i="21"/>
  <c r="P44" i="21"/>
  <c r="Q44" i="21"/>
  <c r="P45" i="21"/>
  <c r="Q45" i="21"/>
  <c r="P46" i="21"/>
  <c r="Q46" i="21"/>
  <c r="P34" i="28"/>
  <c r="P35" i="28"/>
  <c r="P36" i="28"/>
  <c r="P37" i="28"/>
  <c r="P38" i="28"/>
  <c r="P39" i="28"/>
  <c r="P49" i="24" l="1"/>
  <c r="Q49" i="24"/>
  <c r="O179" i="43"/>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I131" i="9"/>
  <c r="F131"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F420" i="8"/>
  <c r="G420" i="8" s="1"/>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D124" i="9" l="1"/>
  <c r="D72" i="40"/>
  <c r="D103" i="40"/>
  <c r="P60" i="43"/>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D143" i="9"/>
  <c r="D200" i="9"/>
  <c r="D219" i="9"/>
  <c r="D96" i="43"/>
  <c r="D40" i="42"/>
  <c r="D160" i="42"/>
  <c r="D70" i="42"/>
  <c r="D41" i="40"/>
  <c r="D181" i="9"/>
  <c r="D162" i="9"/>
  <c r="F306" i="8"/>
  <c r="G306" i="8" s="1"/>
  <c r="F300" i="8"/>
  <c r="G300" i="8" s="1"/>
  <c r="F426" i="8"/>
  <c r="G426"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33" i="10"/>
  <c r="D56" i="10"/>
  <c r="D148" i="10"/>
  <c r="D240" i="10"/>
  <c r="D263" i="10"/>
  <c r="D102" i="10"/>
  <c r="D194" i="10"/>
  <c r="F768" i="8"/>
  <c r="G768" i="8" s="1"/>
  <c r="F804" i="8"/>
  <c r="G804" i="8" s="1"/>
  <c r="F756" i="8"/>
  <c r="G756" i="8" s="1"/>
  <c r="F753" i="8"/>
  <c r="G753" i="8" s="1"/>
  <c r="F762" i="8"/>
  <c r="G762" i="8" s="1"/>
  <c r="F745" i="8"/>
  <c r="G745" i="8" s="1"/>
  <c r="F766" i="8"/>
  <c r="G766" i="8" s="1"/>
  <c r="F774" i="8"/>
  <c r="G774" i="8" s="1"/>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H36" i="46"/>
  <c r="I36" i="46"/>
  <c r="J36" i="46"/>
  <c r="K36" i="46"/>
  <c r="L36" i="46"/>
  <c r="M36" i="46"/>
  <c r="N36" i="46"/>
  <c r="O36" i="46"/>
  <c r="P36" i="46"/>
  <c r="Q36" i="46"/>
  <c r="I21" i="27" s="1"/>
  <c r="H34" i="45"/>
  <c r="I34" i="45"/>
  <c r="J34" i="45"/>
  <c r="K34" i="45"/>
  <c r="L34" i="45"/>
  <c r="M34" i="45"/>
  <c r="N34" i="45"/>
  <c r="O34" i="45"/>
  <c r="P34" i="45"/>
  <c r="Q34" i="45"/>
  <c r="I10" i="27" s="1"/>
  <c r="H47" i="21"/>
  <c r="I47" i="21"/>
  <c r="J47" i="21"/>
  <c r="K47" i="21"/>
  <c r="L47" i="21"/>
  <c r="M47" i="21"/>
  <c r="N47" i="21"/>
  <c r="O47" i="21"/>
  <c r="Q47" i="21"/>
  <c r="I5" i="27" s="1"/>
  <c r="P47" i="21"/>
  <c r="I74" i="22"/>
  <c r="J74" i="22"/>
  <c r="K74" i="22"/>
  <c r="L74" i="22"/>
  <c r="M74" i="22"/>
  <c r="N74" i="22"/>
  <c r="O74" i="22"/>
  <c r="P74" i="22"/>
  <c r="Q74" i="22"/>
  <c r="I6" i="27" s="1"/>
  <c r="H74" i="22"/>
  <c r="D490" i="8" l="1"/>
  <c r="D250" i="8"/>
  <c r="D730" i="8"/>
  <c r="D550" i="8"/>
  <c r="D910" i="8"/>
  <c r="D850" i="8"/>
  <c r="D790" i="8"/>
  <c r="D430" i="8"/>
  <c r="D370" i="8"/>
  <c r="D670" i="8"/>
  <c r="D610" i="8"/>
  <c r="D310" i="8"/>
  <c r="Q43" i="48" l="1"/>
  <c r="I13" i="27" s="1"/>
  <c r="P43" i="48"/>
  <c r="O43" i="48"/>
  <c r="N43" i="48"/>
  <c r="M43" i="48"/>
  <c r="L43" i="48"/>
  <c r="K43" i="48"/>
  <c r="J43" i="48"/>
  <c r="I43" i="48"/>
  <c r="H43" i="48"/>
  <c r="Q21" i="47" l="1"/>
  <c r="I11" i="27" s="1"/>
  <c r="P21" i="47"/>
  <c r="O21" i="47"/>
  <c r="N21" i="47"/>
  <c r="M21" i="47"/>
  <c r="L21" i="47"/>
  <c r="K21" i="47"/>
  <c r="J21" i="47"/>
  <c r="I21" i="47"/>
  <c r="H21" i="47"/>
  <c r="D341" i="38"/>
  <c r="E341" i="38"/>
  <c r="AB341" i="38"/>
  <c r="AC341" i="38"/>
  <c r="AD341" i="38"/>
  <c r="AF341" i="38"/>
  <c r="AG341" i="38"/>
  <c r="AH341" i="38"/>
  <c r="AJ341" i="38"/>
  <c r="AK341" i="38"/>
  <c r="AL341" i="38"/>
  <c r="AN341" i="38"/>
  <c r="AO341" i="38"/>
  <c r="AP341" i="38"/>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M341" i="38" l="1"/>
  <c r="AQ341" i="38"/>
  <c r="AE341" i="38"/>
  <c r="AI341" i="38"/>
  <c r="F341" i="38"/>
  <c r="J341" i="38" s="1"/>
  <c r="I19" i="27"/>
  <c r="P29" i="23"/>
  <c r="Q29" i="23"/>
  <c r="I9" i="27" s="1"/>
  <c r="P36" i="33"/>
  <c r="Q36" i="33"/>
  <c r="I12" i="27" s="1"/>
  <c r="P21" i="31"/>
  <c r="Q21" i="31"/>
  <c r="I20" i="27" s="1"/>
  <c r="I18" i="27"/>
  <c r="P43" i="30"/>
  <c r="Q43" i="30"/>
  <c r="I8" i="27" s="1"/>
  <c r="P21" i="29"/>
  <c r="Q21" i="29"/>
  <c r="I7" i="27" s="1"/>
  <c r="P40" i="28"/>
  <c r="AR341" i="38" l="1"/>
  <c r="H341" i="3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I12" i="38" s="1"/>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H171"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F190" i="38"/>
  <c r="J190" i="38" s="1"/>
  <c r="H44" i="38"/>
  <c r="AH106" i="38"/>
  <c r="AR488" i="38"/>
  <c r="F312" i="38"/>
  <c r="H312" i="38" s="1"/>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J383" i="38"/>
  <c r="F164" i="38"/>
  <c r="J164"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223" i="38"/>
  <c r="F107" i="38"/>
  <c r="F199" i="38"/>
  <c r="AI13" i="38"/>
  <c r="AF12" i="38"/>
  <c r="AM13" i="38"/>
  <c r="AR459" i="38"/>
  <c r="AR235" i="38"/>
  <c r="D526" i="38"/>
  <c r="F527" i="38"/>
  <c r="J459" i="38"/>
  <c r="H459" i="38"/>
  <c r="AI328" i="38" l="1"/>
  <c r="AR328" i="38" s="1"/>
  <c r="AK566" i="38"/>
  <c r="AG566" i="38"/>
  <c r="AH566" i="38"/>
  <c r="AN566" i="38"/>
  <c r="D327" i="38"/>
  <c r="AJ106" i="38"/>
  <c r="AM106" i="38" s="1"/>
  <c r="AF106" i="38"/>
  <c r="AI106" i="38" s="1"/>
  <c r="F526" i="38"/>
  <c r="H526" i="38" s="1"/>
  <c r="J83" i="38"/>
  <c r="J214" i="38"/>
  <c r="J96" i="38"/>
  <c r="H89" i="38"/>
  <c r="H164" i="38"/>
  <c r="AQ222" i="38"/>
  <c r="H383" i="38"/>
  <c r="AR118" i="38"/>
  <c r="AI327" i="38"/>
  <c r="AR267" i="38"/>
  <c r="AR527" i="38"/>
  <c r="AR500" i="38"/>
  <c r="J133" i="38"/>
  <c r="AM222" i="38"/>
  <c r="AR89" i="38"/>
  <c r="AQ106" i="38"/>
  <c r="AR133" i="38"/>
  <c r="AR83" i="38"/>
  <c r="H389" i="38"/>
  <c r="H190" i="38"/>
  <c r="AR389" i="38"/>
  <c r="J312" i="38"/>
  <c r="AQ397" i="38"/>
  <c r="H118" i="38"/>
  <c r="AR96" i="38"/>
  <c r="AR526" i="38"/>
  <c r="AR499" i="38"/>
  <c r="AI12" i="38"/>
  <c r="J328" i="38"/>
  <c r="H328" i="38"/>
  <c r="H223" i="38"/>
  <c r="J223" i="38"/>
  <c r="H499" i="38"/>
  <c r="J499" i="38"/>
  <c r="H527" i="38"/>
  <c r="J527" i="38"/>
  <c r="J267" i="38"/>
  <c r="H267" i="38"/>
  <c r="J199" i="38"/>
  <c r="H199" i="38"/>
  <c r="H500" i="38"/>
  <c r="J500" i="38"/>
  <c r="J107" i="38"/>
  <c r="H107" i="38"/>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H29" i="23"/>
  <c r="I29" i="23"/>
  <c r="J29" i="23"/>
  <c r="K29" i="23"/>
  <c r="L29" i="23"/>
  <c r="M29" i="23"/>
  <c r="N29" i="23"/>
  <c r="O29" i="23"/>
  <c r="O36" i="33"/>
  <c r="N36" i="33"/>
  <c r="M36" i="33"/>
  <c r="L36" i="33"/>
  <c r="K36" i="33"/>
  <c r="J36" i="33"/>
  <c r="I36" i="33"/>
  <c r="H36" i="33"/>
  <c r="O43" i="30"/>
  <c r="N43" i="30"/>
  <c r="M43" i="30"/>
  <c r="L43" i="30"/>
  <c r="K43" i="30"/>
  <c r="J43" i="30"/>
  <c r="I43" i="30"/>
  <c r="H43" i="30"/>
  <c r="O21" i="29"/>
  <c r="N21" i="29"/>
  <c r="M21" i="29"/>
  <c r="L21" i="29"/>
  <c r="K21" i="29"/>
  <c r="J21" i="29"/>
  <c r="I21" i="29"/>
  <c r="H21" i="29"/>
  <c r="O40" i="28"/>
  <c r="N40" i="28"/>
  <c r="M40" i="28"/>
  <c r="L40" i="28"/>
  <c r="K40" i="28"/>
  <c r="J40" i="28"/>
  <c r="I40" i="28"/>
  <c r="H40" i="28"/>
  <c r="D79" i="27" l="1"/>
  <c r="E15" i="38"/>
  <c r="F15" i="38" s="1"/>
  <c r="D56" i="27"/>
  <c r="J15" i="38" l="1"/>
  <c r="H15" i="38"/>
  <c r="AB15" i="38"/>
  <c r="D55" i="27"/>
  <c r="D54" i="27"/>
  <c r="AD64" i="38"/>
  <c r="AD47" i="38" s="1"/>
  <c r="D53" i="27"/>
  <c r="AD15" i="38"/>
  <c r="D14" i="38"/>
  <c r="AB14" i="38"/>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AC424" i="38"/>
  <c r="AE424" i="38" s="1"/>
  <c r="AR424" i="38" s="1"/>
  <c r="AC423" i="38"/>
  <c r="AE423" i="38" s="1"/>
  <c r="AR423" i="38" s="1"/>
  <c r="AC422" i="38"/>
  <c r="AE422" i="38" s="1"/>
  <c r="AR422" i="38" s="1"/>
  <c r="AC421" i="38"/>
  <c r="AE421" i="38" s="1"/>
  <c r="AR421" i="38" s="1"/>
  <c r="AC420" i="38"/>
  <c r="AE420" i="38" s="1"/>
  <c r="AR420" i="38" s="1"/>
  <c r="AC419" i="38"/>
  <c r="AE419" i="38" s="1"/>
  <c r="AR419" i="38" s="1"/>
  <c r="AC418" i="38"/>
  <c r="AE418" i="38" s="1"/>
  <c r="AR418" i="38" s="1"/>
  <c r="AC417" i="38"/>
  <c r="AE417" i="38" s="1"/>
  <c r="AR417" i="38" s="1"/>
  <c r="AC416" i="38"/>
  <c r="AE416" i="38" s="1"/>
  <c r="AR416" i="38" s="1"/>
  <c r="AC415" i="38"/>
  <c r="AE415" i="38" s="1"/>
  <c r="AR415" i="38" s="1"/>
  <c r="AC414" i="38"/>
  <c r="AE414" i="38" s="1"/>
  <c r="AR414" i="38" s="1"/>
  <c r="AC413" i="38"/>
  <c r="AE413" i="38" s="1"/>
  <c r="AR413" i="38" s="1"/>
  <c r="AC412" i="38"/>
  <c r="AE412" i="38" s="1"/>
  <c r="AR412" i="38" s="1"/>
  <c r="AC411" i="38"/>
  <c r="AE411" i="38" s="1"/>
  <c r="AR411" i="38" s="1"/>
  <c r="AC410" i="38"/>
  <c r="AE410" i="38" s="1"/>
  <c r="AR410" i="38" s="1"/>
  <c r="AL409" i="38"/>
  <c r="AC408" i="38"/>
  <c r="AE408" i="38" s="1"/>
  <c r="AR408" i="38" s="1"/>
  <c r="AC407" i="38"/>
  <c r="AE407" i="38" s="1"/>
  <c r="AR407" i="38" s="1"/>
  <c r="AC406" i="38"/>
  <c r="AE406" i="38" s="1"/>
  <c r="AR406" i="38" s="1"/>
  <c r="AC405" i="38"/>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5" i="42"/>
  <c r="C10" i="27" s="1"/>
  <c r="P17" i="43"/>
  <c r="D5" i="40"/>
  <c r="C9" i="27" s="1"/>
  <c r="Y322" i="38"/>
  <c r="Y201" i="38"/>
  <c r="Y248" i="38" l="1"/>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Z28" i="38"/>
  <c r="Z485" i="38" l="1"/>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AC201" i="38"/>
  <c r="Y526" i="38" l="1"/>
  <c r="Y327" i="38"/>
  <c r="Y397" i="38"/>
  <c r="Y222" i="38"/>
  <c r="Y499" i="38"/>
  <c r="Z12" i="38"/>
  <c r="Z526" i="38"/>
  <c r="Z327" i="38"/>
  <c r="Z397" i="38"/>
  <c r="Z222" i="38"/>
  <c r="Z190" i="38"/>
  <c r="Z106" i="38" s="1"/>
  <c r="AE201" i="38"/>
  <c r="AR201" i="38" s="1"/>
  <c r="AC199" i="38"/>
  <c r="H397" i="38"/>
  <c r="J397" i="38"/>
  <c r="H398" i="38"/>
  <c r="J398" i="38"/>
  <c r="AR397" i="38"/>
  <c r="Z566" i="38" l="1"/>
  <c r="AE199" i="38"/>
  <c r="AR199" i="38" s="1"/>
  <c r="C86" i="27"/>
  <c r="C79" i="27"/>
  <c r="C78" i="27"/>
  <c r="C77" i="27"/>
  <c r="C76" i="27"/>
  <c r="C75" i="27"/>
  <c r="C74" i="27"/>
  <c r="C73" i="27"/>
  <c r="C72" i="27"/>
  <c r="C71" i="27"/>
  <c r="C70" i="27"/>
  <c r="C69" i="27"/>
  <c r="AD28" i="38"/>
  <c r="C56" i="27"/>
  <c r="C55" i="27"/>
  <c r="C54" i="27"/>
  <c r="AC193" i="38"/>
  <c r="D248" i="38"/>
  <c r="AE193" i="38" l="1"/>
  <c r="AR193" i="38" s="1"/>
  <c r="AC191" i="38"/>
  <c r="F248" i="38"/>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C57" i="27"/>
  <c r="D5" i="7"/>
  <c r="C4" i="27" s="1"/>
  <c r="AE191" i="38" l="1"/>
  <c r="AR191" i="38" s="1"/>
  <c r="AC190" i="38"/>
  <c r="AE190" i="38" s="1"/>
  <c r="AR190" i="38" s="1"/>
  <c r="D222" i="38"/>
  <c r="F222" i="38" s="1"/>
  <c r="F243" i="38"/>
  <c r="J248" i="38"/>
  <c r="H248" i="38"/>
  <c r="AF560" i="38"/>
  <c r="AC164" i="38"/>
  <c r="AE164" i="38" s="1"/>
  <c r="AR164" i="38" s="1"/>
  <c r="AC243" i="38"/>
  <c r="AE243" i="38" s="1"/>
  <c r="AR243" i="38" s="1"/>
  <c r="F158" i="38"/>
  <c r="D149" i="38"/>
  <c r="D106" i="38" s="1"/>
  <c r="AI225" i="38"/>
  <c r="AR225" i="38" s="1"/>
  <c r="AF223" i="38"/>
  <c r="AE315" i="38"/>
  <c r="AR315" i="38" s="1"/>
  <c r="AC312" i="38"/>
  <c r="F69" i="38"/>
  <c r="E47" i="38"/>
  <c r="F47" i="38" s="1"/>
  <c r="H47" i="38" s="1"/>
  <c r="AE69" i="38"/>
  <c r="AR69" i="38" s="1"/>
  <c r="F561" i="38"/>
  <c r="AE561" i="38"/>
  <c r="AR561" i="38" s="1"/>
  <c r="AB560" i="38"/>
  <c r="AC560" i="38"/>
  <c r="AE565" i="38"/>
  <c r="AR565" i="38" s="1"/>
  <c r="O29" i="34"/>
  <c r="N29" i="34"/>
  <c r="M29" i="34"/>
  <c r="L29" i="34"/>
  <c r="K29" i="34"/>
  <c r="J29" i="34"/>
  <c r="I29" i="34"/>
  <c r="H29" i="34"/>
  <c r="Q29" i="34"/>
  <c r="O21" i="31"/>
  <c r="N21" i="31"/>
  <c r="M21" i="31"/>
  <c r="L21" i="31"/>
  <c r="K21" i="31"/>
  <c r="J21" i="31"/>
  <c r="I21" i="31"/>
  <c r="H21" i="31"/>
  <c r="D100" i="27"/>
  <c r="D98" i="27"/>
  <c r="D95" i="27"/>
  <c r="D94" i="27"/>
  <c r="D93" i="27"/>
  <c r="E366" i="38"/>
  <c r="D74" i="27"/>
  <c r="D73" i="27"/>
  <c r="AB28" i="38"/>
  <c r="AJ64" i="38"/>
  <c r="T10" i="4"/>
  <c r="T31" i="4" s="1"/>
  <c r="I22" i="27" l="1"/>
  <c r="I25" i="27" s="1"/>
  <c r="Y162" i="38"/>
  <c r="Y149" i="38" s="1"/>
  <c r="Y106" i="38" s="1"/>
  <c r="J243" i="38"/>
  <c r="H243" i="38"/>
  <c r="J222" i="38"/>
  <c r="H222" i="38"/>
  <c r="AD317" i="38"/>
  <c r="AE317" i="38" s="1"/>
  <c r="AR317" i="38" s="1"/>
  <c r="D99" i="27"/>
  <c r="AP348" i="38"/>
  <c r="AQ348" i="38" s="1"/>
  <c r="E348" i="38"/>
  <c r="F348" i="38" s="1"/>
  <c r="F366" i="38"/>
  <c r="AB366" i="38"/>
  <c r="AC106" i="38"/>
  <c r="P29" i="34"/>
  <c r="F106" i="38"/>
  <c r="F149" i="38"/>
  <c r="H158" i="38"/>
  <c r="J158" i="38"/>
  <c r="AD357" i="38"/>
  <c r="AE357" i="38" s="1"/>
  <c r="D102" i="27"/>
  <c r="AB322" i="38"/>
  <c r="D91" i="27"/>
  <c r="AD349" i="38"/>
  <c r="AE349" i="38" s="1"/>
  <c r="AR349" i="38" s="1"/>
  <c r="D92" i="27"/>
  <c r="AD366" i="38"/>
  <c r="D96" i="27"/>
  <c r="AO357" i="38"/>
  <c r="AQ357" i="38" s="1"/>
  <c r="D97" i="27"/>
  <c r="AJ385" i="38"/>
  <c r="D101" i="27"/>
  <c r="AD322" i="38"/>
  <c r="AD312" i="38" s="1"/>
  <c r="AD222" i="38" s="1"/>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5" i="12"/>
  <c r="C8" i="27" s="1"/>
  <c r="AB29" i="38"/>
  <c r="D5" i="10"/>
  <c r="C7" i="27" s="1"/>
  <c r="AB64" i="38" l="1"/>
  <c r="AE64" i="38" s="1"/>
  <c r="AR64" i="38" s="1"/>
  <c r="Y64" i="38"/>
  <c r="Y47" i="38" s="1"/>
  <c r="AP345" i="38"/>
  <c r="AP327" i="38" s="1"/>
  <c r="E345" i="38"/>
  <c r="E327" i="38" s="1"/>
  <c r="F327" i="38" s="1"/>
  <c r="J348" i="38"/>
  <c r="H348" i="38"/>
  <c r="J366" i="38"/>
  <c r="H366" i="38"/>
  <c r="D12" i="38"/>
  <c r="D566" i="38" s="1"/>
  <c r="F8" i="27" s="1"/>
  <c r="H149" i="38"/>
  <c r="J149" i="38"/>
  <c r="H106" i="38"/>
  <c r="J106"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AB47" i="38" l="1"/>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R106" i="38" s="1"/>
  <c r="AM12" i="38"/>
  <c r="AP12" i="38"/>
  <c r="AP566" i="38" s="1"/>
  <c r="AQ13" i="38"/>
  <c r="AB12" i="38" l="1"/>
  <c r="AB566" i="38" s="1"/>
  <c r="H345" i="38"/>
  <c r="AJ566" i="38"/>
  <c r="AR345" i="38"/>
  <c r="AQ327" i="38"/>
  <c r="AR327" i="38" s="1"/>
  <c r="AQ12" i="38"/>
  <c r="D5" i="9"/>
  <c r="C6" i="27" s="1"/>
  <c r="C80" i="27"/>
  <c r="D40" i="27" l="1"/>
  <c r="D57" i="27" s="1"/>
  <c r="Y28" i="38"/>
  <c r="AD29" i="38" l="1"/>
  <c r="AE29" i="38" s="1"/>
  <c r="AR29" i="38" s="1"/>
  <c r="Y29" i="38"/>
  <c r="Y13" i="38" s="1"/>
  <c r="Y12" i="38" s="1"/>
  <c r="Y566" i="38" s="1"/>
  <c r="AC28" i="38"/>
  <c r="AE28" i="38" s="1"/>
  <c r="AR28" i="38" s="1"/>
  <c r="E28" i="38"/>
  <c r="F28" i="38" s="1"/>
  <c r="AC21" i="38"/>
  <c r="D5" i="8"/>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 r="Q35" i="28" l="1"/>
  <c r="Q34" i="28"/>
  <c r="Q36" i="28"/>
  <c r="Q38" i="28"/>
  <c r="Q37" i="28"/>
  <c r="Q39" i="28"/>
  <c r="Q30" i="28"/>
  <c r="Q40" i="28"/>
  <c r="I4" i="27" s="1"/>
  <c r="I14" i="27" s="1"/>
  <c r="I27" i="27"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USUARIO</author>
  </authors>
  <commentList>
    <comment ref="D28" authorId="0">
      <text>
        <r>
          <rPr>
            <b/>
            <sz val="9"/>
            <color indexed="81"/>
            <rFont val="Tahoma"/>
            <family val="2"/>
          </rPr>
          <t>USUARIO:</t>
        </r>
        <r>
          <rPr>
            <sz val="9"/>
            <color indexed="81"/>
            <rFont val="Tahoma"/>
            <family val="2"/>
          </rPr>
          <t xml:space="preserve">
Diseñada nueva oferta académica en el CURLP</t>
        </r>
      </text>
    </comment>
  </commentList>
</comments>
</file>

<file path=xl/comments3.xml><?xml version="1.0" encoding="utf-8"?>
<comments xmlns="http://schemas.openxmlformats.org/spreadsheetml/2006/main">
  <authors>
    <author>USUARIO</author>
  </authors>
  <commentList>
    <comment ref="D8" authorId="0">
      <text>
        <r>
          <rPr>
            <b/>
            <sz val="9"/>
            <color indexed="81"/>
            <rFont val="Tahoma"/>
            <family val="2"/>
          </rPr>
          <t>USUARIO:</t>
        </r>
        <r>
          <rPr>
            <sz val="9"/>
            <color indexed="81"/>
            <rFont val="Tahoma"/>
            <family val="2"/>
          </rPr>
          <t xml:space="preserve">
esta es la actividad </t>
        </r>
      </text>
    </comment>
    <comment ref="D9" authorId="0">
      <text>
        <r>
          <rPr>
            <b/>
            <sz val="9"/>
            <color indexed="81"/>
            <rFont val="Tahoma"/>
            <family val="2"/>
          </rPr>
          <t>USUARIO:</t>
        </r>
        <r>
          <rPr>
            <sz val="9"/>
            <color indexed="81"/>
            <rFont val="Tahoma"/>
            <family val="2"/>
          </rPr>
          <t xml:space="preserve">
Ejecutados y registrados de proyectos de investigación a cargo de los docentes del Departametno de Ciencias</t>
        </r>
      </text>
    </comment>
  </commentList>
</comments>
</file>

<file path=xl/comments4.xml><?xml version="1.0" encoding="utf-8"?>
<comments xmlns="http://schemas.openxmlformats.org/spreadsheetml/2006/main">
  <authors>
    <author>USUARIO</author>
  </authors>
  <commentList>
    <comment ref="D10" authorId="0">
      <text>
        <r>
          <rPr>
            <b/>
            <sz val="9"/>
            <color indexed="81"/>
            <rFont val="Tahoma"/>
            <family val="2"/>
          </rPr>
          <t>USUARIO:</t>
        </r>
        <r>
          <rPr>
            <sz val="9"/>
            <color indexed="81"/>
            <rFont val="Tahoma"/>
            <family val="2"/>
          </rPr>
          <t xml:space="preserve">
Implementado programa de apoyo a las necesidades de seguridad alimentaria</t>
        </r>
      </text>
    </comment>
  </commentList>
</comments>
</file>

<file path=xl/comments5.xml><?xml version="1.0" encoding="utf-8"?>
<comments xmlns="http://schemas.openxmlformats.org/spreadsheetml/2006/main">
  <authors>
    <author>USUARIO</author>
  </authors>
  <commentList>
    <comment ref="D10" authorId="0">
      <text>
        <r>
          <rPr>
            <b/>
            <sz val="9"/>
            <color indexed="81"/>
            <rFont val="Tahoma"/>
            <family val="2"/>
          </rPr>
          <t>USUARIO:</t>
        </r>
        <r>
          <rPr>
            <sz val="9"/>
            <color indexed="81"/>
            <rFont val="Tahoma"/>
            <family val="2"/>
          </rPr>
          <t xml:space="preserve">
ACTIVIDAD</t>
        </r>
      </text>
    </comment>
    <comment ref="E10" authorId="0">
      <text>
        <r>
          <rPr>
            <b/>
            <sz val="9"/>
            <color indexed="81"/>
            <rFont val="Tahoma"/>
            <family val="2"/>
          </rPr>
          <t>USUARIO:</t>
        </r>
        <r>
          <rPr>
            <sz val="9"/>
            <color indexed="81"/>
            <rFont val="Tahoma"/>
            <family val="2"/>
          </rPr>
          <t xml:space="preserve">
RESULTADO</t>
        </r>
      </text>
    </comment>
  </commentList>
</comments>
</file>

<file path=xl/comments6.xml><?xml version="1.0" encoding="utf-8"?>
<comments xmlns="http://schemas.openxmlformats.org/spreadsheetml/2006/main">
  <authors>
    <author>USUARIO</author>
  </authors>
  <commentList>
    <comment ref="D15" authorId="0">
      <text>
        <r>
          <rPr>
            <b/>
            <sz val="9"/>
            <color indexed="81"/>
            <rFont val="Tahoma"/>
            <family val="2"/>
          </rPr>
          <t>USUARIO:</t>
        </r>
        <r>
          <rPr>
            <sz val="9"/>
            <color indexed="81"/>
            <rFont val="Tahoma"/>
            <family val="2"/>
          </rPr>
          <t xml:space="preserve">
Finalizado el acondicionamiento y equipamiento del laboratorio agroindustrial</t>
        </r>
      </text>
    </comment>
    <comment ref="D22" authorId="0">
      <text>
        <r>
          <rPr>
            <b/>
            <sz val="9"/>
            <color indexed="81"/>
            <rFont val="Tahoma"/>
            <family val="2"/>
          </rPr>
          <t>USUARIO:
Espacio físico acondicionado para el almacenamiento de los insumos administrativos.</t>
        </r>
      </text>
    </comment>
    <comment ref="D36" authorId="0">
      <text>
        <r>
          <rPr>
            <b/>
            <sz val="9"/>
            <color indexed="81"/>
            <rFont val="Tahoma"/>
            <family val="2"/>
          </rPr>
          <t>USUARIO:</t>
        </r>
        <r>
          <rPr>
            <sz val="9"/>
            <color indexed="81"/>
            <rFont val="Tahoma"/>
            <family val="2"/>
          </rPr>
          <t xml:space="preserve">
es una tarea de la administración</t>
        </r>
      </text>
    </comment>
    <comment ref="D37" authorId="0">
      <text>
        <r>
          <rPr>
            <b/>
            <sz val="9"/>
            <color indexed="81"/>
            <rFont val="Tahoma"/>
            <family val="2"/>
          </rPr>
          <t>USUARIO:</t>
        </r>
        <r>
          <rPr>
            <sz val="9"/>
            <color indexed="81"/>
            <rFont val="Tahoma"/>
            <family val="2"/>
          </rPr>
          <t xml:space="preserve">
es una tarea </t>
        </r>
      </text>
    </comment>
    <comment ref="D38" authorId="0">
      <text>
        <r>
          <rPr>
            <b/>
            <sz val="9"/>
            <color indexed="81"/>
            <rFont val="Tahoma"/>
            <family val="2"/>
          </rPr>
          <t>USUARIO:</t>
        </r>
        <r>
          <rPr>
            <sz val="9"/>
            <color indexed="81"/>
            <rFont val="Tahoma"/>
            <family val="2"/>
          </rPr>
          <t xml:space="preserve">
Gestión académica</t>
        </r>
      </text>
    </comment>
  </commentList>
</comments>
</file>

<file path=xl/comments7.xml><?xml version="1.0" encoding="utf-8"?>
<comments xmlns="http://schemas.openxmlformats.org/spreadsheetml/2006/main">
  <authors>
    <author>USUARIO</author>
  </authors>
  <commentList>
    <comment ref="E18" authorId="0">
      <text>
        <r>
          <rPr>
            <b/>
            <sz val="9"/>
            <color indexed="81"/>
            <rFont val="Tahoma"/>
            <family val="2"/>
          </rPr>
          <t>USUARIO:</t>
        </r>
        <r>
          <rPr>
            <sz val="9"/>
            <color indexed="81"/>
            <rFont val="Tahoma"/>
            <family val="2"/>
          </rPr>
          <t xml:space="preserve">
es una tarea del resultado de formación de necesidades</t>
        </r>
      </text>
    </comment>
    <comment ref="D30" authorId="0">
      <text>
        <r>
          <rPr>
            <b/>
            <sz val="9"/>
            <color indexed="81"/>
            <rFont val="Tahoma"/>
            <family val="2"/>
          </rPr>
          <t>USUARIO:</t>
        </r>
        <r>
          <rPr>
            <sz val="9"/>
            <color indexed="81"/>
            <rFont val="Tahoma"/>
            <family val="2"/>
          </rPr>
          <t xml:space="preserve">
esta incluido  en el resultado "Implementado el mecanismo para el cumplimiento laboral en el CURLP</t>
        </r>
      </text>
    </comment>
  </commentList>
</comments>
</file>

<file path=xl/comments8.xml><?xml version="1.0" encoding="utf-8"?>
<comments xmlns="http://schemas.openxmlformats.org/spreadsheetml/2006/main">
  <authors>
    <author>USUARIO</author>
  </authors>
  <commentList>
    <comment ref="D9" authorId="0">
      <text>
        <r>
          <rPr>
            <b/>
            <sz val="9"/>
            <color indexed="81"/>
            <rFont val="Tahoma"/>
            <family val="2"/>
          </rPr>
          <t>USUARIO:</t>
        </r>
        <r>
          <rPr>
            <sz val="9"/>
            <color indexed="81"/>
            <rFont val="Tahoma"/>
            <family val="2"/>
          </rPr>
          <t xml:space="preserve">
Gestión del conocimiento</t>
        </r>
      </text>
    </comment>
    <comment ref="D10" authorId="0">
      <text>
        <r>
          <rPr>
            <b/>
            <sz val="9"/>
            <color indexed="81"/>
            <rFont val="Tahoma"/>
            <family val="2"/>
          </rPr>
          <t>USUARIO:</t>
        </r>
        <r>
          <rPr>
            <sz val="9"/>
            <color indexed="81"/>
            <rFont val="Tahoma"/>
            <family val="2"/>
          </rPr>
          <t xml:space="preserve">
Monitoreada la Práctica Profesional Supervisada de los estudiantes  en las empresas</t>
        </r>
      </text>
    </comment>
  </commentList>
</comments>
</file>

<file path=xl/comments9.xml><?xml version="1.0" encoding="utf-8"?>
<comments xmlns="http://schemas.openxmlformats.org/spreadsheetml/2006/main">
  <authors>
    <author>ERNESTO</author>
  </authors>
  <commentList>
    <comment ref="E8" authorId="0">
      <text>
        <r>
          <rPr>
            <b/>
            <sz val="9"/>
            <color indexed="81"/>
            <rFont val="Tahoma"/>
            <family val="2"/>
          </rPr>
          <t>ERNESTO:</t>
        </r>
        <r>
          <rPr>
            <sz val="9"/>
            <color indexed="81"/>
            <rFont val="Tahoma"/>
            <family val="2"/>
          </rPr>
          <t xml:space="preserve">
Formula 
(EMAP/EMAI)*100</t>
        </r>
      </text>
    </comment>
  </commentList>
</comments>
</file>

<file path=xl/sharedStrings.xml><?xml version="1.0" encoding="utf-8"?>
<sst xmlns="http://schemas.openxmlformats.org/spreadsheetml/2006/main" count="19479" uniqueCount="2451">
  <si>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</si>
  <si>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</si>
  <si>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</si>
  <si>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</si>
  <si>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</si>
  <si>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</si>
  <si>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</si>
  <si>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</si>
  <si>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</si>
  <si>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</si>
  <si>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</si>
  <si>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</si>
  <si>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</si>
  <si>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</si>
  <si>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</si>
  <si>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</si>
  <si>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</si>
  <si>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</si>
  <si>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</si>
  <si>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</si>
  <si>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</si>
  <si>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</si>
  <si>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</si>
  <si>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</si>
  <si>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</si>
  <si>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</si>
  <si>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</si>
  <si>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</si>
  <si>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</si>
  <si>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</si>
  <si>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</si>
  <si>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</si>
  <si>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</si>
  <si>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</si>
  <si>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</si>
  <si>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</si>
  <si>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</si>
  <si>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</si>
  <si>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</si>
  <si>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</si>
  <si>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</si>
  <si>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</si>
  <si>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</si>
  <si>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</si>
  <si>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</si>
  <si>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</si>
  <si>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</si>
  <si>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</si>
  <si>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</si>
  <si>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</si>
  <si>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</si>
  <si>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</si>
  <si>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</si>
  <si>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</si>
  <si>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</si>
  <si>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</si>
  <si>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</si>
  <si>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</si>
  <si>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</si>
  <si>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</si>
  <si>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</si>
  <si>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</si>
  <si>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</si>
  <si>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</si>
  <si>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</si>
  <si>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</si>
  <si>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</si>
  <si>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</si>
  <si>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</si>
  <si>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</si>
  <si>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</si>
  <si>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</si>
  <si>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</si>
  <si>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</si>
  <si>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</si>
  <si>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</si>
  <si>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</si>
  <si>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</si>
  <si>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</si>
  <si>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</si>
  <si>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</si>
  <si>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</si>
  <si>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</si>
  <si>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</si>
  <si>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</si>
  <si>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</si>
  <si>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</si>
  <si>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</si>
  <si>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</si>
  <si>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</si>
  <si>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</si>
  <si>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</si>
  <si>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</si>
  <si>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</si>
  <si>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</si>
  <si>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</si>
  <si>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</si>
  <si>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</si>
  <si>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</si>
  <si>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</si>
  <si>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</si>
  <si>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</si>
  <si>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</si>
  <si>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</si>
  <si>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</si>
  <si>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</si>
  <si>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</si>
  <si>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</si>
  <si>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</si>
  <si>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</si>
  <si>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</si>
  <si>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</si>
  <si>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</si>
  <si>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</si>
  <si>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</si>
  <si>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</si>
  <si>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</si>
  <si>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</si>
  <si>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</si>
  <si>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</si>
  <si>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</si>
  <si>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</si>
  <si>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</si>
  <si>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</si>
  <si>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</si>
  <si>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</si>
  <si>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</si>
  <si>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</si>
  <si>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</si>
  <si>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</si>
  <si>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</si>
  <si>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</si>
  <si>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</si>
  <si>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</si>
  <si>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</si>
  <si>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</si>
  <si>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</si>
  <si>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</si>
  <si>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</si>
  <si>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</si>
  <si>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</si>
  <si>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</si>
  <si>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</si>
  <si>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</si>
  <si>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</si>
  <si>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</si>
  <si>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</si>
  <si>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</si>
  <si>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</si>
  <si>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</si>
  <si>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</si>
  <si>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</si>
  <si>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</si>
  <si>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</si>
  <si>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</si>
  <si>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</si>
  <si>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</si>
  <si>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</si>
  <si>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</si>
  <si>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</si>
  <si>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</si>
  <si>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</si>
  <si>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</si>
  <si>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</si>
  <si>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</si>
  <si>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</si>
  <si>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</si>
  <si>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</si>
  <si>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</si>
  <si>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</si>
  <si>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</si>
  <si>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</si>
  <si>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</si>
  <si>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</si>
  <si>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</si>
  <si>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</si>
  <si>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</si>
  <si>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</si>
  <si>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</si>
  <si>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</si>
  <si>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</si>
  <si>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</si>
  <si>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</si>
  <si>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</si>
  <si>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</si>
  <si>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</si>
  <si>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</si>
  <si>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</si>
  <si>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</si>
  <si>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</si>
  <si>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</si>
  <si>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</si>
  <si>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</si>
  <si>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</si>
  <si>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</si>
  <si>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</si>
  <si>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</si>
  <si>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</si>
  <si>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</si>
  <si>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</si>
  <si>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</si>
  <si>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</si>
  <si>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</si>
  <si>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</si>
  <si>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</si>
  <si>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</si>
  <si>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</si>
  <si>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</si>
  <si>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</si>
  <si>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</si>
  <si>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</si>
  <si>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</si>
  <si>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</si>
  <si>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</si>
  <si>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</si>
  <si>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</si>
  <si>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</si>
  <si>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</si>
  <si>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</si>
  <si>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</si>
  <si>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</si>
  <si>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</si>
  <si>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</si>
  <si>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</si>
  <si>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</si>
  <si>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</si>
  <si>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</si>
  <si>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</si>
  <si>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</si>
  <si>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</si>
  <si>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</si>
  <si>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</si>
  <si>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</si>
  <si>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</si>
  <si>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</si>
  <si>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</si>
  <si>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</si>
  <si>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</si>
  <si>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</si>
  <si>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</si>
  <si>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</si>
  <si>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</si>
  <si>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</si>
  <si>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</si>
  <si>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</si>
  <si>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</si>
  <si>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</si>
  <si>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</si>
  <si>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</si>
  <si>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</si>
  <si>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</si>
  <si>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</si>
  <si>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</si>
  <si>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</si>
  <si>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</si>
  <si>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</si>
  <si>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</si>
  <si>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</si>
  <si>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</si>
  <si>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</si>
  <si>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</si>
  <si>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</si>
  <si>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</si>
  <si>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</si>
  <si>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</si>
  <si>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</si>
  <si>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</si>
  <si>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</si>
  <si>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</si>
  <si>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</si>
  <si>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</si>
  <si>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</si>
  <si>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</si>
  <si>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</si>
  <si>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</si>
  <si>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</si>
  <si>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</si>
  <si>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</si>
  <si>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</si>
  <si>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</si>
  <si>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</si>
  <si>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</si>
  <si>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</si>
  <si>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</si>
  <si>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</si>
  <si>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</si>
  <si>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</si>
  <si>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</si>
  <si>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</si>
  <si>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</si>
  <si>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</si>
  <si>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</si>
  <si>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</si>
  <si>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</si>
  <si>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</si>
  <si>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</si>
  <si>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</si>
  <si>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</si>
  <si>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</si>
  <si>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</si>
  <si>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</si>
  <si>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</si>
  <si>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</si>
  <si>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</si>
  <si>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</si>
  <si>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</si>
  <si>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</si>
  <si>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</si>
  <si>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</si>
  <si>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</si>
  <si>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</si>
  <si>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</si>
  <si>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</si>
  <si>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</si>
  <si>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</si>
  <si>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</si>
  <si>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</si>
  <si>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</si>
  <si>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</si>
  <si>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</si>
  <si>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</si>
  <si>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</si>
  <si>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</si>
  <si>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</si>
  <si>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</si>
  <si>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</si>
  <si>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</si>
  <si>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</si>
  <si>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</si>
  <si>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</si>
  <si>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</si>
  <si>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</si>
  <si>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</si>
  <si>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</si>
  <si>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</si>
  <si>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</si>
  <si>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</si>
  <si>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</si>
  <si>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</si>
  <si>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</si>
  <si>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</si>
  <si>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</si>
  <si>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</si>
  <si>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</si>
  <si>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</si>
  <si>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</si>
  <si>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</si>
  <si>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</si>
  <si>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</si>
  <si>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</si>
  <si>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</si>
  <si>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</si>
  <si>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</si>
  <si>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</si>
  <si>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</si>
  <si>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</si>
  <si>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</si>
  <si>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</si>
  <si>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</si>
  <si>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</si>
  <si>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</si>
  <si>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</si>
  <si>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</si>
  <si>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</si>
  <si>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</si>
  <si>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</si>
  <si>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</si>
  <si>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</si>
  <si>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</si>
  <si>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</si>
  <si>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</si>
  <si>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</si>
  <si>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</si>
  <si>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</si>
  <si>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</si>
  <si>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</si>
  <si>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</si>
  <si>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</si>
  <si>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</si>
  <si>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</si>
  <si>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</si>
  <si>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</si>
  <si>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</si>
  <si>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</si>
  <si>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</si>
  <si>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</si>
  <si>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</si>
  <si>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</si>
  <si>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</si>
  <si>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</si>
  <si>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</si>
  <si>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</si>
  <si>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</si>
  <si>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</si>
  <si>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</si>
  <si>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</si>
  <si>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</si>
  <si>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</si>
  <si>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</si>
  <si>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</si>
  <si>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</si>
  <si>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</si>
  <si>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</si>
  <si>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</si>
  <si>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</si>
  <si>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</si>
  <si>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</si>
  <si>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</si>
  <si>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</si>
  <si>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</si>
  <si>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</si>
  <si>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</si>
  <si>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</si>
  <si>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</si>
  <si>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</si>
  <si>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</si>
  <si>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</si>
  <si>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</si>
  <si>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</si>
  <si>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</si>
  <si>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</si>
  <si>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</si>
  <si>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</si>
  <si>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</si>
  <si>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</si>
  <si>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</si>
  <si>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</si>
  <si>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</si>
  <si>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</si>
  <si>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</si>
  <si>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</si>
  <si>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</si>
  <si>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</si>
  <si>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</si>
  <si>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</si>
  <si>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</si>
  <si>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</si>
  <si>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</si>
  <si>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</si>
  <si>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</si>
  <si>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</si>
  <si>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</si>
  <si>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</si>
  <si>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</si>
  <si>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</si>
  <si>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</si>
  <si>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</si>
  <si>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</si>
  <si>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</si>
  <si>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</si>
  <si>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</si>
  <si>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</si>
  <si>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</si>
  <si>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</si>
  <si>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</si>
  <si>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</si>
  <si>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</si>
  <si>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</si>
  <si>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</si>
  <si>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</si>
  <si>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</si>
  <si>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</si>
  <si>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</si>
  <si>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</si>
  <si>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</si>
  <si>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</si>
  <si>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</si>
  <si>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</si>
  <si>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</si>
  <si>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</si>
  <si>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</si>
  <si>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</si>
  <si>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</si>
  <si>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</si>
  <si>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</si>
  <si>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</si>
  <si>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</si>
  <si>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</si>
  <si>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</si>
  <si>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</si>
  <si>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</si>
  <si>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</si>
  <si>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</si>
  <si>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</si>
  <si>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</si>
  <si>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</si>
  <si>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</si>
  <si>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</si>
  <si>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</si>
  <si>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</si>
  <si>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</si>
  <si>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</si>
  <si>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</si>
  <si>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</si>
  <si>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</si>
  <si>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</si>
  <si>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</si>
  <si>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</si>
  <si>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</si>
  <si>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</si>
  <si>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</si>
  <si>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</si>
  <si>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</si>
  <si>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</si>
  <si>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</si>
  <si>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</si>
  <si>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</si>
  <si>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</si>
  <si>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</si>
  <si>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</si>
  <si>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</si>
  <si>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</si>
  <si>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</si>
  <si>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</si>
  <si>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</si>
  <si>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</si>
  <si>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</si>
  <si>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</si>
  <si>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</si>
  <si>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</si>
  <si>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</si>
  <si>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</si>
  <si>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</si>
  <si>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</si>
  <si>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</si>
  <si>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</si>
  <si>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</si>
  <si>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</si>
  <si>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</si>
  <si>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</si>
  <si>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</si>
  <si>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</si>
  <si>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</si>
  <si>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</si>
  <si>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</si>
  <si>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</si>
  <si>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</si>
  <si>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</si>
  <si>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</si>
  <si>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</si>
  <si>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</si>
  <si>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</si>
  <si>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</si>
  <si>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</si>
  <si>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</si>
  <si>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</si>
  <si>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</si>
  <si>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</si>
  <si>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</si>
  <si>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</si>
  <si>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</si>
  <si>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</si>
  <si>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</si>
  <si>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</si>
  <si>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</si>
  <si>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</si>
  <si>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</si>
  <si>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</si>
  <si>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</si>
  <si>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</si>
  <si>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</si>
  <si>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</si>
  <si>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</si>
  <si>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</si>
  <si>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</si>
  <si>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</si>
  <si>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</si>
  <si>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</si>
  <si>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</si>
  <si>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</si>
  <si>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</si>
  <si>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</si>
  <si>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</si>
  <si>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</si>
  <si>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</si>
  <si>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</si>
  <si>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</si>
  <si>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</si>
  <si>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</si>
  <si>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</si>
  <si>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</si>
  <si>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</si>
  <si>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</si>
  <si>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</si>
  <si>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</si>
  <si>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</si>
  <si>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</si>
  <si>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</si>
  <si>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</si>
  <si>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</si>
  <si>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</si>
  <si>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</si>
  <si>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</si>
  <si>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</si>
  <si>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</si>
  <si>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</si>
  <si>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</si>
  <si>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</si>
  <si>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</si>
  <si>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</si>
  <si>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</si>
  <si>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</si>
  <si>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</si>
  <si>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</si>
  <si>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</si>
  <si>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</si>
  <si>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</si>
  <si>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</si>
  <si>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</si>
  <si>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</si>
  <si>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</si>
  <si>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</si>
  <si>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</si>
  <si>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</si>
  <si>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</si>
  <si>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</si>
  <si>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</si>
  <si>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</si>
  <si>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</si>
  <si>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</si>
  <si>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</si>
  <si>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</si>
  <si>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</si>
  <si>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</si>
  <si>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</si>
  <si>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</si>
  <si>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</si>
  <si>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</si>
  <si>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</si>
  <si>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</si>
  <si>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</si>
  <si>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</si>
  <si>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</si>
  <si>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</si>
  <si>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</si>
  <si>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</si>
  <si>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</si>
  <si>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</si>
  <si>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</si>
  <si>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</si>
  <si>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</si>
  <si>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</si>
  <si>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</si>
  <si>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</si>
  <si>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</si>
  <si>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</si>
  <si>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</si>
  <si>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</si>
  <si>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</si>
  <si>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</si>
  <si>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</si>
  <si>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</si>
  <si>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</si>
  <si>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</si>
  <si>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</si>
  <si>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</si>
  <si>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</si>
  <si>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</si>
  <si>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</si>
  <si>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</si>
  <si>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</si>
  <si>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</si>
  <si>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</si>
  <si>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</si>
  <si>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</si>
  <si>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</si>
  <si>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</si>
  <si>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</si>
  <si>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</si>
  <si>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</si>
  <si>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</si>
  <si>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</si>
  <si>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</si>
  <si>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</si>
  <si>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</si>
  <si>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</si>
  <si>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</si>
  <si>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</si>
  <si>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</si>
  <si>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</si>
  <si>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</si>
  <si>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</si>
  <si>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</si>
  <si>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</si>
  <si>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</si>
  <si>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</si>
  <si>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</si>
  <si>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</si>
  <si>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</si>
  <si>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</si>
  <si>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</si>
  <si>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</si>
  <si>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</si>
  <si>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</si>
  <si>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</si>
  <si>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</si>
  <si>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</si>
  <si>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</si>
  <si>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</si>
  <si>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</si>
  <si>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</si>
  <si>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</si>
  <si>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</si>
  <si>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</si>
  <si>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</si>
  <si>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</si>
  <si>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</si>
  <si>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</si>
  <si>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</si>
  <si>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</si>
  <si>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</si>
  <si>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</si>
  <si>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</si>
  <si>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</si>
  <si>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</si>
  <si>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</si>
  <si>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</si>
  <si>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</si>
  <si>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</si>
  <si>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</si>
  <si>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</si>
  <si>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</si>
  <si>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</si>
  <si>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</si>
  <si>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</si>
  <si>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</si>
  <si>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</si>
  <si>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</si>
  <si>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</si>
  <si>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</si>
  <si>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</si>
  <si>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</si>
  <si>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</si>
  <si>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</si>
  <si>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</si>
  <si>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</si>
  <si>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</si>
  <si>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</si>
  <si>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</si>
  <si>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</si>
  <si>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</si>
  <si>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</si>
  <si>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</si>
  <si>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</si>
  <si>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</si>
  <si>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</si>
  <si>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</si>
  <si>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</si>
  <si>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</si>
  <si>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</si>
  <si>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</si>
  <si>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</si>
  <si>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</si>
  <si>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</si>
  <si>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</si>
  <si>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</si>
  <si>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</si>
  <si>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</si>
  <si>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</si>
  <si>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</si>
  <si>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</si>
  <si>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</si>
  <si>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</si>
  <si>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</si>
  <si>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</si>
  <si>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</si>
  <si>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</si>
  <si>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</si>
  <si>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</si>
  <si>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</si>
  <si>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</si>
  <si>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</si>
  <si>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</si>
  <si>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</si>
  <si>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</si>
  <si>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</si>
  <si>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</si>
  <si>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</si>
  <si>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</si>
  <si>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</si>
  <si>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</si>
  <si>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</si>
  <si>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</si>
  <si>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</si>
  <si>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</si>
  <si>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</si>
  <si>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</si>
  <si>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</si>
  <si>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</si>
  <si>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</si>
  <si>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</si>
  <si>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</si>
  <si>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</si>
  <si>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</si>
  <si>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</si>
  <si>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</si>
  <si>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</si>
  <si>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</si>
  <si>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</si>
  <si>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</si>
  <si>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</si>
  <si>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</si>
  <si>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</si>
  <si>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</si>
  <si>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</si>
  <si>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</si>
  <si>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</si>
  <si>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</si>
  <si>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</si>
  <si>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</si>
  <si>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</si>
  <si>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</si>
  <si>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</si>
  <si>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</si>
  <si>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</si>
  <si>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</si>
  <si>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</si>
  <si>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</si>
  <si>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</si>
  <si>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</si>
  <si>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</si>
  <si>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</si>
  <si>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</si>
  <si>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</si>
  <si>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</si>
  <si>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</si>
  <si>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</si>
  <si>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</si>
  <si>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</si>
  <si>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</si>
  <si>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</si>
  <si>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</si>
  <si>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</si>
  <si>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</si>
  <si>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</si>
  <si>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</si>
  <si>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</si>
  <si>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</si>
  <si>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</si>
  <si>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</si>
  <si>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</si>
  <si>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</si>
  <si>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</si>
  <si>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</si>
  <si>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</si>
  <si>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</si>
  <si>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</si>
  <si>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</si>
  <si>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</si>
  <si>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</si>
  <si>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</si>
  <si>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</si>
  <si>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</si>
  <si>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</si>
  <si>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</si>
  <si>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</si>
  <si>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</si>
  <si>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</si>
  <si>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</si>
  <si>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</si>
  <si>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</si>
  <si>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</si>
  <si>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</si>
  <si>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</si>
  <si>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</si>
  <si>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</si>
  <si>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</si>
  <si>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</si>
  <si>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</si>
  <si>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</si>
  <si>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</si>
  <si>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</si>
  <si>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</si>
  <si>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</si>
  <si>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</si>
  <si>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</si>
  <si>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</si>
  <si>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</si>
  <si>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</si>
  <si>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</si>
  <si>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</si>
  <si>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</si>
  <si>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</si>
  <si>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</si>
  <si>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</si>
  <si>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</si>
  <si>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</si>
  <si>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</si>
  <si>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</si>
  <si>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</si>
  <si>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</si>
  <si>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</si>
  <si>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</si>
  <si>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</si>
  <si>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</si>
  <si>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</si>
  <si>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</si>
  <si>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</si>
  <si>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</si>
  <si>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</si>
  <si>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</si>
  <si>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</si>
  <si>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</si>
  <si>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</si>
  <si>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</si>
  <si>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</si>
  <si>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</si>
  <si>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</si>
  <si>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</si>
  <si>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</si>
  <si>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</si>
  <si>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</si>
  <si>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</si>
  <si>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</si>
  <si>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</si>
  <si>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</si>
  <si>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</si>
  <si>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</si>
  <si>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</si>
  <si>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</si>
  <si>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</si>
  <si>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</si>
  <si>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</si>
  <si>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</si>
  <si>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</si>
  <si>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</si>
  <si>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</si>
  <si>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</si>
  <si>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</si>
  <si>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</si>
  <si>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</si>
  <si>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</si>
  <si>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</si>
  <si>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</si>
  <si>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</si>
  <si>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</si>
  <si>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</si>
  <si>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</si>
  <si>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</si>
  <si>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</si>
  <si>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</si>
  <si>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</si>
  <si>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</si>
  <si>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</si>
  <si>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</si>
  <si>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</si>
  <si>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</si>
  <si>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</si>
  <si>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</si>
  <si>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</si>
  <si>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</si>
  <si>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</si>
  <si>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</si>
  <si>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</si>
  <si>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</si>
  <si>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</si>
  <si>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</si>
  <si>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</si>
  <si>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</si>
  <si>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</si>
  <si>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</si>
  <si>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</si>
  <si>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</si>
  <si>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</si>
  <si>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</si>
  <si>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</si>
  <si>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</si>
  <si>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</si>
  <si>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</si>
  <si>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</si>
  <si>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</si>
  <si>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</si>
  <si>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</si>
  <si>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</si>
  <si>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</si>
  <si>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</si>
  <si>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</si>
  <si>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</si>
  <si>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</si>
  <si>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</si>
  <si>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</si>
  <si>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</si>
  <si>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</si>
  <si>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</si>
  <si>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</si>
  <si>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</si>
  <si>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</si>
  <si>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</si>
  <si>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</si>
  <si>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</si>
  <si>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</si>
  <si>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</si>
  <si>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</si>
  <si>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</si>
  <si>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</si>
  <si>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</si>
  <si>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</si>
  <si>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</si>
  <si>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</si>
  <si>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</si>
  <si>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</si>
  <si>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</si>
  <si>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</si>
  <si>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</si>
  <si>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</si>
  <si>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</si>
  <si>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</si>
  <si>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</si>
  <si>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</si>
  <si>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</si>
  <si>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</si>
  <si>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</si>
  <si>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</si>
  <si>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</si>
  <si>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</si>
  <si>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</si>
  <si>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</si>
  <si>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</si>
  <si>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</si>
  <si>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</si>
  <si>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</si>
  <si>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</si>
  <si>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</si>
  <si>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</si>
  <si>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</si>
  <si>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</si>
  <si>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</si>
  <si>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</si>
  <si>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</si>
  <si>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</si>
  <si>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</si>
  <si>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</si>
  <si>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</si>
  <si>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</si>
  <si>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</si>
  <si>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</si>
  <si>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</si>
  <si>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</si>
  <si>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</si>
  <si>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</si>
  <si>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</si>
  <si>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</si>
  <si>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</si>
  <si>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</si>
  <si>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</si>
  <si>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</si>
  <si>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</si>
  <si>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</si>
  <si>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</si>
  <si>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</si>
  <si>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</si>
  <si>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</si>
  <si>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</si>
  <si>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</si>
  <si>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</si>
  <si>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</si>
  <si>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</si>
  <si>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</si>
  <si>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</si>
  <si>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</si>
  <si>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</si>
  <si>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</si>
  <si>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</si>
  <si>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</si>
  <si>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</si>
  <si>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</si>
  <si>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</si>
  <si>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</si>
  <si>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</si>
  <si>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</si>
  <si>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</si>
  <si>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</si>
  <si>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</si>
  <si>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</si>
  <si>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</si>
  <si>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</si>
  <si>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</si>
  <si>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</si>
  <si>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</si>
  <si>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</si>
  <si>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</si>
  <si>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</si>
  <si>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</si>
  <si>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</si>
  <si>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</si>
  <si>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</si>
  <si>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</si>
  <si>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</si>
  <si>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</si>
  <si>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</si>
  <si>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</si>
  <si>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</si>
  <si>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</si>
  <si>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</si>
  <si>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</si>
  <si>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</si>
  <si>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</si>
  <si>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</si>
  <si>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</si>
  <si>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</si>
  <si>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</si>
  <si>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</si>
  <si>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</si>
  <si>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</si>
  <si>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</si>
  <si>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</si>
  <si>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</si>
  <si>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</si>
  <si>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</si>
  <si>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</si>
  <si>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</si>
  <si>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</si>
  <si>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</si>
  <si>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</si>
  <si>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</si>
  <si>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</si>
  <si>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</si>
  <si>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</si>
  <si>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</si>
  <si>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</si>
  <si>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</si>
  <si>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</si>
  <si>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</si>
  <si>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</si>
  <si>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</si>
  <si>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</si>
  <si>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</si>
  <si>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</si>
  <si>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</si>
  <si>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</si>
  <si>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</si>
  <si>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</si>
  <si>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</si>
  <si>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</si>
  <si>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</si>
  <si>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</si>
  <si>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</si>
  <si>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</si>
  <si>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</si>
  <si>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</si>
  <si>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</si>
  <si>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</si>
  <si>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</si>
  <si>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</si>
  <si>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</si>
  <si>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</si>
  <si>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</si>
  <si>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</si>
  <si>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</si>
  <si>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</si>
  <si>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</si>
  <si>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</si>
  <si>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</si>
  <si>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</si>
  <si>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</si>
  <si>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</si>
  <si>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</si>
  <si>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</si>
  <si>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</si>
  <si>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</si>
  <si>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</si>
  <si>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</si>
  <si>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</si>
  <si>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</si>
  <si>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</si>
  <si>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</si>
  <si>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</si>
  <si>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</si>
  <si>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</si>
  <si>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</si>
  <si>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</si>
  <si>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</si>
  <si>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</si>
  <si>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</si>
  <si>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</si>
  <si>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</si>
  <si>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</si>
  <si>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</si>
  <si>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</si>
  <si>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</si>
  <si>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</si>
  <si>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</si>
  <si>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</si>
  <si>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</si>
  <si>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</si>
  <si>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</si>
  <si>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</si>
  <si>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</si>
  <si>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</si>
  <si>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</si>
  <si>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</si>
  <si>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</si>
  <si>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</si>
  <si>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</si>
  <si>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</si>
  <si>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</si>
  <si>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</si>
  <si>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</si>
  <si>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</si>
  <si>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</si>
  <si>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</si>
  <si>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</si>
  <si>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</si>
  <si>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</si>
  <si>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</si>
  <si>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</si>
  <si>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</si>
  <si>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</si>
  <si>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</si>
  <si>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</si>
  <si>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</si>
  <si>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</si>
  <si>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</si>
  <si>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</si>
  <si>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</si>
  <si>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</si>
  <si>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</si>
  <si>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</si>
  <si>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</si>
  <si>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</si>
  <si>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</si>
  <si>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</si>
  <si>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</si>
  <si>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</si>
  <si>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</si>
  <si>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</si>
  <si>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</si>
  <si>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</si>
  <si>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</si>
  <si>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</si>
  <si>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</si>
  <si>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</si>
  <si>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</si>
  <si>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</si>
  <si>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</si>
  <si>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</si>
  <si>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</si>
  <si>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</si>
  <si>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</si>
  <si>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</si>
  <si>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</si>
  <si>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</si>
  <si>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</si>
  <si>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</si>
  <si>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</si>
  <si>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</si>
  <si>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</si>
  <si>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</si>
  <si>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</si>
  <si>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</si>
  <si>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</si>
  <si>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</si>
  <si>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</si>
  <si>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</si>
  <si>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</si>
  <si>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</si>
  <si>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</si>
  <si>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</si>
  <si>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</si>
  <si>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</si>
  <si>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</si>
  <si>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</si>
  <si>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</si>
  <si>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</si>
  <si>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</si>
  <si>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</si>
  <si>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</si>
  <si>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</si>
  <si>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</si>
  <si>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</si>
  <si>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</si>
  <si>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</si>
  <si>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</si>
  <si>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</si>
  <si>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</si>
  <si>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</si>
  <si>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</si>
  <si>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</si>
  <si>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</si>
  <si>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</si>
  <si>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</si>
  <si>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</si>
  <si>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</si>
  <si>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</si>
  <si>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</si>
  <si>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</si>
  <si>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</si>
  <si>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</si>
  <si>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</si>
  <si>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</si>
  <si>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</si>
  <si>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</si>
  <si>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</si>
  <si>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</si>
  <si>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</si>
  <si>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</si>
  <si>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</si>
  <si>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</si>
  <si>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</si>
  <si>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</si>
  <si>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</si>
  <si>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</si>
  <si>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</si>
  <si>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</si>
  <si>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</si>
  <si>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</si>
  <si>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</si>
  <si>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</si>
  <si>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</si>
  <si>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</si>
  <si>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</si>
  <si>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</si>
  <si>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</si>
  <si>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</si>
  <si>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</si>
  <si>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</si>
  <si>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</si>
  <si>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</si>
  <si>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</si>
  <si>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</si>
  <si>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</si>
  <si>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</si>
  <si>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</si>
  <si>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</si>
  <si>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</si>
  <si>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</si>
  <si>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</si>
  <si>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</si>
  <si>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</si>
  <si>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</si>
  <si>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</si>
  <si>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</si>
  <si>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</si>
  <si>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</si>
  <si>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</si>
  <si>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</si>
  <si>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</si>
  <si>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</si>
  <si>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</si>
  <si>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</si>
  <si>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</si>
  <si>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</si>
  <si>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</si>
  <si>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</si>
  <si>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</si>
  <si>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</si>
  <si>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</si>
  <si>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</si>
  <si>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</si>
  <si>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</si>
  <si>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</si>
  <si>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</si>
  <si>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</si>
  <si>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</si>
  <si>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</si>
  <si>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</si>
  <si>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</si>
  <si>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</si>
  <si>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</si>
  <si>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</si>
  <si>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</si>
  <si>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</si>
  <si>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</si>
  <si>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</si>
  <si>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</si>
  <si>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</si>
  <si>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</si>
  <si>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</si>
  <si>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</si>
  <si>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</si>
  <si>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</si>
  <si>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</si>
  <si>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</si>
  <si>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</si>
  <si>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</si>
  <si>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</si>
  <si>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</si>
  <si>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</si>
  <si>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</si>
  <si>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</si>
  <si>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</si>
  <si>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</si>
  <si>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</si>
  <si>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</si>
  <si>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</si>
  <si>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</si>
  <si>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</si>
  <si>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</si>
  <si>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</si>
  <si>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</si>
  <si>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</si>
  <si>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</si>
  <si>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</si>
  <si>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</si>
  <si>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</si>
  <si>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</si>
  <si>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</si>
  <si>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</si>
  <si>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</si>
  <si>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</si>
  <si>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</si>
  <si>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</si>
  <si>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</si>
  <si>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</si>
  <si>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</si>
  <si>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</si>
  <si>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</si>
  <si>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</si>
  <si>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</si>
  <si>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</si>
  <si>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</si>
  <si>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</si>
  <si>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</si>
  <si>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</si>
  <si>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</si>
  <si>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</si>
  <si>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</si>
  <si>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</si>
  <si>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</si>
  <si>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</si>
  <si>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</si>
  <si>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</si>
  <si>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</si>
  <si>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</si>
  <si>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</si>
  <si>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</si>
  <si>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</si>
  <si>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</si>
  <si>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</si>
  <si>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</si>
  <si>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</si>
  <si>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</si>
  <si>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</si>
  <si>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</si>
  <si>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</si>
  <si>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</si>
  <si>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</si>
  <si>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</si>
  <si>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</si>
  <si>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</si>
  <si>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</si>
  <si>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</si>
  <si>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</si>
  <si>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</si>
  <si>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</si>
  <si>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</si>
  <si>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</si>
  <si>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</si>
  <si>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</si>
  <si>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</si>
  <si>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</si>
  <si>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</si>
  <si>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</si>
  <si>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</si>
  <si>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</si>
  <si>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</si>
  <si>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</si>
  <si>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</si>
  <si>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</si>
  <si>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</si>
  <si>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</si>
  <si>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</si>
  <si>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</si>
  <si>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</si>
  <si>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</si>
  <si>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</si>
  <si>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</si>
  <si>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</si>
  <si>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</si>
  <si>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</si>
  <si>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</si>
  <si>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</si>
  <si>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</si>
  <si>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</si>
  <si>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</si>
  <si>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</si>
  <si>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</si>
  <si>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</si>
  <si>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</si>
  <si>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</si>
  <si>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</si>
  <si>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</si>
  <si>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</si>
  <si>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</si>
  <si>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</si>
  <si>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</si>
  <si>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</si>
  <si>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</si>
  <si>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</si>
  <si>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</si>
  <si>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</si>
  <si>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</si>
  <si>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</si>
  <si>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</si>
  <si>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</si>
  <si>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</si>
  <si>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</si>
  <si>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</si>
  <si>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</si>
  <si>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</si>
  <si>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</si>
  <si>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</si>
  <si>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</si>
  <si>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</si>
  <si>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</si>
  <si>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</si>
  <si>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</si>
  <si>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</si>
  <si>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</si>
  <si>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</si>
  <si>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</si>
  <si>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</si>
  <si>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</si>
  <si>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</si>
  <si>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</si>
  <si>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</si>
  <si>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</si>
  <si>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</si>
  <si>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</si>
  <si>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</si>
  <si>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</si>
  <si>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</si>
  <si>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</si>
  <si>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</si>
  <si>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</si>
  <si>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</si>
  <si>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</si>
  <si>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</si>
  <si>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</si>
  <si>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</si>
  <si>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</si>
  <si>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</si>
  <si>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</si>
  <si>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</si>
  <si>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</si>
  <si>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</si>
  <si>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</si>
  <si>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</si>
  <si>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</si>
  <si>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</si>
  <si>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</si>
  <si>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</si>
  <si>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</si>
  <si>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</si>
  <si>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</si>
  <si>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</si>
  <si>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</si>
  <si>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</si>
  <si>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</si>
  <si>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</si>
  <si>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</si>
  <si>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</si>
  <si>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</si>
  <si>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</si>
  <si>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</si>
  <si>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</si>
  <si>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</si>
  <si>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</si>
  <si>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</si>
  <si>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</si>
  <si>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</si>
  <si>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</si>
  <si>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</si>
  <si>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</si>
  <si>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</si>
  <si>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</si>
  <si>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</si>
  <si>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</si>
  <si>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</si>
  <si>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</si>
  <si>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</si>
  <si>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</si>
  <si>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</si>
  <si>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</si>
  <si>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</si>
  <si>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</si>
  <si>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</si>
  <si>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</si>
  <si>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</si>
  <si>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</si>
  <si>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</si>
  <si>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</si>
  <si>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</si>
  <si>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</si>
  <si>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</si>
  <si>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</si>
  <si>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</si>
  <si>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</si>
  <si>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</si>
  <si>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</si>
  <si>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</si>
  <si>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</si>
  <si>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</si>
  <si>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</si>
  <si>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</si>
  <si>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</si>
  <si>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</si>
  <si>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</si>
  <si>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</si>
  <si>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</si>
  <si>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</si>
  <si>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</si>
  <si>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</si>
  <si>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</si>
  <si>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</si>
  <si>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</si>
  <si>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</si>
  <si>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</si>
  <si>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</si>
  <si>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</si>
  <si>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</si>
  <si>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</si>
  <si>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</si>
  <si>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</si>
  <si>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</si>
  <si>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</si>
  <si>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</si>
  <si>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</si>
  <si>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</si>
  <si>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</si>
  <si>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</si>
  <si>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</si>
  <si>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</si>
  <si>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</si>
  <si>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</si>
  <si>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</si>
  <si>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</si>
  <si>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</si>
  <si>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</si>
  <si>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</si>
  <si>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</si>
  <si>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</si>
  <si>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</si>
  <si>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</si>
  <si>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</si>
  <si>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</si>
  <si>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</si>
  <si>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</si>
  <si>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</si>
  <si>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</si>
  <si>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</si>
  <si>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</si>
  <si>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</si>
  <si>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</si>
  <si>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</si>
  <si>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</si>
  <si>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</si>
  <si>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</si>
  <si>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</si>
  <si>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</si>
  <si>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</si>
  <si>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</si>
  <si>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</si>
  <si>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</si>
  <si>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</si>
  <si>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</si>
  <si>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</si>
  <si>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</si>
  <si>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</si>
  <si>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</si>
  <si>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</si>
  <si>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</si>
  <si>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</si>
  <si>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</si>
  <si>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</si>
  <si>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</si>
  <si>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</si>
  <si>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</si>
  <si>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</si>
  <si>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</si>
  <si>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</si>
  <si>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</si>
  <si>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</si>
  <si>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</si>
  <si>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</si>
  <si>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</si>
  <si>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</si>
  <si>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</si>
  <si>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</si>
  <si>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</si>
  <si>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</si>
  <si>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</si>
  <si>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</si>
  <si>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</si>
  <si>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</si>
  <si>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</si>
  <si>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</si>
  <si>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</si>
  <si>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</si>
  <si>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</si>
  <si>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</si>
  <si>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</si>
  <si>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</si>
  <si>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</si>
  <si>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</si>
  <si>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</si>
  <si>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</si>
  <si>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</si>
  <si>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</si>
  <si>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</si>
  <si>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 xml:space="preserve"> </t>
  </si>
  <si>
    <t>Papel (resma)</t>
  </si>
  <si>
    <t>AGROEXPORTACION</t>
  </si>
  <si>
    <t>material didáctico  (varios)</t>
  </si>
  <si>
    <t>Combustible</t>
  </si>
  <si>
    <t>Equipo para laboratorio de Agroindustria</t>
  </si>
  <si>
    <t>Beca de básica de Investigación</t>
  </si>
  <si>
    <t>Acondicionamiento de edificio</t>
  </si>
  <si>
    <t>Plan de estudio socializado con estudiantes de la carrera de Ingeniería Agroindustrial</t>
  </si>
  <si>
    <t>300 Estudiantes informados sobre el contenido del nuevo plan de estudios de la carrera de Ingeniería Agroindustrial</t>
  </si>
  <si>
    <t>IA-1.1.1.1.1</t>
  </si>
  <si>
    <t>Socializar nuevo Plan de Estudios con los ESTUDIANTES de la carrera de Ingeniería Agroindustrial</t>
  </si>
  <si>
    <t xml:space="preserve">Rediseño de Plan de estudios </t>
  </si>
  <si>
    <t>Listados de asistencia e informe a las actividades</t>
  </si>
  <si>
    <t>Jefatura y Coordinación de carrera</t>
  </si>
  <si>
    <t>Plan de estudio socializado con docentes de la carrera de Ingeniería Agroindustrial</t>
  </si>
  <si>
    <t>18 Docentes informados sobre el contenido del nuevo plan de estudios de la carrera de Ingeniería Agroindustrial</t>
  </si>
  <si>
    <t>IA-1.1.1.1.2</t>
  </si>
  <si>
    <t>Socializar nuevo Plan de Estudios con los DOCENTES de la carrera de Ingeniería Agroindustrial</t>
  </si>
  <si>
    <t>Planta de docentes  en implementar el nuevo Plan de estudios con enfoque en el nuevo modelo eduacativo de la UNAH.</t>
  </si>
  <si>
    <t>6 Miembros de la subcomisión curricular orientando y evaluando la implementación del nuevo plan de estudios y el modelo eduactivo de la UNAH</t>
  </si>
  <si>
    <t>IA-1.1.1.1.3</t>
  </si>
  <si>
    <t>Reunión de trabajo con subcomisión de Desarrollo Curricular para implementación del nuevo plan de estudios y aplicación del Modelo eduactivo de la UNAH</t>
  </si>
  <si>
    <t>Poca experiencia en el personal docente en la aplicación del nuevo modelo educativo.</t>
  </si>
  <si>
    <t>6 docentes</t>
  </si>
  <si>
    <t>sub comisión de Desarrollo Curricular</t>
  </si>
  <si>
    <t xml:space="preserve">Comité técnico de carrera dirigiendo los procesos académicos y el cumplimiento del plan curricular </t>
  </si>
  <si>
    <t>Número de integrantes del comité técnico de carrera dirigiendo procesos académicos</t>
  </si>
  <si>
    <t>IA-1.1.1.1.4</t>
  </si>
  <si>
    <t xml:space="preserve">Realizar reuniones de trabajo y supervisiones académicas </t>
  </si>
  <si>
    <t>Empoderar en los docentes y miembros del comité el nuevo plan de estudios</t>
  </si>
  <si>
    <t>300 estudiantes y 18 docentes</t>
  </si>
  <si>
    <t>Comité Tecnico de carrera</t>
  </si>
  <si>
    <t xml:space="preserve">Plan de estudio técnico en Agroexportación socializado con estudiantes de primer ingreso y docentes </t>
  </si>
  <si>
    <t>18 Docentes y 32 Estudiantes informados sobre el contenido del  plan de estudios del técnico universitario en Agroexportación</t>
  </si>
  <si>
    <t>IA-1.1.1.1.5</t>
  </si>
  <si>
    <t>Socializar nuevo Plan de Estudios de Técnico Universitario en Agroexportación con los DOCENTES y estudiantes de primer ingreso</t>
  </si>
  <si>
    <t>Orientar a los estudiantesy docentes en la administración de su plan de estudios</t>
  </si>
  <si>
    <t>32 estudiantes y 18 docentes</t>
  </si>
  <si>
    <t>Identificar la variedad de mayor producción y rendimiento industrial en la cadena de marañon</t>
  </si>
  <si>
    <t>Número de variedades identificadas</t>
  </si>
  <si>
    <t>IA-2.1.A.A1.1</t>
  </si>
  <si>
    <t>Ejecutar un proyecto de investigación sobre la evaluación productiva y rendimiento industrial de tres variedades mejoradas de marañon</t>
  </si>
  <si>
    <t xml:space="preserve">La cadena de marañon planifica sembrar 5000 Mzs de marañon y requiere conocer la mejor variedad </t>
  </si>
  <si>
    <t>Financiamiento e informe de proyecto de investigación ejecutado</t>
  </si>
  <si>
    <t>80% de los productores de la cadenaa de marañon</t>
  </si>
  <si>
    <t>C. Ferrufino/ D. Manzanares/ D. Avila</t>
  </si>
  <si>
    <t>Número  de alianzas estratégicas establecidas</t>
  </si>
  <si>
    <t>IA-3.1.1.3.1</t>
  </si>
  <si>
    <t xml:space="preserve">Establecer alianza estratégicas con empresa agroindustrial de la región para fines de PPS </t>
  </si>
  <si>
    <t xml:space="preserve">Contar con un espacio empresarial seguro para la realización de la PPS </t>
  </si>
  <si>
    <t>Acuerdo institucional  firmado</t>
  </si>
  <si>
    <t>20 estudiantes</t>
  </si>
  <si>
    <t>Dirección del Centro y Coordinador de carrera</t>
  </si>
  <si>
    <t>Respuesta a las necesidades de seguridad alimentaria</t>
  </si>
  <si>
    <t>Número de respuestas de seguridad alimentaria desarrolladas</t>
  </si>
  <si>
    <t>IA-3.1.1.3.2</t>
  </si>
  <si>
    <t>Acompañar proyecto de vinculación de cultivos biointensivos climatizados para familias pobres del corredor seco</t>
  </si>
  <si>
    <t>Contribuir a reducir la inseguridad alimentaria de las familias pobres del corredor seco mediante la participación en proyectos interinstitucionales</t>
  </si>
  <si>
    <t>Informe presentado</t>
  </si>
  <si>
    <t>200 pequeños productores</t>
  </si>
  <si>
    <t>A.López / W. Osorto</t>
  </si>
  <si>
    <t>IA-3.1.1.3.3</t>
  </si>
  <si>
    <t>Acompañar proyecto de vinculación de manejo de desechos en el mercado Inmaculada Concepción de la Ciudad de Choluteca</t>
  </si>
  <si>
    <t>Contribuir al aseguramiento de la calidad de bienes y servicios del mercado Inmaculada Concepción</t>
  </si>
  <si>
    <t>Informes continuos</t>
  </si>
  <si>
    <t>Familias locatarias y consumidores de productos que se comerciualizan en el mercado Inmaculada Concepción</t>
  </si>
  <si>
    <t>Unidad de Vinculación/ Jefe depto/Coordinador de Ing. Agroindustrial</t>
  </si>
  <si>
    <t>Respuesta a las necesidades de seguridad e higiene industrial</t>
  </si>
  <si>
    <t>Número de respuestas de seguridad e higiene industrial desarrolladas</t>
  </si>
  <si>
    <t>IA-3.1.1.3.4</t>
  </si>
  <si>
    <t>Acompañar proyecto de vinculación de seguridad e higiene industrial en el mercado Inmaculada Concepción de la Ciudad de Choluteca</t>
  </si>
  <si>
    <t>Familias locatarias y personas visitantes  del mercado Inmaculada Concepción</t>
  </si>
  <si>
    <t xml:space="preserve">Productores de marañon informados sobre resultados de la investigación de variedades más productivas y de mayor rendimiento industrial de marañon </t>
  </si>
  <si>
    <t>Número de productores de la cadena de marañon informados/capacitados</t>
  </si>
  <si>
    <t>IA-3.2.3.2.1</t>
  </si>
  <si>
    <t>3 Jornadas de capacitación dirigida a los productores interesados en sembrar el cultivo de marañon</t>
  </si>
  <si>
    <t>Concientizar a los productores potenciales sobre el mejor material genético para ampliar sus áreas de cultivo</t>
  </si>
  <si>
    <t xml:space="preserve">Programación de evento y listados de asistencia </t>
  </si>
  <si>
    <t>Estudiantes en riesgo mejoran su rendimiento académico</t>
  </si>
  <si>
    <t>Número de estudiantes asesorados</t>
  </si>
  <si>
    <t>IA-5.1.1.2.1</t>
  </si>
  <si>
    <t>Brindar asesoría académica a estudiantes en riesgo</t>
  </si>
  <si>
    <t>Reducir el número de estudiantes en riesgo por bajo índice académico y repitencia</t>
  </si>
  <si>
    <t>Listado de estudiantes asesorados</t>
  </si>
  <si>
    <t>50 estudiantes en riesgo</t>
  </si>
  <si>
    <t>Coordinador de carrera/ Jefe depto/ Docentes asesores</t>
  </si>
  <si>
    <t>Espacios deportivos, recreativos, culturales y artísticos disponibles para los estudiantes</t>
  </si>
  <si>
    <t>Número de espacios y estructura social organizada</t>
  </si>
  <si>
    <t>IA-5.1.3.15.1</t>
  </si>
  <si>
    <t>Organizar equipos, grupos, comités y otros modelos de organización para facilitar la participación de los estudiantes</t>
  </si>
  <si>
    <t>Los estudiantes necesitan estructuras sociales para facilitarles su participación en actividades deportivas, culturales y artísticas.</t>
  </si>
  <si>
    <t xml:space="preserve">Estructuras organizadas, propuestas de eventos e informes de activiaddes </t>
  </si>
  <si>
    <t>150 Estudiantes de la carrera de Ing. Agroindistrial</t>
  </si>
  <si>
    <t>Coordinador de carrera/ VOAE / Estudiantes/ Docentes</t>
  </si>
  <si>
    <t>Laboratorio agroindustrial acondicionado y funcionando correctamente</t>
  </si>
  <si>
    <t>Número de laboratorios acondicionados</t>
  </si>
  <si>
    <t>IA-11.1.2.2.1</t>
  </si>
  <si>
    <t xml:space="preserve">Finalizar el acondicionamiento de laboratorio de procesos agroindustriales  </t>
  </si>
  <si>
    <t>Disponer de un laboratorio con  sus instalaciones adecuadas</t>
  </si>
  <si>
    <t>Laboratorio acondicionado completamente</t>
  </si>
  <si>
    <t>15% de los estrudiantes en proceso de formación</t>
  </si>
  <si>
    <t>Jefe Depto/Coordinación de carrera</t>
  </si>
  <si>
    <t>Laboratorio agroindustrial equipado para la carrera de Ingeniería agroindistrial</t>
  </si>
  <si>
    <t>Número de laboratorios equipados</t>
  </si>
  <si>
    <t>IA-11.1.2.2.2</t>
  </si>
  <si>
    <t xml:space="preserve">Finalizar el equipamiento de laboratorio de procesos agroindustriales  </t>
  </si>
  <si>
    <t>Disponer de un laboratorio coompletamente equipado</t>
  </si>
  <si>
    <t>Laboratorio equipado completamente</t>
  </si>
  <si>
    <t>Departamento de Agroindustria apoya la gestión docente de sus profesores</t>
  </si>
  <si>
    <t>Número de docentes apoyados en su gestión académica</t>
  </si>
  <si>
    <t>IA-11.1.1.4.1</t>
  </si>
  <si>
    <t>Compra de material didáctico y de oficina</t>
  </si>
  <si>
    <t xml:space="preserve">Los profesores necesitan apoyo en la compra de material didáctico para desarrollar su labor docente </t>
  </si>
  <si>
    <t>Facturas de compra</t>
  </si>
  <si>
    <t>Jefe departamento / Administración</t>
  </si>
  <si>
    <t>Personal Docente especializado contratado para impartir clases profesionalizantes de la carrera de Ingeniería Agroindustrial</t>
  </si>
  <si>
    <t>Número de docentes contratados</t>
  </si>
  <si>
    <t>IA-12.1.1.1.1</t>
  </si>
  <si>
    <t>Contratar un docente para las asignaturas profesionalizantes en el área de procesos agroindustriales</t>
  </si>
  <si>
    <t>El departamento de Agroindustria no dispone de la cantidad de docentes especialiazados en el área de procesos agroindustruales</t>
  </si>
  <si>
    <t>Contrato de trabajo</t>
  </si>
  <si>
    <t>60 estudiantes por período académico</t>
  </si>
  <si>
    <t>Jefe departamento /Coordinador de Carrera/ Jefe de RR.HH/ Dirección del CURLP</t>
  </si>
  <si>
    <t>Estudiantes afianzan conocimientos a través de giras educativas</t>
  </si>
  <si>
    <t>Cantidad de giras educativas realizadas</t>
  </si>
  <si>
    <t>IA-13.1.1.1.1</t>
  </si>
  <si>
    <t>Realizar 10 Giras educativas a diferentes empresas de vocación agroindustrial en la región sur</t>
  </si>
  <si>
    <t>Necesidad de crear un aprendizaje autónomo en el estudiante</t>
  </si>
  <si>
    <t>Planificación e informes de la gira/ Listados de asistencia</t>
  </si>
  <si>
    <t>160 estudiantes</t>
  </si>
  <si>
    <t>Docentes de asignatura/ Jefe depto/ Coordinador de Carrera</t>
  </si>
  <si>
    <t>Estudiantes se insertan a centros de PPS y son sujetos  deseguimiento durante su pertenencia en las empresas</t>
  </si>
  <si>
    <t>Número de estudiantes en PPS</t>
  </si>
  <si>
    <t>IA-13.1.1.1.2</t>
  </si>
  <si>
    <t>Realizar 3 talleres de inducción de PPS</t>
  </si>
  <si>
    <t>Los estudiantes necesitan conocer sus responsabilidades durante realizan sus pps</t>
  </si>
  <si>
    <t>Listados de Asistencia</t>
  </si>
  <si>
    <t>60 estudiantes</t>
  </si>
  <si>
    <t>Comité de PPS</t>
  </si>
  <si>
    <t>IA-13.1.1.1.3</t>
  </si>
  <si>
    <t>Realizar 120 supervisiones de PPS</t>
  </si>
  <si>
    <t>Hoja de Supervisión</t>
  </si>
  <si>
    <t>Estudiantes fortalecen capacidades específicas en el área de postcosecha de frutas, hortalizas y vegetales</t>
  </si>
  <si>
    <t>Número de estudiantes capacitados</t>
  </si>
  <si>
    <t>IA-13.1.1.1.4</t>
  </si>
  <si>
    <t>Realizar 2 seminarios de Poscosecha de frutas, hortalizas y vegetales</t>
  </si>
  <si>
    <t>Los estudiantes requieren aprender tecnologías que no son abordadas en las asignaturas</t>
  </si>
  <si>
    <t>50 estudiantes</t>
  </si>
  <si>
    <t>C. Ferrufino / A. López</t>
  </si>
  <si>
    <t>Combustible (global)</t>
  </si>
  <si>
    <t>Identificados  y promovidos espacios de movilidad academica para docentes adscritos a los departamentos academicos del CURLP</t>
  </si>
  <si>
    <t># de estudiantes y docentes de las diferentes carreras ofertadas en el CURLP, incorporados a programas de movilidad academica (RI).</t>
  </si>
  <si>
    <t>Ciencias 14.a.1. 1</t>
  </si>
  <si>
    <t>Realizar jornadas de promocion y socializacion de los terminos de referencia para aplicar a  espacios de movilidad academica disponibles para las carreras que se ofertan en el CURLP.</t>
  </si>
  <si>
    <t>Se debe socializar la existencia de estos espacios ya que permiten que los estudiantes puedan optar a las oportunidades disponibles y a los docentes capacitarse en su area disciplinar.</t>
  </si>
  <si>
    <t>Listado de asistencia, materiales informativos, fotografias.</t>
  </si>
  <si>
    <t>Estudiantes y docentes del CURLP.</t>
  </si>
  <si>
    <t>Coordinacion regional de la VRI</t>
  </si>
  <si>
    <t>Ciencias 14. a. 1. 2</t>
  </si>
  <si>
    <t>Realizar un proceso de selección y acreditacion de los(as) estudiantes y docentes de las diferentes  carreras que se ofertan en el CURLP que optan a espacios de movilidad academica, considerando los criterios institucionales de la UNAH y de la Institucion huesped.</t>
  </si>
  <si>
    <t>Fortalecer las competencias en formacion en los estudiantes y en los docentes actualizar los concocimientos en las areas diciplinares según aplique a cada caso.</t>
  </si>
  <si>
    <t>Formularios de aplicación, cartas de aceptacio de la Institucion husped.</t>
  </si>
  <si>
    <t>Capacitado el enlace regional en los procedimientos operacionales de la VRI.</t>
  </si>
  <si>
    <t>Ciencias 14.a.1.3</t>
  </si>
  <si>
    <t>Participación en reuniones de trabajo y capacitaciones brindadas por la VRI.</t>
  </si>
  <si>
    <t>La VRI realiza periodicamente reuniones de trabajo y capacitaciones. Se requiere de particpación y actualizacion en los procesos realacionados con la movilidad.</t>
  </si>
  <si>
    <t>Listas de asistencia y convocatorias.</t>
  </si>
  <si>
    <t>Enlace regional VRI.</t>
  </si>
  <si>
    <t>Ciencias 12.a.1.1</t>
  </si>
  <si>
    <t>Contratación de un docente para asiganturas de biología.</t>
  </si>
  <si>
    <t>Ciencias 12.a.1.2</t>
  </si>
  <si>
    <t>Contratación de un docente para asiganturas de matemátcas.</t>
  </si>
  <si>
    <t>Ciencias 11.b.1.2</t>
  </si>
  <si>
    <t>Compra de datashow</t>
  </si>
  <si>
    <t>Ciencias 1.1.1</t>
  </si>
  <si>
    <t>Seguimiento del proceso de dictamen para la aprobacion de la carrera.</t>
  </si>
  <si>
    <t>Ciencias 2.1.4</t>
  </si>
  <si>
    <t>Estudio de Factibilidad y  Plan de Ejecución Técnico de Laboratorio de Microbiología</t>
  </si>
  <si>
    <t>Contaracion de consultor</t>
  </si>
  <si>
    <t>Resma de papel bond tamaño carta</t>
  </si>
  <si>
    <t>Reuniones de trabajo</t>
  </si>
  <si>
    <t>CIENCIAS-2.a.3</t>
  </si>
  <si>
    <t>Ejecución de actvidades de investigación</t>
  </si>
  <si>
    <t>Bocadillos</t>
  </si>
  <si>
    <t>CIENCIAS-3.c.7.3</t>
  </si>
  <si>
    <t>Ejecución de actividades de vinculación del proyecto.</t>
  </si>
  <si>
    <t>Ciencias 11.b.1.1</t>
  </si>
  <si>
    <t>Compra de equipo de laboratorio de Física.</t>
  </si>
  <si>
    <t>Mesa de fuerzas</t>
  </si>
  <si>
    <t>Balanza digital</t>
  </si>
  <si>
    <t>Osciloscopio</t>
  </si>
  <si>
    <t>Aprobada la propuestas para la apertura de la carrera Técnico Universitario en Laboratorio de Microbiología.</t>
  </si>
  <si>
    <t xml:space="preserve">Documento de la VRA de aprobación de la carrera Técnico Universitario en Laboratorio de Microbiología. </t>
  </si>
  <si>
    <t>El perosnal auxiliar de los laboratorios clínicos no cuenta con educación formal en las competencias requeridas en el área.</t>
  </si>
  <si>
    <t>Dictamen de aprobación emitido por la VRA.</t>
  </si>
  <si>
    <t>Interesados en ingresar carreras tecnicas en el CURLP</t>
  </si>
  <si>
    <t>Jefe Departamento en conjunto con la Coordinación de Desarrollo Curricular del CURLP.</t>
  </si>
  <si>
    <t>Formulada una propuesta para la apertura de la carrera Técnico Universitario en Monitoreo de Calidad en Plantas de Procesamiento de Alimentos</t>
  </si>
  <si>
    <t>Envío de propuesta  a la VRA.</t>
  </si>
  <si>
    <t>Ciencias 2.1.1</t>
  </si>
  <si>
    <t>Elaboración del Perfil de diagnóstico Técnico en Laboratorio de Microbiología</t>
  </si>
  <si>
    <t>En la zona sur existen varias plantas de procesamiento de aliementos como  mariscos, carnes y vegetales. En estas plantas se contrata personal de mandos intermedios para llevar el moniteoreo de las actividades de calidad e inuciodad de los alimentos elaborados. En la actualidad no se cuenta con un profesional  a este nivel con competencias formadas en a través de una educacion formal universitaria.</t>
  </si>
  <si>
    <t>Elaboración del documento.</t>
  </si>
  <si>
    <t>Jefe Departamento en conjunto con la Jefa del Depto. Académico de Acuicultura y la Coordinación de Desarrollo Curricular del CURLP.</t>
  </si>
  <si>
    <t>Ciencias 2.1.2</t>
  </si>
  <si>
    <t>Elaboración del diagnóstico de Oferta y Demanda para el Técnico de Labotatorio de Microbiología</t>
  </si>
  <si>
    <t>Ciencias 2.1.3</t>
  </si>
  <si>
    <t>Elaboración del Diseño Curricular Técnico de Laboratorio de Microbiología</t>
  </si>
  <si>
    <t>Ciencias 2.1.5</t>
  </si>
  <si>
    <t>Fase de aprobación nueva oferta Técnico Laboratorio de Microbiología: envío de propuesta a VRA.</t>
  </si>
  <si>
    <t>Dictamen.</t>
  </si>
  <si>
    <t xml:space="preserve"> -   </t>
  </si>
  <si>
    <t>Los docentes del departamento realizan una adecuada gestión académica y administrativa de vinculación .</t>
  </si>
  <si>
    <t>Reporte mensual de avances (seguimiento del plan de trabajo).</t>
  </si>
  <si>
    <t>CIENCIAS-3.c.7.1</t>
  </si>
  <si>
    <t>Reuniones de trabajo. Selección del proyecto. Documentación.</t>
  </si>
  <si>
    <t>CIENCIAS-3.c.7.2</t>
  </si>
  <si>
    <t>Registrar y ejecutar al menos un proyecto de vinculación.</t>
  </si>
  <si>
    <t>Aprobado, inscrito y en ejecución  un proyecto de investigación a cargo de los docentes del departamento.</t>
  </si>
  <si>
    <t>CIENCIAS-2.a.1</t>
  </si>
  <si>
    <t>Reuniones de trabajo.Selección del proyecto de investigación. Elaboración de documentos.</t>
  </si>
  <si>
    <t>Fometo del desarrollo de los mecanismos de investigación.</t>
  </si>
  <si>
    <t>Ayuda memoria. Lista de asistencia.</t>
  </si>
  <si>
    <t>Jefe del Departamento. Jefe de la Unidad de Gestión del Departamento. Coodinador Reginal de Investigación.</t>
  </si>
  <si>
    <t>CIENCIAS-2.a.2</t>
  </si>
  <si>
    <t>Inscripción de al menos un proyecto de investigación.</t>
  </si>
  <si>
    <t>Constancia de inscripción del proyecto.</t>
  </si>
  <si>
    <t>Informe de actividades.</t>
  </si>
  <si>
    <t>Equipado el laboratorio de prácticas de las asiganturas de Física (FS 100, FS 104 y FS 200).</t>
  </si>
  <si>
    <t>Compra del equipo.</t>
  </si>
  <si>
    <t>El laboratorio de FISICA carece de parte del equipo necesario para para el desarrollo de las prácticas.</t>
  </si>
  <si>
    <t>Facturas de compra.</t>
  </si>
  <si>
    <t>Estudiantes que cursan las asignaturas de Física (FS 100, FS 104 y FS 200).</t>
  </si>
  <si>
    <t>Jede del Departamento.</t>
  </si>
  <si>
    <t>Instlacion de datashow en el laboraotorio de física.</t>
  </si>
  <si>
    <t>Se requiere de un proyector (datashow) para las instrucciones y simulaciones virtuales.</t>
  </si>
  <si>
    <t>El departamento cuenta con los insumos de oficina para su funcionamiento.</t>
  </si>
  <si>
    <t>Compra de los insumos.</t>
  </si>
  <si>
    <t>Ciencias 11.c.1.1</t>
  </si>
  <si>
    <t>Compra de papelería y materiales de oficina.</t>
  </si>
  <si>
    <t>Este material es necesario para la gestion administratica y documentoal del departamento.</t>
  </si>
  <si>
    <t>Listas de entrega.</t>
  </si>
  <si>
    <t>Jefe del Departamento.</t>
  </si>
  <si>
    <t>Jefe del Departamento. Jefe de Administración.</t>
  </si>
  <si>
    <t>Los docentes cuentas con los insumos mímimos para el desarrollo de las asiganturas.</t>
  </si>
  <si>
    <t>Ciencias 11.c.1.2</t>
  </si>
  <si>
    <t>Compra de marcadores.</t>
  </si>
  <si>
    <t>Los docentes requieren de estos materiales para impartir sus asignaturas.</t>
  </si>
  <si>
    <t>Docentes del Departamento.</t>
  </si>
  <si>
    <t>Contratato un nuevo docente de biología.</t>
  </si>
  <si>
    <t>Contratación del docente.</t>
  </si>
  <si>
    <t>Se requiere de un profesional del área de las ciencias biológicas para ofertar nuevas secciones de las asiganturas de Biología General y Educación Ambiental ya que con el personal actual no se locgra cubrir la demanda de cupos.</t>
  </si>
  <si>
    <t>Acuerdo de nombramiento.</t>
  </si>
  <si>
    <t>Alumnos del CURLP</t>
  </si>
  <si>
    <t>Jefe del Departamento, Dirección, RRHH.</t>
  </si>
  <si>
    <t>Contratato un nuevo docente de matemáticas.</t>
  </si>
  <si>
    <t>Se requiere de un profesional del área de matemáticas para ofertar nuevas secciones ya que con el personal actual no se locgra cubrir la demanda de cupos.</t>
  </si>
  <si>
    <t>BIBLIO.12.1.1.1</t>
  </si>
  <si>
    <t>Desarrollar jornadas de formacion en procesos de clasificacion y catalogacion bibliografica.</t>
  </si>
  <si>
    <t>BIBLIO.12.1.1.2</t>
  </si>
  <si>
    <t>Desarrollar jornadas de formacion para la prestacion de servicios de referencia y bsuqueda de informacion bibliografica.</t>
  </si>
  <si>
    <t>BIBLIO-5.3.1</t>
  </si>
  <si>
    <t>Definir, programar y ejecutar la agenda de eventos socioculturales en la URI-CURLP.</t>
  </si>
  <si>
    <t>Materiales impresos</t>
  </si>
  <si>
    <t>Alimentos y bebidas</t>
  </si>
  <si>
    <t>BIBLIO-1.2.1</t>
  </si>
  <si>
    <t>Adquir recursos bibliograficos que sustenten las oferta academica actual y prevista para el CURLP</t>
  </si>
  <si>
    <t>Libros de texto para los diferentes departamentos</t>
  </si>
  <si>
    <t>BIBLIO-1.2.2</t>
  </si>
  <si>
    <t>Gestionar la compra de insumos necesarios para la prestacion de servicios bibliotecarios.</t>
  </si>
  <si>
    <t>Lápices (docena)</t>
  </si>
  <si>
    <t>Pegamento UHU</t>
  </si>
  <si>
    <t>Folders</t>
  </si>
  <si>
    <t>Cartulina iris</t>
  </si>
  <si>
    <t>Tinta liquida para impresora flujo continuo adaptado.</t>
  </si>
  <si>
    <t>Pliegos de papel bond (grande)</t>
  </si>
  <si>
    <t>Enero</t>
  </si>
  <si>
    <t>Desarrollada la agenda sociocultural como estrategia de formacion integral</t>
  </si>
  <si>
    <t># de eventos socioculturales desarrollados</t>
  </si>
  <si>
    <t>Garantizar la formacion integral de los estudiantes, mediante la promocion de eventos y actividades socioculturales.</t>
  </si>
  <si>
    <t>Comunidad Universitaria del CURLP.</t>
  </si>
  <si>
    <t>Coordinacion Regional URI-CURLP.</t>
  </si>
  <si>
    <t>Aumentada la capacidad documental de las colecciones.</t>
  </si>
  <si>
    <t>% de nuevos libros adquiridos por colección.</t>
  </si>
  <si>
    <t>Dar respuesta  a las necesidades bibliograficas de los planes de estudio que se ofertan en el CURLP</t>
  </si>
  <si>
    <t>facturas de Compra de Libros, revistas en los diferentes soportes.</t>
  </si>
  <si>
    <t>Usuarios URI-CURLP</t>
  </si>
  <si>
    <t>coordinacion Regional URI-CURLP
Direccion CURLP</t>
  </si>
  <si>
    <t>Garantizada la operatividad de servicios bibliotecarios</t>
  </si>
  <si>
    <t>Inventario de insumos</t>
  </si>
  <si>
    <t>La prestacion de servicios en la biblioteca son de vital importancia, ya que soportan las funciones sustantivas de docencia, investigacion y vinculacion</t>
  </si>
  <si>
    <t>Personal del la URI-CURLP capacitado en procesos tecnico de clasificacion y catalogacion</t>
  </si>
  <si>
    <t># de personas capacitadas</t>
  </si>
  <si>
    <t>En el marco del plan de fortalecimiento de la URI-CURLP, se vuelve una necesidad de contar con colaboradores formados en procesos de gestion del conocimiento.</t>
  </si>
  <si>
    <t>Listados de asistencia
Informes de evaluacion del desempeño</t>
  </si>
  <si>
    <t>personal asignado a la URI-CURLP
Usuarios de la URI-CURLP</t>
  </si>
  <si>
    <t>Coordinacion regional URI-CURLP</t>
  </si>
  <si>
    <t>Personal del la URI-CURLP capacitado en prestacion de servicios de referencia y busqueda de informacion bibliografica.</t>
  </si>
  <si>
    <t>CIIE.8.1.1.1</t>
  </si>
  <si>
    <t>Supervisar y evaluar los resultados de la implementacion del modelo de innovacion institucional y educativa. (Evaluar los proyectos)</t>
  </si>
  <si>
    <t>CIIE.8.1.1.2</t>
  </si>
  <si>
    <t>Preparar y presentar proyectos en convocatorias de innovacion institucional y educativas a lo interno de la UNAH.</t>
  </si>
  <si>
    <t># de proyectos de innovacion institucional y educativA diseñados y en ejecucion.</t>
  </si>
  <si>
    <t>Garantizar la calidad y pertinencia de las innovaciones implementadas</t>
  </si>
  <si>
    <t>Informe de seguimiento</t>
  </si>
  <si>
    <t>Personal docente de los departamentos academicos del CURLP.</t>
  </si>
  <si>
    <t>Coordinacion DIE
Jefes de Departamento.</t>
  </si>
  <si>
    <t># de proyectos presentados en las convocatorias.
# de proyectos que ganan concursos de innovacion educativa.</t>
  </si>
  <si>
    <t>Lograr financiamiento para la impelemetacion de los proyectos de innovacion.</t>
  </si>
  <si>
    <t>certificados de particiapcion
Documentos de proyectos.</t>
  </si>
  <si>
    <t># de proyectos presentados en la jornada anual de innovacion educativa de la unah.</t>
  </si>
  <si>
    <t>CIIE.8.1.1.3</t>
  </si>
  <si>
    <t>Preparar y presentar los resultados e impactos de los proyectos de innovacion educativa.</t>
  </si>
  <si>
    <t>Difundir los resultados de las innovaciones  desarrolladas a traves de los proyectos.</t>
  </si>
  <si>
    <t>Presentaciones
Informes de resultados
Diplomas de participacion</t>
  </si>
  <si>
    <t>Fortalecido el modelo de innovacion institucional y educativa en los departamentos academicos del CURLP.</t>
  </si>
  <si>
    <t>Participando y ganando recursos en las convocatorias de innovacion institucional y educativa a lo interno de la UNAH.</t>
  </si>
  <si>
    <t xml:space="preserve">Participando presentando el resultado y el impacto de los proyectos, en la jornada de innovacion educativa anual de la UNAH </t>
  </si>
  <si>
    <t>IA.1.1.1</t>
  </si>
  <si>
    <t>Socializacion y puesta en marcha del nuevo plan de estudios de IA</t>
  </si>
  <si>
    <t>CI.1.1.1</t>
  </si>
  <si>
    <t>Socializacion y puesta en marcha del nuevo plan de estudios de CI</t>
  </si>
  <si>
    <t>ICA.1.1.1</t>
  </si>
  <si>
    <t>Socializacion y puesta en marcha del nuevo plan de estudios de ICA</t>
  </si>
  <si>
    <t>CI.1.1.3</t>
  </si>
  <si>
    <t>Desarrollo de la carrera de Administracion de Empresas</t>
  </si>
  <si>
    <t>Compra de libros para desarrollo de Administracion deEmpresas</t>
  </si>
  <si>
    <t>ICA.1.1.3</t>
  </si>
  <si>
    <t>Desarrollo de la carrera TMMC</t>
  </si>
  <si>
    <t>Maquinaria y Equipo especifico de la carrera  (Ver plan de factibilidad)</t>
  </si>
  <si>
    <t>libros especifico de la carrera</t>
  </si>
  <si>
    <t>DIC.1.1.4</t>
  </si>
  <si>
    <t>Socializar los objetivos del proyecto, definicion y distribucion  de tareas para ejecutar el diagnostico.</t>
  </si>
  <si>
    <t>Impresiones de encuestas</t>
  </si>
  <si>
    <t>Combustible para aplicación (galones)</t>
  </si>
  <si>
    <t>Alimentacion</t>
  </si>
  <si>
    <t>Curriculos Actualizados y en ejecucion de las carreras de Ingenieria Agroindustrial, Comercio Internacional e Ingenieria Acuicola</t>
  </si>
  <si>
    <t>Nueva curricular de IA en ejecución.</t>
  </si>
  <si>
    <t>Satisfacer las ncesidades de formacion academica en el nivel superior a la region y el pais.</t>
  </si>
  <si>
    <t>Nuevo plan de estudio vigente</t>
  </si>
  <si>
    <t>Region sur de Honduras</t>
  </si>
  <si>
    <t>Coordinacion Regional de Docencia, Subcomision curricular, Direccion, CDC.</t>
  </si>
  <si>
    <t>Nueva curricular de CI en ejecución.</t>
  </si>
  <si>
    <t>Nueva curricular de ICA en ejecución.</t>
  </si>
  <si>
    <t>Ofertada la Licenciatura en Administracion de Empresas en CURLP.</t>
  </si>
  <si>
    <t>Matricula abierta</t>
  </si>
  <si>
    <t>CI.1.1.2</t>
  </si>
  <si>
    <t>Seguimiento al proceso de dictamen</t>
  </si>
  <si>
    <t>Oficios enviados, correos electronicos</t>
  </si>
  <si>
    <t>Matricula de estudiantes</t>
  </si>
  <si>
    <t>Ofertado el Tecnico en Monitoreo Marino Costero en CURLP.</t>
  </si>
  <si>
    <t>ICA.1.1.2</t>
  </si>
  <si>
    <t xml:space="preserve"> En dictamen propuesta academica para la aprobacion del  Tecnico en Produccion Acuicola.</t>
  </si>
  <si>
    <t>Documento de la propuesta</t>
  </si>
  <si>
    <t>ICA.1.1.4</t>
  </si>
  <si>
    <t>Seguimiento y ejecucion de observaciones al proceso de dictamen</t>
  </si>
  <si>
    <t xml:space="preserve"> En dictamen propuesta academica para la aprobacion de Enfermeria en Plan regular.</t>
  </si>
  <si>
    <t>DIC.1.1.1</t>
  </si>
  <si>
    <t>Diseñado el perfil de investigacion diagnostica que evidencie las necesidades reales y potenciales de formacion academica para la aplicación de la politica de bimodalidad.</t>
  </si>
  <si>
    <t>Documento del Perfil</t>
  </si>
  <si>
    <t>DIC.1.1.2</t>
  </si>
  <si>
    <t>Conformar subcomision que involucre personal de CRAED</t>
  </si>
  <si>
    <t>Conocer  las ncesidades de formacion academica en el nivel superior en la modalidad a distancia.</t>
  </si>
  <si>
    <t>Lista de asistencia.</t>
  </si>
  <si>
    <t>DIC.1.1.3</t>
  </si>
  <si>
    <t>Socializar los objetivos del proyecto , definicion y distribucion de tareas para estructura el perfil.</t>
  </si>
  <si>
    <t>Diagnostico ejecutado sobre oferta y demanda educativa en el nivel superior para ofertar programas academicos en la modalidad a distancia.</t>
  </si>
  <si>
    <t>Documento del Diagnostico</t>
  </si>
  <si>
    <t>Lista de asistencia, encuestas.</t>
  </si>
  <si>
    <t>D.P.U 1.1</t>
  </si>
  <si>
    <t>Capacitacion a Docentes sobre el Uso de las Herramientas Tecnologicas Thinglink y Padlet</t>
  </si>
  <si>
    <t>D.P.U 1.2</t>
  </si>
  <si>
    <t>Capacitacion a Docentes sobre el Uso de las Herramientas Tecnologicas Voicethread, Pixton.</t>
  </si>
  <si>
    <t>D.P.U 2.1</t>
  </si>
  <si>
    <t>Capacitacion a los docentes en el curso de aprendizaje por indagacion</t>
  </si>
  <si>
    <t>D.P.U 2.2</t>
  </si>
  <si>
    <t>Formacion de Equipo de maestros indagadores</t>
  </si>
  <si>
    <t>Papel para impresora</t>
  </si>
  <si>
    <t>Cartucho de impresora</t>
  </si>
  <si>
    <t>Lapices</t>
  </si>
  <si>
    <t>Libretas</t>
  </si>
  <si>
    <t>D.P.U 3.1</t>
  </si>
  <si>
    <t>Levantamiento de censo documentado de las necesidades de posgrado en el CURLP definiendo  cuales serian las areas especificas de formacion</t>
  </si>
  <si>
    <t>Resmas de papel T. carta</t>
  </si>
  <si>
    <t>Cartuchos de tinta</t>
  </si>
  <si>
    <t>D.P.U 3.2</t>
  </si>
  <si>
    <t>Diseñar una propuesta con los docentes del CURLP interesados en cursar posgrados para remitir a direccion y  la unidad regional de posgrado para comenzar tramites de capacitacion en las áreas que se soliciten</t>
  </si>
  <si>
    <t xml:space="preserve">Capacitar docentes en el Uso de herramientas tecnologicas como ser thinglink, padlet voicethread, pixton.
</t>
  </si>
  <si>
    <t>Docentes Aplicando herramientas tecnologicas en sus aulas de clases</t>
  </si>
  <si>
    <t>Capitulo II Formacion y capacitacion del personal docente, Articulo 281 y 282 de las normas acdemicas de la UNAH</t>
  </si>
  <si>
    <t>Iistado de Asistencia y fotografias del curso</t>
  </si>
  <si>
    <t>Docentes CURLP</t>
  </si>
  <si>
    <t>Capacitar a los docentes del CURLP en el curso aprendizaje por Indagacion</t>
  </si>
  <si>
    <t>Docentes aplicando indagacion en el proceso de enseñanza aprendizaje</t>
  </si>
  <si>
    <t>Listado de asistencia y fotografias del curso</t>
  </si>
  <si>
    <t>Listado de conforacion del equipo de maestros indagadores y fotografias del evento</t>
  </si>
  <si>
    <t>Propuesta de Docentes del CURLP que estan comprometidos a seguir sus estudios de posgrado</t>
  </si>
  <si>
    <t>Docentes comprometidos en el proceso de capacitacion en posgrados</t>
  </si>
  <si>
    <t xml:space="preserve">Plan estrategico del CURLP, Proyectos de actualizacion docente </t>
  </si>
  <si>
    <t>Censo documentado</t>
  </si>
  <si>
    <t>propuesta de posgrado por parte de docentes ineteresados en cursarlo</t>
  </si>
  <si>
    <t>GA.11.1.b.4</t>
  </si>
  <si>
    <t>Charla de Inducción y Actualización de Procesos Administrativos a las Unidades Ejecutoras.</t>
  </si>
  <si>
    <t>GA.11.1.c.1</t>
  </si>
  <si>
    <t>Dotación de material didáctico y Material de Oficina a los Departamentos académicos y administrativos del CURLP</t>
  </si>
  <si>
    <t>papel bond carta</t>
  </si>
  <si>
    <t>papel bond oficio</t>
  </si>
  <si>
    <t>folder carta</t>
  </si>
  <si>
    <t>folder oficio</t>
  </si>
  <si>
    <t>Marcadores seco para pizarra</t>
  </si>
  <si>
    <t>fasteners</t>
  </si>
  <si>
    <t>clip pequeño Caja 100 uns</t>
  </si>
  <si>
    <t>clip grande</t>
  </si>
  <si>
    <t>grapadora</t>
  </si>
  <si>
    <t>pegamento en barra 40 gr</t>
  </si>
  <si>
    <t>pegamento blanco</t>
  </si>
  <si>
    <t>Masking tape</t>
  </si>
  <si>
    <t xml:space="preserve">Lapiz Tinta </t>
  </si>
  <si>
    <t>Bolsas Manila carta</t>
  </si>
  <si>
    <t>Bolsas Manila oficio</t>
  </si>
  <si>
    <t>Bolsas Manila 12x15</t>
  </si>
  <si>
    <t>Corrector</t>
  </si>
  <si>
    <t>Cajas de Grapas Gdes</t>
  </si>
  <si>
    <t>Archivadores de 3 Anillos</t>
  </si>
  <si>
    <t>Sobres Blancos Oficio Caja 500 uns</t>
  </si>
  <si>
    <t>Pendaflex Carta Caja 25 uns</t>
  </si>
  <si>
    <t>Sobres Blancos Carta Caja 500 uns</t>
  </si>
  <si>
    <t>Post It</t>
  </si>
  <si>
    <t>Marcadores Resaltadores</t>
  </si>
  <si>
    <t>Libretas Taquigrafìa</t>
  </si>
  <si>
    <t>Tintas de Flujo Continuo (Cannon)</t>
  </si>
  <si>
    <t>Cartucho Original Tinta Negra 210 Cannon MG250</t>
  </si>
  <si>
    <t>Cartucho Original Tinta Color 211 Cannon MG250</t>
  </si>
  <si>
    <t>Cartucho Original Tinta Negra 145 Cannon MG2410</t>
  </si>
  <si>
    <t>Cartucho Original Tinta Color 1456Cannon MG2410</t>
  </si>
  <si>
    <t>Tambor gpr-22</t>
  </si>
  <si>
    <t>Toner gpr-22</t>
  </si>
  <si>
    <t>Tonner HP CE312A Color Laser</t>
  </si>
  <si>
    <t>Tonner HP CE310A Color Laser</t>
  </si>
  <si>
    <t>Tonner HP CE311A Color Laser</t>
  </si>
  <si>
    <t>Tonner HP CE313A Color Laser</t>
  </si>
  <si>
    <t>Tonner Samsumg SCX-6320 D8</t>
  </si>
  <si>
    <t>Tonner HP CE285A P1102</t>
  </si>
  <si>
    <t>Tonner HP 305X Negro</t>
  </si>
  <si>
    <t>Tonner HP 305A Yellow</t>
  </si>
  <si>
    <t>Tonner HP 305A Magenta</t>
  </si>
  <si>
    <t>Tonner HP 305A Cyan</t>
  </si>
  <si>
    <t>Tonner HP CE505 A</t>
  </si>
  <si>
    <t>Vasos Cònicos Paq 200 uns</t>
  </si>
  <si>
    <t>Servilletas</t>
  </si>
  <si>
    <t>Cucharitas</t>
  </si>
  <si>
    <t>Vasos Tèrmicos No. 6</t>
  </si>
  <si>
    <t>Vasos para refrescos</t>
  </si>
  <si>
    <t>GA.11.1.b.2</t>
  </si>
  <si>
    <t>Acondicionamiento de area de bodega para almacenamiento adecuado de insumos, materiales y equipo bajo responsabilidad de la Administración.</t>
  </si>
  <si>
    <t>Acondicionamiento de area para Bodega</t>
  </si>
  <si>
    <t>GA.11.1.b.3</t>
  </si>
  <si>
    <t>Acondicionamiento de area para comedor del Personal Academico/Administrativo.</t>
  </si>
  <si>
    <t>Refrigerador</t>
  </si>
  <si>
    <t>Mesas Plegables</t>
  </si>
  <si>
    <t>Sillas</t>
  </si>
  <si>
    <t>Microondas</t>
  </si>
  <si>
    <t>GA.11.1.b.7</t>
  </si>
  <si>
    <t>Definición y promoción de Vision, Misión y Valores del Departamento de Administración.</t>
  </si>
  <si>
    <t>Pizarra de corcho</t>
  </si>
  <si>
    <t>Banner (Visión, Misión, Valores)</t>
  </si>
  <si>
    <t>GA.11.1.b.6</t>
  </si>
  <si>
    <t>Segumiento de gestiones administrativas en la SEAF</t>
  </si>
  <si>
    <t>GA.11.1.a.4</t>
  </si>
  <si>
    <t>Venta de Articulos promocionales alusivos a la UNAH, Venta de libros (Librería Universitaria)</t>
  </si>
  <si>
    <t>Vitrina</t>
  </si>
  <si>
    <t>GA.11.1.b.1</t>
  </si>
  <si>
    <t>Coordinar con las Unidades Académicas /Administrativas la identificación de necesidades de equipo de oficina y laboratorios.</t>
  </si>
  <si>
    <t>Aporte a la óptima formación de profesionales en sus áreas de especialización. Oficinas Administrativas en un ambiente ergonomico y confortable.</t>
  </si>
  <si>
    <t>Laboratorios con equipo requerido. Oficinas administrativas con el mobiliario adecuado.</t>
  </si>
  <si>
    <t>Plan Estratégico, Dimensión GESTION ADMINISTRATIVA, Subdimensión "Laboratorios para practicas y procesos pertinentes a las carreras."</t>
  </si>
  <si>
    <t>Oficinas con equipo y mobiliario adecuado. Documento de necesidades de equipo, insumos y materiales de laboratorio requeridos.</t>
  </si>
  <si>
    <t>Unidades Academicas/Administrativas CURLP</t>
  </si>
  <si>
    <t>Jefes Departamentos</t>
  </si>
  <si>
    <t>Seguridad de los insumos, materiales y equipo.</t>
  </si>
  <si>
    <t>Insumos, materiales y equipo almacenado en lugar seguro.</t>
  </si>
  <si>
    <t>Necesidad de aseguramiento de los bienes del CURLP:</t>
  </si>
  <si>
    <t>Lugar acondicionado como bodega para almacenamiento.</t>
  </si>
  <si>
    <t>Administración, Jefe de Servicios Generales.</t>
  </si>
  <si>
    <t>Personal motivado con un area de comedor adecuada.</t>
  </si>
  <si>
    <t>Lugar acondicionado para area de comedor.</t>
  </si>
  <si>
    <t>Necesidad de un lugar adecuado para que los empleados tomen su hora de almuerzo</t>
  </si>
  <si>
    <t>Lugar acondicionado como comedor</t>
  </si>
  <si>
    <t>Administración</t>
  </si>
  <si>
    <t>Material didactico y de oficina suficiente para el funcionamiento de los departamentos academicos y administrativos del CURLP</t>
  </si>
  <si>
    <t>Inventario de material didactico y de material de oficina disponibles.</t>
  </si>
  <si>
    <t>Necesida de material didactico para las actividades academicas y administrativas.</t>
  </si>
  <si>
    <t>Inventario de material didactico y de oficina disponibles. Kardex, actas de recepción.</t>
  </si>
  <si>
    <t>Administración.</t>
  </si>
  <si>
    <t>Unidades Académicas/Administrativas del CURLP con la asignacion presupuestaria adecuada a sus actividades y funciones.</t>
  </si>
  <si>
    <t>Asignación de recursos financieros acorde a las actividades de las Unidades Académicas/Administrativas.</t>
  </si>
  <si>
    <t>GA.11.2.a.1</t>
  </si>
  <si>
    <t>Creación de instrumentos de evaluación financiera de las actividades y funciones de los Unidades Académicas/Administrativas del CURLP.</t>
  </si>
  <si>
    <t>Unidades limitadas en sus actividades por la falta de disponibilidad presupuestaria.</t>
  </si>
  <si>
    <t>Documentos de evaluación financiera de actividades de unidades académicas/administrativas.</t>
  </si>
  <si>
    <t>Unidades Académicas/Administrativas</t>
  </si>
  <si>
    <t>Administración, Asistente para la Planeación Estratégica.</t>
  </si>
  <si>
    <t>Ejecución oportuna de gestiones requeridas para los eventos y actividades de las Unidades Académicas/Administrativas.</t>
  </si>
  <si>
    <t>Participación de la administración en la planificación de eventos y actividades academicas que requieren asignación de recursos financieros.</t>
  </si>
  <si>
    <t>GA.11.2.a.2</t>
  </si>
  <si>
    <t>Coordinar con las Unidades Académicas/Administrativas la participación de la Administración en la planificación oportuna de eventos que requieran la asignación de recursos financieros.</t>
  </si>
  <si>
    <t>Unidades limitadas en sus eventos por la falta de disponibilidad presupuestaria.</t>
  </si>
  <si>
    <t>Documentación con información previa a los eventos y actividades a realizar.</t>
  </si>
  <si>
    <t>Administración, Jefes Unidades Académicas/Administrativas</t>
  </si>
  <si>
    <t>Gestión administrativa-financiera como pilar fundamental para la gestión académica.</t>
  </si>
  <si>
    <t>Recursos financieros del CURLP utilizados de forma adecuada y transparente.</t>
  </si>
  <si>
    <t>GA.11.1.a.3</t>
  </si>
  <si>
    <t>Definición de directrices y lineamientos necesarios para la elaboración de un analisis  que permita la optimización de recursos financieros del CURLP.</t>
  </si>
  <si>
    <t>Falta de claridad para la ejecución de recursos financieros.</t>
  </si>
  <si>
    <t>Instrumentos de analisis financiero documentados.</t>
  </si>
  <si>
    <t>.Generación de ingresos para el CURLP:</t>
  </si>
  <si>
    <t>Articulos promocionales y libros de librería universitaria disponibles para la venta.</t>
  </si>
  <si>
    <t>El Objetivo institucional apunta a un Desarrollo a travez de la generación de Ingresos.</t>
  </si>
  <si>
    <t>Articulos disponibles.</t>
  </si>
  <si>
    <t>CURLP</t>
  </si>
  <si>
    <t>Eficiencia en el proceso administrativo.</t>
  </si>
  <si>
    <t>Documento de Manual de procedimientos administrativos actualizado.</t>
  </si>
  <si>
    <t>Actualización de Manuales de Procesos Administrativos.</t>
  </si>
  <si>
    <t>Necesidad de ajuste y actualización de manuales.</t>
  </si>
  <si>
    <t>Documento de Manuales de Procesos Administrativos actualizado.</t>
  </si>
  <si>
    <t>Eficiencia en la gestión administrativa.</t>
  </si>
  <si>
    <t>Personal motivado, proactivo, enfocado a la solucion de problemas.</t>
  </si>
  <si>
    <t>Charla para personal administrativo para acondicionar un ambiente laboral enfocado al logro de objetivos y resolución de problemas.</t>
  </si>
  <si>
    <t>Existencia de un ambiente contaminado por la pasividad.</t>
  </si>
  <si>
    <t>Mejores resultados en el desempeno de las actividades.</t>
  </si>
  <si>
    <t>Administración. Recursos Humanos</t>
  </si>
  <si>
    <t>Documentación de la Normativa institucional actualizada.</t>
  </si>
  <si>
    <t>Actualización y recopilación de la normativa institucional.</t>
  </si>
  <si>
    <t>Necesidad de claridad y conocimiento de reglamentos y normas institucionales.</t>
  </si>
  <si>
    <t>Documento de normativa institucional recopilada y actualizada.</t>
  </si>
  <si>
    <t>Unidades Ejecutoras correctamente orientadas para el cumplimiento de procesos administrativos.</t>
  </si>
  <si>
    <t>Necesidad de claridad y certeza en el proceso administrativo.</t>
  </si>
  <si>
    <t>Mejores resultados en la ejecución de solicitudes de gestiones administrativas. Listado de asistencia a la charla.</t>
  </si>
  <si>
    <t>Departamento Administración. Secretario Academico Regional</t>
  </si>
  <si>
    <t>Instrumentos de medición de desempeno documentados.</t>
  </si>
  <si>
    <t>GA.11.1.b.5</t>
  </si>
  <si>
    <t>Elaboración de instrumentos de medición de resultados del Departamento de Administración.</t>
  </si>
  <si>
    <t>Verificación de los resultados del Departamento.</t>
  </si>
  <si>
    <t>Instrumentos de medición documentados.</t>
  </si>
  <si>
    <t>Gestiones ejecutadas en tiempos oportunos,</t>
  </si>
  <si>
    <t>Gestiones administrativas centralizadas en la SEAF Ciudad Universitaria.</t>
  </si>
  <si>
    <t>Resultados en tiempo oportuno, listado de gestiones, documento de monitoreo de gestiones administrativas en la SEAF.</t>
  </si>
  <si>
    <t>Un Departamento de Administración con Identidad y participación proactiva dentro del CURLP.</t>
  </si>
  <si>
    <t>Visión, Misión y Valores documentados.</t>
  </si>
  <si>
    <t>El Departamento requiere de una definición de su rol dentro del CURLP.</t>
  </si>
  <si>
    <t>Visión, Misión, Valores documentados.</t>
  </si>
  <si>
    <t>Diseñados los instrumentos regulatorios y normativos de la gestion de la Red Educativa del Sur</t>
  </si>
  <si>
    <t>Instrumentos diseñados</t>
  </si>
  <si>
    <t>GC.6.1.1.1</t>
  </si>
  <si>
    <t>Diseñar instrumentos normativos y regulatorios que faciliten el funcionamiento de la Red Educativa del Sur.</t>
  </si>
  <si>
    <t>Para el funcionamiento efectivo de la red es necesario contar con un marco normativo que oriente la gestion de las intervencion que se gestionen desde la misma</t>
  </si>
  <si>
    <t>Instrumentos normativos y regulatorios</t>
  </si>
  <si>
    <t xml:space="preserve">Comunidad de la Region Sur.
</t>
  </si>
  <si>
    <t>Director Ejecutivo de la Red</t>
  </si>
  <si>
    <t>Focalizada y seleccionada el area de intervencion de la Red Region Sur en funcion al enfoque de territorio</t>
  </si>
  <si>
    <t>Area de intervencion focalizada y seleccionda</t>
  </si>
  <si>
    <t>GC.6.1.1.2</t>
  </si>
  <si>
    <t>Focalizar y seleccionar el area de intervecion de la red region sur.</t>
  </si>
  <si>
    <t>Para una efectiva intervencion es necesario contar con un espacio o rango de accion que permita focalizar las intervenciones</t>
  </si>
  <si>
    <t>Documentos de Focalizacion.</t>
  </si>
  <si>
    <t>Identificados los actores relevantes para el desarrollo de la region sur</t>
  </si>
  <si>
    <t>Actores identificados</t>
  </si>
  <si>
    <t>GC.6.1.1.3</t>
  </si>
  <si>
    <t>identificar y registrar los actores relevantes para el desarrollo de la region sur</t>
  </si>
  <si>
    <t>Las intervencion del desarrollo implican la confluencio de todos los actores relevantes para el desarrollo integral</t>
  </si>
  <si>
    <t>Registros de actores relevantes</t>
  </si>
  <si>
    <t>Aumentada la publicacion en el portal de gestion del conocimiento fr la VRA.</t>
  </si>
  <si>
    <t># de articulos y/o documentos publicados</t>
  </si>
  <si>
    <t>GC-6-2-1</t>
  </si>
  <si>
    <t>Sistematizacion de las buenas practicas de gestion del conocimiento.</t>
  </si>
  <si>
    <t>Considerando que la UNAH es una entidad donde confluyen la unversabilidad de los saberes, es necesario difundir de forma sistematizada los procesos de generacion, administracion y transferencia de los saberes cientifcos.</t>
  </si>
  <si>
    <t>Documentos, registros electronicos de prublicacion acuerdos de calidad.</t>
  </si>
  <si>
    <t>Docentes y estudiantes del CURLP</t>
  </si>
  <si>
    <t>Coordinacion regional de Gestion del Conocimiento
Jefes de Departamento.</t>
  </si>
  <si>
    <t/>
  </si>
  <si>
    <t>SEDP-12.1.1.7</t>
  </si>
  <si>
    <t>Desarrollo del programa de formación por unidades</t>
  </si>
  <si>
    <t>SEDP-12.1.1.2</t>
  </si>
  <si>
    <t>Manual de procesos de selección y reclutamiento de personal</t>
  </si>
  <si>
    <t>Resmas de papel</t>
  </si>
  <si>
    <t>SEDP-12.1.1.3</t>
  </si>
  <si>
    <t>Sistematización de los procesos administrativos de Gestión del Talento Humano</t>
  </si>
  <si>
    <t>SEDP-12.1.1.5</t>
  </si>
  <si>
    <t>Elaboración de manual de procedimientos para la solución de conflictos administrativos y laborales.</t>
  </si>
  <si>
    <t>SEDP-12.1.1.6</t>
  </si>
  <si>
    <t>Actualización de diagnóstico de necesidades de formación para unidades administrativas y de servicio</t>
  </si>
  <si>
    <t>SEDP-12.1.1.8</t>
  </si>
  <si>
    <t>Diseño de programa de incentivo laboral para el personal administrativo y de servicio</t>
  </si>
  <si>
    <t>SEDP-12.1.1.11</t>
  </si>
  <si>
    <t>Diagnóstico en gestión de los riesgos ocupacionales en el CURLP</t>
  </si>
  <si>
    <t>SEDP-12.1.1.12</t>
  </si>
  <si>
    <t>Diseño del programa de salud ocupacional</t>
  </si>
  <si>
    <t>SEDP-12.1.1.15</t>
  </si>
  <si>
    <t>Monitoreo periodico de los docentes en las aulas de clases</t>
  </si>
  <si>
    <t>Resma de folder tamaño carta</t>
  </si>
  <si>
    <t>Resma de folder tamaño oficio</t>
  </si>
  <si>
    <t>SEDP-12.1.1.21</t>
  </si>
  <si>
    <t>Cumplir con los procesos administrativos legales que correpondan con respecto al incumplimiento de la normativa laboral de la UNAH.</t>
  </si>
  <si>
    <t>Tijeras</t>
  </si>
  <si>
    <t>Sobres manila</t>
  </si>
  <si>
    <t>Pegamento en barra</t>
  </si>
  <si>
    <t>Canon GPR-22</t>
  </si>
  <si>
    <t>Tinta para impresoras (flujo Continuo)</t>
  </si>
  <si>
    <t>Cartucho de tinta para impresora Canon</t>
  </si>
  <si>
    <t>SEDP-12.1.1.16</t>
  </si>
  <si>
    <t>Reuniones con Jefes de departamento académico y unidades administrativas para socializar los resultados del monitoreo y del indicador de cumplimiento</t>
  </si>
  <si>
    <t>DATASHOW</t>
  </si>
  <si>
    <t>SEDP-12.1.1.18</t>
  </si>
  <si>
    <t>Ingresar en el Sistema SEDP todos los permisos personales, compensatorios, incapacidades, vacaciones del personal administrativo y de servicio, licencias con o sin goce de sueldo</t>
  </si>
  <si>
    <t>Archivadores (archivar expedientes laborales)</t>
  </si>
  <si>
    <t>Consolidación de una línea de base de candidatos potenciales para la contratación de personal pertinente en el CURLP</t>
  </si>
  <si>
    <t>Línea de base de datos consolidado</t>
  </si>
  <si>
    <t>SEDP-12.1.1.1</t>
  </si>
  <si>
    <t>Elaboración línea de base de candidatos potenciales para ser contratados en el CURLP</t>
  </si>
  <si>
    <t>Existe la necesidad de orientar y  agilizar los procesos de selección</t>
  </si>
  <si>
    <t>Documento informe digital</t>
  </si>
  <si>
    <t>Autoridades académicas y administrativas del CURLP</t>
  </si>
  <si>
    <t>Unidad de Gestión del Talento Humano</t>
  </si>
  <si>
    <t>Orientar y agilizar el proceso de selección y reclutamiento de manera efectiva</t>
  </si>
  <si>
    <t>Manual de procesos</t>
  </si>
  <si>
    <t>Organización y optimización de los recursos en la realización de los procesos administrativos</t>
  </si>
  <si>
    <t xml:space="preserve">Documento de sistematización. </t>
  </si>
  <si>
    <t xml:space="preserve">Falta de organización en los procesos </t>
  </si>
  <si>
    <t xml:space="preserve">Documento Fisico. </t>
  </si>
  <si>
    <t>Empoderamiento de parte de las Autoridades de la Normativa Laboral</t>
  </si>
  <si>
    <t xml:space="preserve">Programa de Socialización desarrollado. </t>
  </si>
  <si>
    <t>SEDP-12.1.1.4</t>
  </si>
  <si>
    <t>Socialización de la normativa laboral existente con las autoridades del CURLP</t>
  </si>
  <si>
    <t xml:space="preserve">Importancia de conocer la normativa laboral para la toma de desiciones correctas. </t>
  </si>
  <si>
    <t xml:space="preserve">Listas de Jornadas. </t>
  </si>
  <si>
    <t xml:space="preserve">Autoridades del CURLP. </t>
  </si>
  <si>
    <t>Orientar a las autoridades del CURLP para el correcto proceso en la solución de conflictos administrativos y laborales.</t>
  </si>
  <si>
    <t xml:space="preserve">Manual de procedimientos para la solución de conflictos laborales. </t>
  </si>
  <si>
    <t>Necesidad de orientar el proceso de solución de conflictos administrativos y  laborales.</t>
  </si>
  <si>
    <t xml:space="preserve">Manual </t>
  </si>
  <si>
    <t>Identificar las necesidades de formación  de las Unidades Administrativas y de Servicio del CURLP.</t>
  </si>
  <si>
    <t xml:space="preserve">Diagnóstico de Formación. </t>
  </si>
  <si>
    <t>Velar que las unidades del CURLP cuenten con el personal competente.</t>
  </si>
  <si>
    <t>Informe diagnóstico de necesidades de formación</t>
  </si>
  <si>
    <t xml:space="preserve">Personal Administrativo y de Servicio. </t>
  </si>
  <si>
    <t xml:space="preserve">Formación permanente de los empleados administrativos y de Servicio para el desarrollo de sus capacidades y destrezas. </t>
  </si>
  <si>
    <t xml:space="preserve">Programa de Formación. </t>
  </si>
  <si>
    <t>Es necesario capacitar constantemente al personal para potenciar las unidades del CURLP.</t>
  </si>
  <si>
    <t xml:space="preserve">Programa de Formación diseñado. </t>
  </si>
  <si>
    <t>Programa de incentivo laboral que permita motivar el buen desempeño laboral</t>
  </si>
  <si>
    <t xml:space="preserve">Programa de Incentivo Laboral. </t>
  </si>
  <si>
    <t>Es necesario motivar a los empleados para lograr un mejor desempeño laboral</t>
  </si>
  <si>
    <t xml:space="preserve">Documento Fisco </t>
  </si>
  <si>
    <t xml:space="preserve">Medición de los resultados obtenidos por la Oficina de Gestión del Talento Humano. </t>
  </si>
  <si>
    <t>Indicadores de Evaluación.</t>
  </si>
  <si>
    <t>SEDP-12.1.1.9</t>
  </si>
  <si>
    <t>Evaluaciones periodicas del Plan Operativo Anual 2017</t>
  </si>
  <si>
    <t>Dar cumplimiento a las actividades programadas en el POA-2017</t>
  </si>
  <si>
    <t>Documento en Fisico</t>
  </si>
  <si>
    <t xml:space="preserve">Comisión de Higiene y Seguridad Laboral empoderada y trabajando. </t>
  </si>
  <si>
    <t>Comisión de Higiene y Seguridad Laboral Integrada.</t>
  </si>
  <si>
    <t>SEDP-12.1.1.10</t>
  </si>
  <si>
    <t>Elaboración de una propuesta de integración de la comisión de higiene y seguridad laboral</t>
  </si>
  <si>
    <t>Es necesario conformar un Cómite de Higiene y Seguridad que desarrolle un programa de Salud Ocupacional</t>
  </si>
  <si>
    <t>Plan de Trabajo de la CHS.</t>
  </si>
  <si>
    <t xml:space="preserve">Identificación de los Riesgos ocupacionales en el CURLP. </t>
  </si>
  <si>
    <t xml:space="preserve">Diagnóstico en Gestión de Riesgos Ocupacional. </t>
  </si>
  <si>
    <t>Prevención de los accidentes laborales</t>
  </si>
  <si>
    <t xml:space="preserve">Diagnóstico finalizado </t>
  </si>
  <si>
    <t>Bienestar integral y social de los trabajadores</t>
  </si>
  <si>
    <t xml:space="preserve">Programa de salud ocupacional Diseñado. </t>
  </si>
  <si>
    <t>Necesidad de aumentar el bienestar integral de los trabajadores</t>
  </si>
  <si>
    <t>Informe de documento Diseñado.</t>
  </si>
  <si>
    <t xml:space="preserve">Identificar las inconsitencias en el cumplimiento laboral del empleado </t>
  </si>
  <si>
    <t>Reporte con las inconsistencias encontradas</t>
  </si>
  <si>
    <t>SEDP-12.1.1.13</t>
  </si>
  <si>
    <t>Administración del sistema de la SEDP</t>
  </si>
  <si>
    <t>Llevar un control efectivo de los empleados y generar un acercamiento directo con las unidades</t>
  </si>
  <si>
    <t>Documento con reporte de inconsistencias encontradas</t>
  </si>
  <si>
    <t>Personal docente, administrativo y de servicio</t>
  </si>
  <si>
    <t>Recursos Humanos</t>
  </si>
  <si>
    <t xml:space="preserve">Contar con datos que permitan medir el cumplimiento de los empleados del CURLP </t>
  </si>
  <si>
    <t>Indicador elaborado trimestralmente</t>
  </si>
  <si>
    <t>SEDP-12.1.1.14</t>
  </si>
  <si>
    <t>Elaboración del indicador de cumplimiento de los empleados del CURLP</t>
  </si>
  <si>
    <t>Documento con informe de los resultados del indicador</t>
  </si>
  <si>
    <t>Reducción del ausentismo docente en el aula de clases</t>
  </si>
  <si>
    <t>No existe ausentismo sin justificación por parte del docente</t>
  </si>
  <si>
    <t>Documento con formato de validación y control de clases utilizados</t>
  </si>
  <si>
    <t xml:space="preserve">Personal Docente   </t>
  </si>
  <si>
    <t>Establecer un vinculo de comunicación con las jefaturas académicas y unidades administrativas</t>
  </si>
  <si>
    <t xml:space="preserve">Una reunión trimestral con las jefaturas académicas y unidades administrativas </t>
  </si>
  <si>
    <t>Listado de asistencia, informes socializados con los jefes de departamento</t>
  </si>
  <si>
    <t>Jefaturas de departameto</t>
  </si>
  <si>
    <t>Aprobar unicamente los permisos que esten debidamente justificados</t>
  </si>
  <si>
    <t>El 100% de los permisos aprobados debidamente justificados, autorizados y documentados</t>
  </si>
  <si>
    <t>SEDP-12.1.1.17</t>
  </si>
  <si>
    <t>Verificación y análisis de los permisos solicitados por los empleados, de acuerdo a la normativa de la UNAH</t>
  </si>
  <si>
    <t>Llevar un control efectivo de los permisos solicitados por los empleados</t>
  </si>
  <si>
    <t>Documentos en expedientes laborales de los empleados</t>
  </si>
  <si>
    <t xml:space="preserve">Tener una correcta administración del sistema SEDP, que permite generar reportes por empleados </t>
  </si>
  <si>
    <t>100% de los permisos ingresados en el sistema SEDP</t>
  </si>
  <si>
    <t xml:space="preserve">Contar con datos que permitan identificar los tipos de permisos que ocasionan mayor incumplimiento de los empleados del CURLP </t>
  </si>
  <si>
    <t>Reporte por empleado elaborado</t>
  </si>
  <si>
    <t>SEDP-12.1.1.19</t>
  </si>
  <si>
    <t>Generar un reporte de los permisos por departamento</t>
  </si>
  <si>
    <t>Documentos digitales enviados</t>
  </si>
  <si>
    <t>La dirección del CURLP tiene conocimiento del avance de todos los procesos administrativos y legales</t>
  </si>
  <si>
    <t>Un informe mensual presentado a la Dirección</t>
  </si>
  <si>
    <t>SEDP-12.1.1.20</t>
  </si>
  <si>
    <t>Retroalimentar los procesos administrativos y legales, que se impulsan desde la unidad de Gestión del Talento Humano</t>
  </si>
  <si>
    <t xml:space="preserve">Presentar los insumos laborales para analisis y toma de decisiones </t>
  </si>
  <si>
    <t>Documentos con informes mensuales</t>
  </si>
  <si>
    <t>Directora CURLP-UNAH</t>
  </si>
  <si>
    <t>Aplicar las acciones y seguimientos correspondientes para cumplir con la politica y normativa institucional</t>
  </si>
  <si>
    <t>El 100% de los casos de incumplimiento tiene su debido proceso de acción de acuerdo a la normativa institucional</t>
  </si>
  <si>
    <t>Seguimiento al cumplimiento de los procesos administrativos</t>
  </si>
  <si>
    <t>Informes presentados a la dirección y expedientes laborales</t>
  </si>
  <si>
    <t>La dirección del CURLP tiene conocimiento del avance en la ejecución del POA 2017 de Recursos Humanos</t>
  </si>
  <si>
    <t>Un informe trimestral presentado a la Dirección</t>
  </si>
  <si>
    <t>SEDP-12.1.1.22</t>
  </si>
  <si>
    <t>Presentar informes sobre la ejecucion fisica y financiera de la planificacion operativa anual, a la dirección y a la SEDP</t>
  </si>
  <si>
    <t>Seguimiento y cumplimiento del Plan Operativo Anual 2017</t>
  </si>
  <si>
    <t>Documentos con informe trimestral</t>
  </si>
  <si>
    <t>Dirección y Personal de la SEDP</t>
  </si>
  <si>
    <t>PA1</t>
  </si>
  <si>
    <t>Promocionar los posgrados existentes en ciudad universitaria y los cuales esten de acuerdo a la demanada del pais para que puedan ser ofertados en el CURLP</t>
  </si>
  <si>
    <t>Resmas de Papel</t>
  </si>
  <si>
    <t>Tinta para impresora</t>
  </si>
  <si>
    <t>PA2</t>
  </si>
  <si>
    <t>Analisis de las encuestas realizadas por los alumnos egresados del CURLP y que fueron llenadas en el primer encuentro de egresados</t>
  </si>
  <si>
    <t>Empastado de Resultados</t>
  </si>
  <si>
    <t>Promocion de posgrados existentes en la UNAH para determinar candidatos a cursar dichos posgrados en el CURLP</t>
  </si>
  <si>
    <t>Posgrados documentados que son solicitados por la comunidad de Choluteca y Valle.</t>
  </si>
  <si>
    <t>Listado de alumnos con sus respectivas firmas e identificacion que solicitan posgrados en el CURLP. Solicitudes de Posgrados hechas a la unidad de posgrdaos del CURLP</t>
  </si>
  <si>
    <t>Docentes del CURLP, Alumnos Egresados, Poblacion de la Ciudad de Choluteca y Valle</t>
  </si>
  <si>
    <t>Unidad Regional de Posgrado CURLP</t>
  </si>
  <si>
    <t xml:space="preserve">Tabulacion en excel de las encuestas donde se demanda el estudio de posgrado por parte de los egresados del CURLP. </t>
  </si>
  <si>
    <t>Egresados del CURLP</t>
  </si>
  <si>
    <t>Unidad Regional de Posgrado en l CURLP</t>
  </si>
  <si>
    <t>Finalizacion de las gestiones para la instalacion de la maestría en Biorecursos acuaticos en el CURLP</t>
  </si>
  <si>
    <t>Maestría de Manejo de Biorecurso acuaticos funcionando en el CURLP</t>
  </si>
  <si>
    <t>PA3</t>
  </si>
  <si>
    <t>seguimiento a la documentacion para la aprobacion de la maestria en manejo de Biorecursos acuaticos en el CURLP</t>
  </si>
  <si>
    <t>Docentes y Exalumnos  de la carrera de ingenieria Acuicola en el CURLP</t>
  </si>
  <si>
    <t>Unidad Regional de Posgrados CURLP</t>
  </si>
  <si>
    <r>
      <rPr>
        <strike/>
        <sz val="12"/>
        <color indexed="8"/>
        <rFont val="Calibri"/>
        <family val="2"/>
      </rPr>
      <t>1</t>
    </r>
    <r>
      <rPr>
        <sz val="12"/>
        <color indexed="8"/>
        <rFont val="Calibri"/>
        <family val="2"/>
      </rPr>
      <t xml:space="preserve"> Alianza establecida con empresa agroindustrial de la zona</t>
    </r>
  </si>
  <si>
    <t>Fotografias, Listados de asistencia</t>
  </si>
  <si>
    <t>Resultado de las encuestas del encuentro de graduados para determinar los posgrados requeridos por ellos</t>
  </si>
  <si>
    <t>Reportes de compra, Inventarios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</si>
</sst>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84"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0"/>
      <color theme="0"/>
      <name val="Arial"/>
      <family val="2"/>
    </font>
    <font>
      <b/>
      <sz val="14"/>
      <color theme="0"/>
      <name val="Calibri"/>
      <family val="2"/>
    </font>
    <font>
      <sz val="14"/>
      <color theme="0"/>
      <name val="Calibri"/>
      <family val="2"/>
    </font>
    <font>
      <sz val="11"/>
      <color theme="1" tint="4.9989318521683403E-2"/>
      <name val="Calibri"/>
      <family val="2"/>
      <scheme val="minor"/>
    </font>
    <font>
      <sz val="10"/>
      <color theme="1" tint="4.9989318521683403E-2"/>
      <name val="Calibri"/>
      <family val="2"/>
    </font>
    <font>
      <u/>
      <sz val="11"/>
      <color theme="10"/>
      <name val="Calibri"/>
      <family val="2"/>
      <scheme val="minor"/>
    </font>
    <font>
      <sz val="10"/>
      <color rgb="FF000000"/>
      <name val="Arial"/>
      <family val="2"/>
    </font>
    <font>
      <strike/>
      <sz val="12"/>
      <color indexed="8"/>
      <name val="Calibri"/>
      <family val="2"/>
    </font>
  </fonts>
  <fills count="3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2"/>
        <bgColor indexed="64"/>
      </patternFill>
    </fill>
    <fill>
      <patternFill patternType="solid">
        <fgColor theme="9" tint="-0.249977111117893"/>
        <bgColor indexed="64"/>
      </patternFill>
    </fill>
    <fill>
      <patternFill patternType="solid">
        <fgColor theme="9" tint="0.79998168889431442"/>
        <bgColor indexed="64"/>
      </patternFill>
    </fill>
  </fills>
  <borders count="61">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top style="thin">
        <color auto="1"/>
      </top>
      <bottom style="thin">
        <color auto="1"/>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s>
  <cellStyleXfs count="22">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xf numFmtId="0" fontId="81" fillId="0" borderId="0" applyNumberFormat="0" applyFill="0" applyBorder="0" applyAlignment="0" applyProtection="0"/>
    <xf numFmtId="0" fontId="82" fillId="0" borderId="0"/>
  </cellStyleXfs>
  <cellXfs count="1630">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0" borderId="53" xfId="0" applyFont="1" applyBorder="1" applyAlignment="1">
      <alignment horizontal="left" vertical="center"/>
    </xf>
    <xf numFmtId="44"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0" borderId="26"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7" fillId="0" borderId="0" xfId="19" applyFont="1" applyBorder="1" applyAlignment="1">
      <alignment horizontal="left" vertical="center"/>
    </xf>
    <xf numFmtId="0" fontId="49" fillId="2" borderId="0" xfId="0" applyFont="1" applyFill="1" applyBorder="1" applyAlignment="1">
      <alignment vertical="center"/>
    </xf>
    <xf numFmtId="0" fontId="75" fillId="2" borderId="0" xfId="19" applyFont="1" applyFill="1" applyBorder="1" applyAlignment="1">
      <alignment horizontal="left" vertical="center"/>
    </xf>
    <xf numFmtId="0" fontId="39" fillId="0" borderId="0" xfId="19" applyFont="1" applyBorder="1" applyAlignment="1">
      <alignment vertical="center" wrapText="1"/>
    </xf>
    <xf numFmtId="0" fontId="76" fillId="0" borderId="0" xfId="19" applyFont="1" applyAlignment="1">
      <alignment vertical="top"/>
    </xf>
    <xf numFmtId="0" fontId="77" fillId="8" borderId="0" xfId="19" applyFont="1" applyFill="1" applyBorder="1" applyAlignment="1">
      <alignment vertical="top"/>
    </xf>
    <xf numFmtId="0" fontId="78" fillId="8" borderId="0" xfId="19" applyFont="1" applyFill="1" applyBorder="1" applyAlignment="1">
      <alignment vertical="top"/>
    </xf>
    <xf numFmtId="0" fontId="49" fillId="0" borderId="0" xfId="0" applyFont="1"/>
    <xf numFmtId="0" fontId="0" fillId="0" borderId="0" xfId="0" applyAlignment="1"/>
    <xf numFmtId="0" fontId="49" fillId="0" borderId="0" xfId="0" applyFont="1" applyAlignment="1"/>
    <xf numFmtId="0" fontId="49" fillId="2" borderId="0" xfId="0" applyFont="1" applyFill="1"/>
    <xf numFmtId="0" fontId="49" fillId="0" borderId="0" xfId="0" applyFont="1" applyFill="1"/>
    <xf numFmtId="0" fontId="28" fillId="8" borderId="0" xfId="16" applyFont="1" applyFill="1" applyBorder="1" applyAlignment="1">
      <alignment horizontal="center" vertical="center" wrapText="1"/>
    </xf>
    <xf numFmtId="0" fontId="81" fillId="0" borderId="0" xfId="20" applyAlignment="1">
      <alignment vertical="center"/>
    </xf>
    <xf numFmtId="0" fontId="80" fillId="8" borderId="0" xfId="16" applyFont="1" applyFill="1" applyBorder="1" applyAlignment="1">
      <alignment horizontal="center" vertical="center" wrapText="1"/>
    </xf>
    <xf numFmtId="0" fontId="79" fillId="8" borderId="0" xfId="20" applyFont="1" applyFill="1" applyBorder="1" applyAlignment="1">
      <alignment horizontal="center" vertical="center" wrapText="1"/>
    </xf>
    <xf numFmtId="0" fontId="39" fillId="2" borderId="0" xfId="19" applyFont="1" applyFill="1" applyBorder="1" applyAlignment="1">
      <alignment vertical="center"/>
    </xf>
    <xf numFmtId="0" fontId="33" fillId="0" borderId="26" xfId="19" applyFont="1" applyBorder="1" applyAlignment="1" applyProtection="1">
      <alignment horizontal="center" vertical="center" wrapText="1"/>
      <protection locked="0"/>
    </xf>
    <xf numFmtId="0" fontId="49" fillId="14" borderId="15" xfId="0" applyFont="1" applyFill="1" applyBorder="1" applyAlignment="1">
      <alignment horizontal="left" vertical="center"/>
    </xf>
    <xf numFmtId="0" fontId="22" fillId="2" borderId="15" xfId="0" applyFont="1" applyFill="1" applyBorder="1" applyAlignment="1">
      <alignment horizontal="left" vertical="center"/>
    </xf>
    <xf numFmtId="0" fontId="22" fillId="2" borderId="11" xfId="0" applyFont="1" applyFill="1" applyBorder="1" applyAlignment="1">
      <alignment horizontal="left" vertical="center"/>
    </xf>
    <xf numFmtId="43" fontId="22" fillId="5" borderId="33" xfId="18" applyFont="1" applyFill="1" applyBorder="1" applyAlignment="1">
      <alignment vertical="center"/>
    </xf>
    <xf numFmtId="0" fontId="49" fillId="14" borderId="15" xfId="0" applyFont="1" applyFill="1" applyBorder="1" applyAlignment="1">
      <alignment vertical="center"/>
    </xf>
    <xf numFmtId="0" fontId="22" fillId="2" borderId="15" xfId="0" applyFont="1" applyFill="1" applyBorder="1" applyAlignment="1">
      <alignment vertical="center"/>
    </xf>
    <xf numFmtId="0" fontId="35" fillId="0" borderId="26" xfId="19" applyFont="1" applyBorder="1" applyAlignment="1" applyProtection="1">
      <alignment horizontal="center" vertical="center" wrapText="1"/>
      <protection locked="0"/>
    </xf>
    <xf numFmtId="0" fontId="32" fillId="0" borderId="0" xfId="0" applyFont="1" applyAlignment="1">
      <alignment horizontal="center" vertical="center" wrapText="1"/>
    </xf>
    <xf numFmtId="0" fontId="37" fillId="0" borderId="26" xfId="19" applyFont="1" applyBorder="1" applyAlignment="1">
      <alignment horizontal="center" vertical="center" wrapText="1"/>
    </xf>
    <xf numFmtId="43" fontId="37" fillId="0" borderId="26" xfId="19" applyNumberFormat="1" applyFont="1" applyBorder="1" applyAlignment="1">
      <alignment horizontal="center" vertical="center" wrapText="1"/>
    </xf>
    <xf numFmtId="43" fontId="37" fillId="0" borderId="26" xfId="18" applyNumberFormat="1" applyFont="1" applyBorder="1" applyAlignment="1">
      <alignment horizontal="center" vertical="center" wrapText="1"/>
    </xf>
    <xf numFmtId="9" fontId="37" fillId="0" borderId="26" xfId="19" applyNumberFormat="1" applyFont="1" applyBorder="1" applyAlignment="1">
      <alignment horizontal="center" vertical="center" wrapText="1"/>
    </xf>
    <xf numFmtId="3" fontId="37" fillId="0" borderId="26" xfId="19" applyNumberFormat="1" applyFont="1" applyBorder="1" applyAlignment="1">
      <alignment horizontal="center" vertical="center" wrapText="1"/>
    </xf>
    <xf numFmtId="0" fontId="37" fillId="0" borderId="26" xfId="19" applyFont="1" applyBorder="1" applyAlignment="1" applyProtection="1">
      <alignment horizontal="center" vertical="center" wrapText="1"/>
      <protection locked="0"/>
    </xf>
    <xf numFmtId="9" fontId="33" fillId="2" borderId="26" xfId="19" applyNumberFormat="1" applyFont="1" applyFill="1" applyBorder="1" applyAlignment="1">
      <alignment horizontal="center" vertical="center" wrapText="1"/>
    </xf>
    <xf numFmtId="0" fontId="33" fillId="0" borderId="26" xfId="16" applyNumberFormat="1" applyFont="1" applyBorder="1" applyAlignment="1">
      <alignment horizontal="center" vertical="center" wrapText="1"/>
    </xf>
    <xf numFmtId="0" fontId="0" fillId="0" borderId="0" xfId="0"/>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41" fontId="21" fillId="3" borderId="3" xfId="0" applyNumberFormat="1" applyFont="1" applyFill="1" applyBorder="1" applyAlignment="1">
      <alignment horizontal="left" vertical="center"/>
    </xf>
    <xf numFmtId="0" fontId="22" fillId="2" borderId="0" xfId="0" applyFont="1" applyFill="1" applyAlignment="1">
      <alignment horizontal="center" vertical="center"/>
    </xf>
    <xf numFmtId="0" fontId="22" fillId="2" borderId="0" xfId="0" applyFont="1" applyFill="1" applyAlignment="1">
      <alignment vertical="center"/>
    </xf>
    <xf numFmtId="0" fontId="21" fillId="2" borderId="0" xfId="0" applyFont="1" applyFill="1" applyAlignment="1">
      <alignment horizontal="lef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2" fillId="2" borderId="35" xfId="0" applyFont="1" applyFill="1" applyBorder="1" applyAlignment="1">
      <alignment horizontal="center"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5" borderId="10" xfId="0" applyNumberFormat="1" applyFont="1" applyFill="1" applyBorder="1" applyAlignment="1">
      <alignment horizontal="center" vertical="center"/>
    </xf>
    <xf numFmtId="0" fontId="53" fillId="11" borderId="0" xfId="0" applyFont="1" applyFill="1" applyAlignment="1">
      <alignment horizontal="left" vertical="center"/>
    </xf>
    <xf numFmtId="0" fontId="54" fillId="0" borderId="0" xfId="0" applyNumberFormat="1" applyFont="1" applyFill="1" applyAlignment="1">
      <alignment horizontal="left" vertical="center"/>
    </xf>
    <xf numFmtId="0" fontId="49" fillId="14" borderId="15" xfId="0" applyFont="1" applyFill="1" applyBorder="1" applyAlignment="1">
      <alignment horizontal="center" vertical="center"/>
    </xf>
    <xf numFmtId="41" fontId="22" fillId="2" borderId="38" xfId="0" applyNumberFormat="1" applyFont="1" applyFill="1" applyBorder="1" applyAlignment="1">
      <alignment vertical="center"/>
    </xf>
    <xf numFmtId="0" fontId="53" fillId="11" borderId="0" xfId="10" applyNumberFormat="1" applyFont="1" applyFill="1" applyAlignment="1">
      <alignment horizontal="center" vertical="center"/>
    </xf>
    <xf numFmtId="0" fontId="0" fillId="0" borderId="0" xfId="0"/>
    <xf numFmtId="41" fontId="21" fillId="3" borderId="3" xfId="0" applyNumberFormat="1" applyFont="1" applyFill="1" applyBorder="1" applyAlignment="1">
      <alignment horizontal="right" vertical="center"/>
    </xf>
    <xf numFmtId="44" fontId="21" fillId="2" borderId="0" xfId="10" applyFont="1" applyFill="1" applyAlignment="1">
      <alignment horizontal="center" vertical="center"/>
    </xf>
    <xf numFmtId="0" fontId="21" fillId="2" borderId="0" xfId="0" applyFont="1" applyFill="1" applyAlignment="1">
      <alignment vertical="center"/>
    </xf>
    <xf numFmtId="0" fontId="22" fillId="2" borderId="0" xfId="0" applyFont="1" applyFill="1" applyAlignment="1">
      <alignment horizontal="center" vertical="center"/>
    </xf>
    <xf numFmtId="0" fontId="21" fillId="2" borderId="0" xfId="0" applyFont="1" applyFill="1" applyAlignment="1">
      <alignment horizontal="center" vertical="center"/>
    </xf>
    <xf numFmtId="0" fontId="22" fillId="2" borderId="0" xfId="0" applyFont="1" applyFill="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22" fillId="0" borderId="0" xfId="0" applyFont="1" applyAlignment="1">
      <alignment vertical="center"/>
    </xf>
    <xf numFmtId="0" fontId="22" fillId="2" borderId="35"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0" fontId="53" fillId="11" borderId="0" xfId="0" applyFont="1" applyFill="1" applyAlignment="1">
      <alignment horizontal="left" vertical="center"/>
    </xf>
    <xf numFmtId="0" fontId="54" fillId="0" borderId="0" xfId="0" applyNumberFormat="1" applyFont="1" applyFill="1" applyAlignment="1">
      <alignment horizontal="left" vertical="center"/>
    </xf>
    <xf numFmtId="0" fontId="49" fillId="14" borderId="15" xfId="0" applyFont="1" applyFill="1" applyBorder="1" applyAlignment="1">
      <alignment horizontal="center" vertical="center"/>
    </xf>
    <xf numFmtId="0" fontId="23" fillId="16" borderId="12" xfId="0" applyFont="1" applyFill="1" applyBorder="1" applyAlignment="1">
      <alignment vertical="center"/>
    </xf>
    <xf numFmtId="0" fontId="53" fillId="11" borderId="0" xfId="10" applyNumberFormat="1" applyFont="1" applyFill="1" applyAlignment="1">
      <alignment horizontal="center" vertical="center"/>
    </xf>
    <xf numFmtId="0" fontId="0" fillId="0" borderId="0" xfId="0"/>
    <xf numFmtId="44" fontId="21" fillId="2" borderId="0" xfId="10" applyFont="1" applyFill="1" applyAlignment="1">
      <alignment horizontal="center" vertical="center"/>
    </xf>
    <xf numFmtId="0" fontId="21" fillId="2" borderId="0" xfId="0" applyFont="1" applyFill="1" applyAlignment="1">
      <alignment vertical="center"/>
    </xf>
    <xf numFmtId="0" fontId="22" fillId="2" borderId="0" xfId="0" applyFont="1" applyFill="1" applyAlignment="1">
      <alignment horizontal="center" vertical="center"/>
    </xf>
    <xf numFmtId="0" fontId="21" fillId="2" borderId="0" xfId="0" applyFont="1" applyFill="1" applyAlignment="1">
      <alignment horizontal="center" vertical="center"/>
    </xf>
    <xf numFmtId="0" fontId="14" fillId="0" borderId="0" xfId="0" applyFont="1" applyAlignment="1">
      <alignment horizontal="center" vertical="center"/>
    </xf>
    <xf numFmtId="0" fontId="14" fillId="0" borderId="0" xfId="0" applyFont="1" applyAlignment="1">
      <alignment vertical="center"/>
    </xf>
    <xf numFmtId="0" fontId="22" fillId="2" borderId="0" xfId="0" applyFont="1" applyFill="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41" fontId="22" fillId="5"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2" fillId="0" borderId="0" xfId="0" applyFont="1" applyAlignment="1">
      <alignment vertical="center"/>
    </xf>
    <xf numFmtId="41" fontId="22" fillId="5" borderId="17" xfId="0" applyNumberFormat="1" applyFont="1" applyFill="1" applyBorder="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2" fillId="5" borderId="16" xfId="0" applyNumberFormat="1" applyFont="1" applyFill="1" applyBorder="1" applyAlignment="1">
      <alignment horizontal="center"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0" fontId="0" fillId="0" borderId="26" xfId="0" applyBorder="1" applyAlignment="1">
      <alignment horizontal="center" vertical="center"/>
    </xf>
    <xf numFmtId="0" fontId="53" fillId="11" borderId="0" xfId="0" applyFont="1" applyFill="1" applyAlignment="1">
      <alignment horizontal="left" vertical="center"/>
    </xf>
    <xf numFmtId="0" fontId="54" fillId="0" borderId="0" xfId="0" applyNumberFormat="1" applyFont="1" applyFill="1" applyAlignment="1">
      <alignment horizontal="left"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35" fillId="0" borderId="26" xfId="19" applyFont="1" applyBorder="1" applyAlignment="1">
      <alignment horizontal="center" vertical="center" wrapText="1"/>
    </xf>
    <xf numFmtId="0" fontId="22" fillId="14" borderId="47" xfId="0" applyFont="1" applyFill="1" applyBorder="1" applyAlignment="1">
      <alignment horizontal="center" vertical="center"/>
    </xf>
    <xf numFmtId="0" fontId="53" fillId="11" borderId="0" xfId="10" applyNumberFormat="1" applyFont="1" applyFill="1" applyAlignment="1">
      <alignment horizontal="center" vertical="center"/>
    </xf>
    <xf numFmtId="171" fontId="21" fillId="3" borderId="3" xfId="0" applyNumberFormat="1" applyFont="1" applyFill="1" applyBorder="1" applyAlignment="1">
      <alignment vertical="center"/>
    </xf>
    <xf numFmtId="0" fontId="21" fillId="2" borderId="0" xfId="10" applyNumberFormat="1" applyFont="1" applyFill="1" applyAlignment="1">
      <alignment horizontal="center" vertical="center"/>
    </xf>
    <xf numFmtId="0" fontId="0" fillId="0" borderId="0" xfId="0" applyAlignment="1">
      <alignment horizontal="center" vertical="center"/>
    </xf>
    <xf numFmtId="0" fontId="0" fillId="0" borderId="0" xfId="0" applyAlignment="1">
      <alignment vertical="center"/>
    </xf>
    <xf numFmtId="43" fontId="33" fillId="0" borderId="26" xfId="18"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32" fillId="0" borderId="26" xfId="0" applyFont="1" applyFill="1" applyBorder="1" applyAlignment="1">
      <alignment horizontal="center" vertical="center" wrapText="1"/>
    </xf>
    <xf numFmtId="0" fontId="38" fillId="0" borderId="26" xfId="19" applyFont="1" applyBorder="1" applyAlignment="1">
      <alignment horizontal="center" vertical="center" wrapText="1"/>
    </xf>
    <xf numFmtId="0" fontId="0" fillId="0" borderId="26" xfId="0" applyBorder="1" applyAlignment="1">
      <alignment horizontal="center" vertical="center" wrapText="1"/>
    </xf>
    <xf numFmtId="0" fontId="35"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9" fillId="0" borderId="26" xfId="19" applyFont="1" applyBorder="1" applyAlignment="1">
      <alignment horizontal="center" vertical="center" wrapText="1"/>
    </xf>
    <xf numFmtId="9" fontId="39" fillId="0" borderId="26" xfId="19" applyNumberFormat="1" applyFont="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0" fontId="0" fillId="0" borderId="0" xfId="0"/>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21" fillId="2" borderId="0" xfId="0" applyFont="1" applyFill="1" applyAlignment="1">
      <alignment vertical="center"/>
    </xf>
    <xf numFmtId="0" fontId="22" fillId="2" borderId="0" xfId="0" applyFont="1" applyFill="1" applyAlignment="1">
      <alignment horizontal="center" vertical="center"/>
    </xf>
    <xf numFmtId="0" fontId="0" fillId="0" borderId="0" xfId="0" applyAlignment="1">
      <alignment horizontal="center" vertical="center"/>
    </xf>
    <xf numFmtId="0" fontId="0" fillId="0" borderId="0" xfId="0" applyAlignment="1">
      <alignment vertical="center"/>
    </xf>
    <xf numFmtId="0" fontId="22" fillId="2" borderId="0" xfId="0" applyFont="1" applyFill="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2" fillId="2" borderId="20" xfId="0" applyFont="1" applyFill="1" applyBorder="1" applyAlignment="1">
      <alignment vertical="center"/>
    </xf>
    <xf numFmtId="0" fontId="22" fillId="0" borderId="0" xfId="0" applyFont="1" applyAlignment="1">
      <alignment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3" fillId="11" borderId="7"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0" fontId="22" fillId="0" borderId="0" xfId="0" applyFont="1" applyAlignment="1">
      <alignment horizontal="center" vertical="center"/>
    </xf>
    <xf numFmtId="0" fontId="22" fillId="2" borderId="16" xfId="0" applyNumberFormat="1" applyFont="1" applyFill="1" applyBorder="1" applyAlignment="1">
      <alignment horizontal="center" vertical="center"/>
    </xf>
    <xf numFmtId="0" fontId="53" fillId="11" borderId="0" xfId="0" applyFont="1" applyFill="1" applyAlignment="1">
      <alignment horizontal="left" vertical="center"/>
    </xf>
    <xf numFmtId="0" fontId="54" fillId="0" borderId="0" xfId="0" applyNumberFormat="1" applyFont="1" applyFill="1" applyAlignment="1">
      <alignment horizontal="left" vertical="center"/>
    </xf>
    <xf numFmtId="0" fontId="22" fillId="2" borderId="34" xfId="0" applyNumberFormat="1" applyFont="1" applyFill="1" applyBorder="1" applyAlignment="1">
      <alignment horizontal="center"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22" fillId="14" borderId="15" xfId="0" applyFont="1" applyFill="1" applyBorder="1" applyAlignment="1">
      <alignment horizontal="center" vertical="center"/>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0" xfId="0"/>
    <xf numFmtId="44" fontId="21" fillId="2" borderId="0" xfId="10" applyFont="1" applyFill="1" applyAlignment="1">
      <alignment horizontal="center" vertical="center"/>
    </xf>
    <xf numFmtId="0" fontId="21" fillId="2" borderId="0" xfId="0" applyFont="1" applyFill="1" applyAlignment="1">
      <alignment vertical="center"/>
    </xf>
    <xf numFmtId="0" fontId="22" fillId="2" borderId="0" xfId="0" applyFont="1" applyFill="1" applyAlignment="1">
      <alignment horizontal="center" vertical="center"/>
    </xf>
    <xf numFmtId="0" fontId="21" fillId="2" borderId="0" xfId="0" applyFont="1" applyFill="1" applyAlignment="1">
      <alignment horizontal="center" vertical="center"/>
    </xf>
    <xf numFmtId="0" fontId="0" fillId="0" borderId="0" xfId="0" applyAlignment="1">
      <alignment vertical="center"/>
    </xf>
    <xf numFmtId="0" fontId="14" fillId="0" borderId="0" xfId="0" applyFont="1" applyAlignment="1">
      <alignment horizontal="center" vertical="center"/>
    </xf>
    <xf numFmtId="0" fontId="14" fillId="0" borderId="0" xfId="0" applyFont="1" applyAlignment="1">
      <alignment vertical="center"/>
    </xf>
    <xf numFmtId="0" fontId="22" fillId="2" borderId="0" xfId="0" applyFont="1" applyFill="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5"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2" fillId="0" borderId="0" xfId="0" applyFont="1" applyAlignment="1">
      <alignment vertical="center"/>
    </xf>
    <xf numFmtId="41" fontId="22" fillId="5" borderId="17" xfId="0" applyNumberFormat="1" applyFont="1" applyFill="1" applyBorder="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2" fillId="5" borderId="16" xfId="0" applyNumberFormat="1" applyFont="1" applyFill="1" applyBorder="1" applyAlignment="1">
      <alignment horizontal="center"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0" fontId="53" fillId="11" borderId="0" xfId="0" applyFont="1" applyFill="1" applyAlignment="1">
      <alignment horizontal="left" vertical="center"/>
    </xf>
    <xf numFmtId="0" fontId="54" fillId="0" borderId="0" xfId="0" applyNumberFormat="1" applyFont="1" applyFill="1" applyAlignment="1">
      <alignment horizontal="left"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43" fontId="33" fillId="0" borderId="26" xfId="18"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horizontal="center" vertical="center" wrapText="1"/>
    </xf>
    <xf numFmtId="0" fontId="32" fillId="0" borderId="26" xfId="0" applyFont="1" applyBorder="1" applyAlignment="1">
      <alignment horizontal="center" vertical="center" wrapText="1"/>
    </xf>
    <xf numFmtId="43" fontId="36" fillId="2" borderId="26" xfId="18" applyFont="1" applyFill="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171" fontId="21" fillId="3" borderId="3" xfId="0" applyNumberFormat="1" applyFont="1" applyFill="1" applyBorder="1" applyAlignment="1">
      <alignment vertical="center"/>
    </xf>
    <xf numFmtId="43" fontId="33" fillId="0" borderId="26" xfId="19" applyNumberFormat="1" applyFont="1" applyBorder="1" applyAlignment="1">
      <alignment horizontal="center" vertical="center" wrapText="1"/>
    </xf>
    <xf numFmtId="43" fontId="36" fillId="2" borderId="26" xfId="18" applyNumberFormat="1" applyFont="1" applyFill="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0" fontId="21" fillId="2" borderId="0" xfId="10" applyNumberFormat="1" applyFont="1" applyFill="1" applyAlignment="1">
      <alignment horizontal="center" vertical="center"/>
    </xf>
    <xf numFmtId="0" fontId="33" fillId="0" borderId="26" xfId="19" applyNumberFormat="1" applyFont="1" applyFill="1" applyBorder="1" applyAlignment="1">
      <alignment horizontal="center" vertical="center" wrapText="1"/>
    </xf>
    <xf numFmtId="0" fontId="0" fillId="0" borderId="0" xfId="0"/>
    <xf numFmtId="44" fontId="21" fillId="2" borderId="0" xfId="10" applyFont="1" applyFill="1" applyAlignment="1">
      <alignment horizontal="center" vertical="center"/>
    </xf>
    <xf numFmtId="0" fontId="21" fillId="2" borderId="0" xfId="0" applyFont="1" applyFill="1" applyAlignment="1">
      <alignment vertical="center"/>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Alignment="1">
      <alignment horizontal="center" vertical="center"/>
    </xf>
    <xf numFmtId="0" fontId="0" fillId="0" borderId="0" xfId="0" applyAlignment="1">
      <alignment vertical="center"/>
    </xf>
    <xf numFmtId="0" fontId="14" fillId="0" borderId="0" xfId="0" applyFont="1" applyAlignment="1">
      <alignment horizontal="center" vertical="center"/>
    </xf>
    <xf numFmtId="0" fontId="14" fillId="0" borderId="0" xfId="0" applyFont="1" applyAlignment="1">
      <alignment vertical="center"/>
    </xf>
    <xf numFmtId="0" fontId="22" fillId="2" borderId="0" xfId="0" applyFont="1" applyFill="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5"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2" fillId="0" borderId="0" xfId="0" applyFont="1" applyAlignment="1">
      <alignment vertical="center"/>
    </xf>
    <xf numFmtId="41" fontId="22" fillId="5" borderId="17" xfId="0" applyNumberFormat="1" applyFont="1" applyFill="1" applyBorder="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2" fillId="5" borderId="16" xfId="0" applyNumberFormat="1" applyFont="1" applyFill="1" applyBorder="1" applyAlignment="1">
      <alignment horizontal="center"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0" fontId="53" fillId="11" borderId="0" xfId="0" applyFont="1" applyFill="1" applyAlignment="1">
      <alignment horizontal="left" vertical="center"/>
    </xf>
    <xf numFmtId="0" fontId="54" fillId="0" borderId="0" xfId="0" applyNumberFormat="1" applyFont="1" applyFill="1" applyAlignment="1">
      <alignment horizontal="left"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5" fillId="0" borderId="26" xfId="19" applyFont="1" applyBorder="1" applyAlignment="1">
      <alignment horizontal="center" vertical="center" wrapText="1"/>
    </xf>
    <xf numFmtId="0" fontId="57" fillId="0" borderId="26" xfId="19" applyFont="1" applyBorder="1" applyAlignment="1">
      <alignment horizontal="center" vertical="center" wrapText="1"/>
    </xf>
    <xf numFmtId="43" fontId="33" fillId="0" borderId="26" xfId="18" applyFont="1" applyFill="1" applyBorder="1" applyAlignment="1">
      <alignment horizontal="center" vertical="center" wrapText="1"/>
    </xf>
    <xf numFmtId="171" fontId="21" fillId="3" borderId="3" xfId="0" applyNumberFormat="1" applyFont="1" applyFill="1" applyBorder="1" applyAlignment="1">
      <alignment vertical="center"/>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0" fontId="21" fillId="2" borderId="0" xfId="10" applyNumberFormat="1" applyFont="1" applyFill="1" applyAlignment="1">
      <alignment horizontal="center" vertical="center"/>
    </xf>
    <xf numFmtId="0" fontId="0" fillId="0" borderId="0" xfId="0"/>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21" fillId="2" borderId="0" xfId="0" applyFont="1" applyFill="1" applyAlignment="1">
      <alignment vertical="center"/>
    </xf>
    <xf numFmtId="0" fontId="22" fillId="2" borderId="0" xfId="0" applyFont="1" applyFill="1" applyAlignment="1">
      <alignment horizontal="center" vertical="center"/>
    </xf>
    <xf numFmtId="0" fontId="22" fillId="2" borderId="0" xfId="0" applyFont="1" applyFill="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2" fillId="2" borderId="20" xfId="0" applyFont="1" applyFill="1" applyBorder="1" applyAlignment="1">
      <alignment vertical="center"/>
    </xf>
    <xf numFmtId="0" fontId="22" fillId="0" borderId="0" xfId="0" applyFont="1" applyAlignment="1">
      <alignment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3" fillId="11" borderId="7"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0" fontId="22" fillId="0" borderId="0" xfId="0" applyFont="1" applyAlignment="1">
      <alignment horizontal="center" vertical="center"/>
    </xf>
    <xf numFmtId="0" fontId="22" fillId="2" borderId="16" xfId="0" applyNumberFormat="1" applyFont="1" applyFill="1" applyBorder="1" applyAlignment="1">
      <alignment horizontal="center" vertical="center"/>
    </xf>
    <xf numFmtId="0" fontId="53" fillId="11" borderId="0" xfId="0" applyFont="1" applyFill="1" applyAlignment="1">
      <alignment horizontal="left" vertical="center"/>
    </xf>
    <xf numFmtId="0" fontId="54" fillId="0" borderId="0" xfId="0" applyNumberFormat="1" applyFont="1" applyFill="1" applyAlignment="1">
      <alignment horizontal="left" vertical="center"/>
    </xf>
    <xf numFmtId="0" fontId="22" fillId="2" borderId="34" xfId="0" applyNumberFormat="1" applyFont="1" applyFill="1" applyBorder="1" applyAlignment="1">
      <alignment horizontal="center"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22" fillId="14" borderId="15" xfId="0" applyFont="1" applyFill="1" applyBorder="1" applyAlignment="1">
      <alignment horizontal="center" vertical="center"/>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0" fontId="53" fillId="11" borderId="0" xfId="10" applyNumberFormat="1" applyFont="1" applyFill="1" applyAlignment="1">
      <alignment horizontal="center" vertical="center"/>
    </xf>
    <xf numFmtId="0" fontId="0" fillId="0" borderId="0" xfId="0"/>
    <xf numFmtId="44" fontId="21" fillId="2" borderId="0" xfId="10" applyFont="1" applyFill="1" applyAlignment="1">
      <alignment horizontal="center" vertical="center"/>
    </xf>
    <xf numFmtId="0" fontId="21" fillId="2" borderId="0" xfId="0" applyFont="1" applyFill="1" applyAlignment="1">
      <alignment vertical="center"/>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Alignment="1">
      <alignment horizontal="center" vertical="center"/>
    </xf>
    <xf numFmtId="0" fontId="0" fillId="0" borderId="0" xfId="0" applyAlignment="1">
      <alignment vertical="center"/>
    </xf>
    <xf numFmtId="0" fontId="14" fillId="0" borderId="0" xfId="0" applyFont="1" applyAlignment="1">
      <alignment horizontal="center" vertical="center"/>
    </xf>
    <xf numFmtId="0" fontId="14" fillId="0" borderId="0" xfId="0" applyFont="1" applyAlignment="1">
      <alignment vertical="center"/>
    </xf>
    <xf numFmtId="0" fontId="22" fillId="2" borderId="0" xfId="0" applyFont="1" applyFill="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41" fontId="22" fillId="5"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2" fillId="0" borderId="0" xfId="0" applyFont="1" applyAlignment="1">
      <alignment vertical="center"/>
    </xf>
    <xf numFmtId="41" fontId="22" fillId="5" borderId="17" xfId="0" applyNumberFormat="1" applyFont="1" applyFill="1" applyBorder="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2" fillId="5" borderId="16" xfId="0" applyNumberFormat="1" applyFont="1" applyFill="1" applyBorder="1" applyAlignment="1">
      <alignment horizontal="center"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0" fontId="0" fillId="0" borderId="26" xfId="0" applyBorder="1" applyAlignment="1">
      <alignment horizontal="center" vertical="center"/>
    </xf>
    <xf numFmtId="0" fontId="53" fillId="11" borderId="0" xfId="0" applyFont="1" applyFill="1" applyAlignment="1">
      <alignment horizontal="left" vertical="center"/>
    </xf>
    <xf numFmtId="0" fontId="54" fillId="0" borderId="0" xfId="0" applyNumberFormat="1" applyFont="1" applyFill="1" applyAlignment="1">
      <alignment horizontal="left"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53" fillId="11" borderId="0" xfId="10" applyNumberFormat="1" applyFont="1" applyFill="1" applyAlignment="1">
      <alignment horizontal="center" vertical="center"/>
    </xf>
    <xf numFmtId="171" fontId="21" fillId="3" borderId="3" xfId="0" applyNumberFormat="1" applyFont="1" applyFill="1" applyBorder="1" applyAlignment="1">
      <alignment vertical="center"/>
    </xf>
    <xf numFmtId="0" fontId="21" fillId="2" borderId="0" xfId="10" applyNumberFormat="1" applyFont="1" applyFill="1" applyAlignment="1">
      <alignment horizontal="center" vertical="center"/>
    </xf>
    <xf numFmtId="0" fontId="22" fillId="5" borderId="12" xfId="0" applyFont="1" applyFill="1" applyBorder="1" applyAlignment="1">
      <alignment vertical="center" wrapText="1"/>
    </xf>
    <xf numFmtId="0" fontId="0" fillId="0" borderId="0" xfId="0"/>
    <xf numFmtId="0" fontId="0" fillId="0" borderId="0" xfId="0"/>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21" fillId="2" borderId="0" xfId="0" applyFont="1" applyFill="1" applyAlignment="1">
      <alignment vertical="center"/>
    </xf>
    <xf numFmtId="0" fontId="22" fillId="2" borderId="0" xfId="0" applyFont="1" applyFill="1" applyAlignment="1">
      <alignment horizontal="center" vertical="center"/>
    </xf>
    <xf numFmtId="0" fontId="22" fillId="2" borderId="0" xfId="0" applyFont="1" applyFill="1" applyAlignment="1">
      <alignment vertical="center"/>
    </xf>
    <xf numFmtId="0" fontId="22" fillId="2" borderId="12" xfId="0"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2" fillId="2" borderId="20" xfId="0" applyFont="1" applyFill="1" applyBorder="1" applyAlignment="1">
      <alignment vertical="center"/>
    </xf>
    <xf numFmtId="0" fontId="22" fillId="0" borderId="0" xfId="0" applyFont="1" applyAlignment="1">
      <alignment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3" fillId="11" borderId="7"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0" fontId="22" fillId="0" borderId="0" xfId="0" applyFont="1" applyAlignment="1">
      <alignment horizontal="center" vertical="center"/>
    </xf>
    <xf numFmtId="0" fontId="22" fillId="2" borderId="16" xfId="0" applyNumberFormat="1" applyFont="1" applyFill="1" applyBorder="1" applyAlignment="1">
      <alignment horizontal="center" vertical="center"/>
    </xf>
    <xf numFmtId="0" fontId="53" fillId="11" borderId="0" xfId="0" applyFont="1" applyFill="1" applyAlignment="1">
      <alignment horizontal="left" vertical="center"/>
    </xf>
    <xf numFmtId="0" fontId="54" fillId="0" borderId="0" xfId="0" applyNumberFormat="1" applyFont="1" applyFill="1" applyAlignment="1">
      <alignment horizontal="left" vertical="center"/>
    </xf>
    <xf numFmtId="0" fontId="22" fillId="2" borderId="34" xfId="0" applyNumberFormat="1" applyFont="1" applyFill="1" applyBorder="1" applyAlignment="1">
      <alignment horizontal="center"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0" fontId="66" fillId="0" borderId="26" xfId="19" applyFont="1" applyBorder="1" applyAlignment="1">
      <alignment horizontal="center" vertical="center" wrapText="1"/>
    </xf>
    <xf numFmtId="0" fontId="53" fillId="11" borderId="0" xfId="10" applyNumberFormat="1" applyFont="1" applyFill="1" applyAlignment="1">
      <alignment horizontal="center" vertical="center"/>
    </xf>
    <xf numFmtId="0" fontId="23" fillId="14" borderId="2" xfId="0" applyFont="1" applyFill="1"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0" xfId="0"/>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21" fillId="2" borderId="0" xfId="0" applyFont="1" applyFill="1" applyAlignment="1">
      <alignment vertical="center"/>
    </xf>
    <xf numFmtId="0" fontId="22" fillId="2" borderId="0" xfId="0" applyFont="1" applyFill="1" applyAlignment="1">
      <alignment horizontal="center" vertical="center"/>
    </xf>
    <xf numFmtId="0" fontId="21" fillId="2" borderId="0" xfId="0" applyFont="1" applyFill="1" applyAlignment="1">
      <alignment horizontal="center"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2" fillId="0" borderId="0" xfId="0" applyFont="1" applyAlignment="1">
      <alignment vertical="center"/>
    </xf>
    <xf numFmtId="0" fontId="22" fillId="2" borderId="35" xfId="0" applyFont="1" applyFill="1" applyBorder="1" applyAlignment="1">
      <alignment horizontal="center"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41" fontId="23" fillId="11" borderId="7"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0" fillId="0" borderId="0" xfId="0" applyFill="1" applyBorder="1" applyAlignment="1">
      <alignmen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0" fontId="0" fillId="0" borderId="26" xfId="0" applyBorder="1" applyAlignment="1">
      <alignment horizontal="center" vertical="center"/>
    </xf>
    <xf numFmtId="0" fontId="53" fillId="11" borderId="0" xfId="0" applyFont="1" applyFill="1" applyAlignment="1">
      <alignment horizontal="left" vertical="center"/>
    </xf>
    <xf numFmtId="0" fontId="54" fillId="0" borderId="0" xfId="0" applyNumberFormat="1" applyFont="1" applyFill="1" applyAlignment="1">
      <alignment horizontal="left" vertical="center"/>
    </xf>
    <xf numFmtId="0" fontId="49" fillId="14" borderId="15" xfId="0" applyFont="1" applyFill="1" applyBorder="1" applyAlignment="1">
      <alignment horizontal="center" vertical="center"/>
    </xf>
    <xf numFmtId="43" fontId="33" fillId="0" borderId="26" xfId="18"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66" fillId="0" borderId="26" xfId="19" applyFont="1" applyBorder="1" applyAlignment="1">
      <alignment horizontal="center"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21" fillId="2" borderId="0" xfId="0" applyFont="1" applyFill="1" applyAlignment="1">
      <alignment vertical="center"/>
    </xf>
    <xf numFmtId="0" fontId="22" fillId="2" borderId="0" xfId="0" applyFont="1" applyFill="1" applyAlignment="1">
      <alignment horizontal="center" vertical="center"/>
    </xf>
    <xf numFmtId="0" fontId="22" fillId="2" borderId="0" xfId="0" applyFont="1" applyFill="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2" fillId="2" borderId="20" xfId="0" applyFont="1" applyFill="1" applyBorder="1" applyAlignment="1">
      <alignment vertical="center"/>
    </xf>
    <xf numFmtId="0" fontId="22" fillId="0" borderId="0" xfId="0" applyFont="1" applyAlignment="1">
      <alignment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3" fillId="11" borderId="7"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3" fillId="11" borderId="0" xfId="0" applyFont="1" applyFill="1" applyAlignment="1">
      <alignment horizontal="left" vertical="center"/>
    </xf>
    <xf numFmtId="0" fontId="54" fillId="0" borderId="0" xfId="0" applyNumberFormat="1" applyFont="1" applyFill="1" applyAlignment="1">
      <alignment horizontal="left" vertical="center"/>
    </xf>
    <xf numFmtId="0" fontId="22" fillId="2" borderId="34" xfId="0" applyNumberFormat="1" applyFont="1" applyFill="1" applyBorder="1" applyAlignment="1">
      <alignment horizontal="center"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22" fillId="14" borderId="15" xfId="0" applyFont="1" applyFill="1" applyBorder="1" applyAlignment="1">
      <alignment horizontal="center" vertical="center"/>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0" xfId="0"/>
    <xf numFmtId="44" fontId="21" fillId="2" borderId="0" xfId="10" applyFont="1" applyFill="1" applyAlignment="1">
      <alignment horizontal="center" vertical="center"/>
    </xf>
    <xf numFmtId="0" fontId="21" fillId="2" borderId="0" xfId="0" applyFont="1" applyFill="1" applyAlignment="1">
      <alignment vertical="center"/>
    </xf>
    <xf numFmtId="0" fontId="22" fillId="2" borderId="0" xfId="0" applyFont="1" applyFill="1" applyAlignment="1">
      <alignment horizontal="center" vertical="center"/>
    </xf>
    <xf numFmtId="0" fontId="21" fillId="2" borderId="0" xfId="0" applyFont="1" applyFill="1" applyAlignment="1">
      <alignment horizontal="center" vertical="center"/>
    </xf>
    <xf numFmtId="0" fontId="14" fillId="0" borderId="0" xfId="0" applyFont="1" applyAlignment="1">
      <alignment horizontal="center" vertical="center"/>
    </xf>
    <xf numFmtId="0" fontId="14" fillId="0" borderId="0" xfId="0" applyFont="1" applyAlignment="1">
      <alignment vertical="center"/>
    </xf>
    <xf numFmtId="0" fontId="22" fillId="2" borderId="0" xfId="0" applyFont="1" applyFill="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41" fontId="22" fillId="5"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2" fillId="0" borderId="0" xfId="0" applyFont="1" applyAlignment="1">
      <alignment vertical="center"/>
    </xf>
    <xf numFmtId="41" fontId="22" fillId="5" borderId="17" xfId="0" applyNumberFormat="1" applyFont="1" applyFill="1" applyBorder="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2" fillId="5" borderId="16" xfId="0" applyNumberFormat="1" applyFont="1" applyFill="1" applyBorder="1" applyAlignment="1">
      <alignment horizontal="center"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0" fontId="53" fillId="11" borderId="0" xfId="0" applyFont="1" applyFill="1" applyAlignment="1">
      <alignment horizontal="left" vertical="center"/>
    </xf>
    <xf numFmtId="0" fontId="54" fillId="0" borderId="0" xfId="0" applyNumberFormat="1" applyFont="1" applyFill="1" applyAlignment="1">
      <alignment horizontal="left"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53" fillId="11" borderId="0" xfId="10" applyNumberFormat="1" applyFont="1" applyFill="1" applyAlignment="1">
      <alignment horizontal="center" vertical="center"/>
    </xf>
    <xf numFmtId="171" fontId="21" fillId="3" borderId="3" xfId="0" applyNumberFormat="1" applyFont="1" applyFill="1" applyBorder="1" applyAlignment="1">
      <alignment vertical="center"/>
    </xf>
    <xf numFmtId="0" fontId="21" fillId="2" borderId="0" xfId="10" applyNumberFormat="1" applyFont="1" applyFill="1" applyAlignment="1">
      <alignment horizontal="center" vertical="center"/>
    </xf>
    <xf numFmtId="41" fontId="22" fillId="2" borderId="26" xfId="0" applyNumberFormat="1" applyFont="1" applyFill="1" applyBorder="1" applyAlignment="1">
      <alignment vertical="center"/>
    </xf>
    <xf numFmtId="0" fontId="22" fillId="5" borderId="34" xfId="0" applyNumberFormat="1" applyFont="1" applyFill="1" applyBorder="1" applyAlignment="1">
      <alignment horizontal="center" vertical="center"/>
    </xf>
    <xf numFmtId="41" fontId="22" fillId="5" borderId="22" xfId="0" applyNumberFormat="1" applyFont="1" applyFill="1" applyBorder="1" applyAlignment="1">
      <alignment vertical="center"/>
    </xf>
    <xf numFmtId="0" fontId="0" fillId="0" borderId="0" xfId="0"/>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21" fillId="2" borderId="0" xfId="0" applyFont="1" applyFill="1" applyAlignment="1">
      <alignment vertical="center"/>
    </xf>
    <xf numFmtId="0" fontId="22" fillId="2" borderId="0" xfId="0" applyFont="1" applyFill="1" applyAlignment="1">
      <alignment horizontal="center" vertical="center"/>
    </xf>
    <xf numFmtId="0" fontId="21" fillId="2" borderId="0" xfId="0" applyFont="1" applyFill="1" applyAlignment="1">
      <alignment horizontal="center"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2" fillId="0" borderId="0" xfId="0" applyFont="1" applyAlignment="1">
      <alignment vertical="center"/>
    </xf>
    <xf numFmtId="0" fontId="22" fillId="2" borderId="35" xfId="0" applyFont="1" applyFill="1" applyBorder="1" applyAlignment="1">
      <alignment horizontal="center"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41" fontId="23" fillId="11" borderId="7"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0" fontId="53" fillId="11" borderId="0" xfId="0" applyFont="1" applyFill="1" applyAlignment="1">
      <alignment horizontal="left" vertical="center"/>
    </xf>
    <xf numFmtId="0" fontId="54" fillId="0" borderId="0" xfId="0" applyNumberFormat="1" applyFont="1" applyFill="1" applyAlignment="1">
      <alignment horizontal="left" vertical="center"/>
    </xf>
    <xf numFmtId="0" fontId="49" fillId="14" borderId="15" xfId="0" applyFont="1" applyFill="1" applyBorder="1" applyAlignment="1">
      <alignment horizontal="center" vertical="center"/>
    </xf>
    <xf numFmtId="43" fontId="33" fillId="10" borderId="26" xfId="18" applyFont="1" applyFill="1" applyBorder="1" applyAlignment="1">
      <alignment vertical="top" wrapText="1"/>
    </xf>
    <xf numFmtId="0" fontId="33" fillId="10" borderId="26" xfId="19" applyFont="1" applyFill="1" applyBorder="1" applyAlignment="1">
      <alignment vertical="top"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8" fillId="0" borderId="26" xfId="19"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53" fillId="11" borderId="0" xfId="10" applyNumberFormat="1" applyFont="1" applyFill="1" applyAlignment="1">
      <alignment horizontal="center" vertical="center"/>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0" fontId="29" fillId="0" borderId="28" xfId="19" applyFont="1" applyBorder="1" applyAlignment="1">
      <alignment horizontal="center" vertical="center" wrapText="1"/>
    </xf>
    <xf numFmtId="43" fontId="39" fillId="0" borderId="26" xfId="19" applyNumberFormat="1" applyFont="1" applyFill="1" applyBorder="1" applyAlignment="1">
      <alignment horizontal="center" vertical="center" wrapText="1"/>
    </xf>
    <xf numFmtId="9" fontId="28" fillId="21" borderId="26" xfId="17" applyFont="1" applyFill="1" applyBorder="1" applyAlignment="1" applyProtection="1">
      <alignment horizontal="center" vertical="center" wrapText="1"/>
      <protection locked="0"/>
    </xf>
    <xf numFmtId="9" fontId="33" fillId="10" borderId="26" xfId="17" applyFont="1" applyFill="1" applyBorder="1" applyAlignment="1">
      <alignment vertical="center" wrapText="1"/>
    </xf>
    <xf numFmtId="9" fontId="0" fillId="0" borderId="0" xfId="17" applyFont="1" applyAlignment="1">
      <alignment vertical="center"/>
    </xf>
    <xf numFmtId="9" fontId="25" fillId="8" borderId="0" xfId="17" applyFont="1" applyFill="1" applyBorder="1" applyAlignment="1">
      <alignment vertical="center" wrapText="1"/>
    </xf>
    <xf numFmtId="0" fontId="0" fillId="0" borderId="0" xfId="0"/>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41" fontId="21" fillId="3" borderId="3" xfId="0" applyNumberFormat="1" applyFont="1" applyFill="1" applyBorder="1" applyAlignment="1">
      <alignment horizontal="left" vertical="center"/>
    </xf>
    <xf numFmtId="0" fontId="22" fillId="2" borderId="0" xfId="0" applyFont="1" applyFill="1" applyAlignment="1">
      <alignment horizontal="center" vertical="center"/>
    </xf>
    <xf numFmtId="0" fontId="22" fillId="2" borderId="0" xfId="0" applyFont="1" applyFill="1" applyAlignment="1">
      <alignment vertical="center"/>
    </xf>
    <xf numFmtId="0" fontId="21" fillId="2" borderId="0" xfId="0" applyFont="1" applyFill="1" applyAlignment="1">
      <alignment horizontal="lef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2" fillId="2" borderId="35" xfId="0" applyFont="1" applyFill="1" applyBorder="1" applyAlignment="1">
      <alignment horizontal="center"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0" fontId="21" fillId="6" borderId="6" xfId="0" applyFont="1" applyFill="1" applyBorder="1" applyAlignment="1">
      <alignment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5" borderId="10" xfId="0" applyNumberFormat="1" applyFont="1" applyFill="1" applyBorder="1" applyAlignment="1">
      <alignment horizontal="center" vertical="center"/>
    </xf>
    <xf numFmtId="0" fontId="53" fillId="11" borderId="0" xfId="0" applyFont="1" applyFill="1" applyAlignment="1">
      <alignment horizontal="left" vertical="center"/>
    </xf>
    <xf numFmtId="0" fontId="54" fillId="0" borderId="0" xfId="0" applyNumberFormat="1" applyFont="1" applyFill="1" applyAlignment="1">
      <alignment horizontal="left" vertical="center"/>
    </xf>
    <xf numFmtId="0" fontId="49" fillId="14" borderId="15" xfId="0" applyFont="1" applyFill="1" applyBorder="1" applyAlignment="1">
      <alignment horizontal="center" vertical="center"/>
    </xf>
    <xf numFmtId="41" fontId="22" fillId="2" borderId="38" xfId="0" applyNumberFormat="1" applyFont="1" applyFill="1" applyBorder="1" applyAlignment="1">
      <alignment vertical="center"/>
    </xf>
    <xf numFmtId="0" fontId="32" fillId="0" borderId="26" xfId="0" applyFont="1" applyBorder="1" applyAlignment="1">
      <alignment horizontal="center" vertical="center" wrapText="1"/>
    </xf>
    <xf numFmtId="0" fontId="21" fillId="6" borderId="6" xfId="0" applyFont="1" applyFill="1" applyBorder="1" applyAlignment="1">
      <alignment horizontal="center" vertical="center"/>
    </xf>
    <xf numFmtId="41" fontId="22" fillId="5" borderId="38" xfId="0" applyNumberFormat="1" applyFont="1" applyFill="1" applyBorder="1" applyAlignment="1">
      <alignment horizontal="center" vertical="center"/>
    </xf>
    <xf numFmtId="0" fontId="0" fillId="0" borderId="0" xfId="0"/>
    <xf numFmtId="44" fontId="21" fillId="2" borderId="0" xfId="10" applyFont="1" applyFill="1" applyAlignment="1">
      <alignment horizontal="center" vertical="center"/>
    </xf>
    <xf numFmtId="0" fontId="21" fillId="2" borderId="0" xfId="0" applyFont="1" applyFill="1" applyAlignment="1">
      <alignment vertical="center"/>
    </xf>
    <xf numFmtId="0" fontId="22" fillId="2" borderId="0" xfId="0" applyFont="1" applyFill="1" applyAlignment="1">
      <alignment horizontal="center" vertical="center"/>
    </xf>
    <xf numFmtId="0" fontId="21" fillId="2" borderId="0" xfId="0" applyFont="1" applyFill="1" applyAlignment="1">
      <alignment horizontal="center" vertical="center"/>
    </xf>
    <xf numFmtId="0" fontId="14" fillId="0" borderId="0" xfId="0" applyFont="1" applyAlignment="1">
      <alignment horizontal="center" vertical="center"/>
    </xf>
    <xf numFmtId="0" fontId="14" fillId="0" borderId="0" xfId="0" applyFont="1" applyAlignment="1">
      <alignment vertical="center"/>
    </xf>
    <xf numFmtId="0" fontId="22" fillId="2" borderId="0" xfId="0" applyFont="1" applyFill="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41" fontId="22" fillId="5"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2" fillId="0" borderId="0" xfId="0" applyFont="1" applyAlignment="1">
      <alignment vertical="center"/>
    </xf>
    <xf numFmtId="41" fontId="22" fillId="5" borderId="17" xfId="0" applyNumberFormat="1" applyFont="1" applyFill="1" applyBorder="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0" fontId="53" fillId="11" borderId="0" xfId="0" applyFont="1" applyFill="1" applyAlignment="1">
      <alignment horizontal="left" vertical="center"/>
    </xf>
    <xf numFmtId="0" fontId="54" fillId="0" borderId="0" xfId="0" applyNumberFormat="1" applyFont="1" applyFill="1" applyAlignment="1">
      <alignment horizontal="left"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32" fillId="0" borderId="26" xfId="0" applyFont="1" applyBorder="1" applyAlignment="1">
      <alignment horizontal="center" vertical="center" wrapText="1"/>
    </xf>
    <xf numFmtId="171" fontId="21" fillId="3" borderId="3" xfId="0" applyNumberFormat="1" applyFont="1" applyFill="1" applyBorder="1" applyAlignment="1">
      <alignment vertical="center"/>
    </xf>
    <xf numFmtId="0" fontId="21" fillId="2" borderId="0" xfId="10" applyNumberFormat="1" applyFont="1" applyFill="1" applyAlignment="1">
      <alignment horizontal="center" vertical="center"/>
    </xf>
    <xf numFmtId="0" fontId="23" fillId="14" borderId="26" xfId="0" applyFont="1" applyFill="1" applyBorder="1" applyAlignment="1">
      <alignment vertical="center"/>
    </xf>
    <xf numFmtId="0" fontId="23" fillId="14" borderId="26" xfId="0" applyNumberFormat="1" applyFont="1" applyFill="1" applyBorder="1" applyAlignment="1">
      <alignment horizontal="center" vertical="center"/>
    </xf>
    <xf numFmtId="41" fontId="22" fillId="0" borderId="26" xfId="0" applyNumberFormat="1" applyFont="1" applyFill="1" applyBorder="1" applyAlignment="1">
      <alignment vertical="center"/>
    </xf>
    <xf numFmtId="41" fontId="22" fillId="2" borderId="26" xfId="0" applyNumberFormat="1" applyFont="1" applyFill="1" applyBorder="1" applyAlignment="1">
      <alignment vertical="center"/>
    </xf>
    <xf numFmtId="0" fontId="22" fillId="5" borderId="26" xfId="0" applyFont="1" applyFill="1" applyBorder="1" applyAlignment="1">
      <alignment horizontal="center" vertical="center"/>
    </xf>
    <xf numFmtId="0" fontId="49" fillId="14" borderId="26" xfId="0" applyFont="1" applyFill="1" applyBorder="1" applyAlignment="1">
      <alignment horizontal="center" vertical="center"/>
    </xf>
    <xf numFmtId="0" fontId="22" fillId="2" borderId="26" xfId="0" applyFont="1" applyFill="1" applyBorder="1" applyAlignment="1">
      <alignment horizontal="center" vertical="center"/>
    </xf>
    <xf numFmtId="0" fontId="22" fillId="2" borderId="26" xfId="0" applyFont="1" applyFill="1" applyBorder="1" applyAlignment="1">
      <alignment vertical="center"/>
    </xf>
    <xf numFmtId="0" fontId="22" fillId="5" borderId="26" xfId="0" applyFont="1" applyFill="1" applyBorder="1" applyAlignment="1">
      <alignment vertical="center"/>
    </xf>
    <xf numFmtId="0" fontId="22" fillId="2" borderId="26" xfId="0" applyNumberFormat="1" applyFont="1" applyFill="1" applyBorder="1" applyAlignment="1">
      <alignment horizontal="center" vertical="center"/>
    </xf>
    <xf numFmtId="41" fontId="22" fillId="5" borderId="26" xfId="0" applyNumberFormat="1" applyFont="1" applyFill="1" applyBorder="1" applyAlignment="1">
      <alignment vertical="center"/>
    </xf>
    <xf numFmtId="0" fontId="22" fillId="5" borderId="26" xfId="0" applyNumberFormat="1" applyFont="1" applyFill="1" applyBorder="1" applyAlignment="1">
      <alignment horizontal="center" vertical="center"/>
    </xf>
    <xf numFmtId="41" fontId="22" fillId="0" borderId="14" xfId="0" applyNumberFormat="1" applyFont="1" applyFill="1" applyBorder="1" applyAlignment="1">
      <alignment horizontal="center" vertical="center"/>
    </xf>
    <xf numFmtId="0" fontId="0" fillId="0" borderId="0" xfId="0"/>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21" fillId="2" borderId="0" xfId="0" applyFont="1" applyFill="1" applyAlignment="1">
      <alignment vertical="center"/>
    </xf>
    <xf numFmtId="0" fontId="22" fillId="2" borderId="0" xfId="0" applyFont="1" applyFill="1" applyAlignment="1">
      <alignment horizontal="center" vertical="center"/>
    </xf>
    <xf numFmtId="0" fontId="22" fillId="2" borderId="0" xfId="0" applyFont="1" applyFill="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2" fillId="2" borderId="20" xfId="0" applyFont="1" applyFill="1" applyBorder="1" applyAlignment="1">
      <alignment vertical="center"/>
    </xf>
    <xf numFmtId="0" fontId="22" fillId="0" borderId="0" xfId="0" applyFont="1" applyAlignment="1">
      <alignment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3" fillId="11" borderId="7"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3" fillId="11" borderId="0" xfId="0" applyFont="1" applyFill="1" applyAlignment="1">
      <alignment horizontal="left" vertical="center"/>
    </xf>
    <xf numFmtId="0" fontId="54" fillId="0" borderId="0" xfId="0" applyNumberFormat="1" applyFont="1" applyFill="1" applyAlignment="1">
      <alignment horizontal="left" vertical="center"/>
    </xf>
    <xf numFmtId="0" fontId="22" fillId="2" borderId="34" xfId="0" applyNumberFormat="1" applyFont="1" applyFill="1" applyBorder="1" applyAlignment="1">
      <alignment horizontal="center"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29" fillId="10" borderId="16" xfId="19" applyFont="1" applyFill="1" applyBorder="1" applyAlignment="1">
      <alignment vertical="center"/>
    </xf>
    <xf numFmtId="0" fontId="22" fillId="14" borderId="15" xfId="0" applyFont="1" applyFill="1" applyBorder="1" applyAlignment="1">
      <alignment horizontal="center" vertical="center"/>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0" xfId="0"/>
    <xf numFmtId="44" fontId="21" fillId="2" borderId="0" xfId="10" applyFont="1" applyFill="1" applyAlignment="1">
      <alignment horizontal="center" vertical="center"/>
    </xf>
    <xf numFmtId="0" fontId="21" fillId="2" borderId="0" xfId="0" applyFont="1" applyFill="1" applyAlignment="1">
      <alignment vertical="center"/>
    </xf>
    <xf numFmtId="0" fontId="33" fillId="10" borderId="26" xfId="19" applyFont="1" applyFill="1" applyBorder="1" applyAlignment="1">
      <alignment horizontal="right" wrapText="1"/>
    </xf>
    <xf numFmtId="0" fontId="22" fillId="2" borderId="0" xfId="0" applyFont="1" applyFill="1" applyAlignment="1">
      <alignment horizontal="center" vertical="center"/>
    </xf>
    <xf numFmtId="0" fontId="21" fillId="2" borderId="0" xfId="0" applyFont="1" applyFill="1" applyAlignment="1">
      <alignment horizontal="center" vertical="center"/>
    </xf>
    <xf numFmtId="0" fontId="14" fillId="0" borderId="0" xfId="0" applyFont="1" applyAlignment="1">
      <alignment horizontal="center" vertical="center"/>
    </xf>
    <xf numFmtId="0" fontId="14" fillId="0" borderId="0" xfId="0" applyFont="1" applyAlignment="1">
      <alignment vertical="center"/>
    </xf>
    <xf numFmtId="0" fontId="22" fillId="2" borderId="0" xfId="0" applyFont="1" applyFill="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41" fontId="22" fillId="5"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2" fillId="0" borderId="0" xfId="0" applyFont="1" applyAlignment="1">
      <alignment vertical="center"/>
    </xf>
    <xf numFmtId="41" fontId="22" fillId="5" borderId="17" xfId="0" applyNumberFormat="1" applyFont="1" applyFill="1" applyBorder="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59" xfId="0" applyFont="1" applyFill="1" applyBorder="1" applyAlignment="1">
      <alignment vertical="center"/>
    </xf>
    <xf numFmtId="0" fontId="22" fillId="5" borderId="60"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2" fillId="5" borderId="58" xfId="0" applyNumberFormat="1" applyFont="1" applyFill="1" applyBorder="1" applyAlignment="1">
      <alignment horizontal="center"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0" fontId="53" fillId="11" borderId="0" xfId="0" applyFont="1" applyFill="1" applyAlignment="1">
      <alignment horizontal="left" vertical="center"/>
    </xf>
    <xf numFmtId="0" fontId="54" fillId="0" borderId="0" xfId="0" applyNumberFormat="1" applyFont="1" applyFill="1" applyAlignment="1">
      <alignment horizontal="left"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43" fontId="33" fillId="10" borderId="26" xfId="18" applyFont="1" applyFill="1" applyBorder="1" applyAlignment="1">
      <alignment horizontal="right" wrapText="1"/>
    </xf>
    <xf numFmtId="0" fontId="33" fillId="10" borderId="26" xfId="19" applyFont="1" applyFill="1" applyBorder="1" applyAlignment="1">
      <alignment vertical="top" wrapText="1"/>
    </xf>
    <xf numFmtId="0" fontId="29" fillId="10" borderId="37" xfId="19" applyFont="1" applyFill="1" applyBorder="1" applyAlignment="1">
      <alignment vertical="center"/>
    </xf>
    <xf numFmtId="0" fontId="29" fillId="10" borderId="36" xfId="19" applyFont="1" applyFill="1" applyBorder="1" applyAlignment="1">
      <alignment vertical="center"/>
    </xf>
    <xf numFmtId="0" fontId="32" fillId="0" borderId="26" xfId="0" applyFont="1" applyBorder="1" applyAlignment="1">
      <alignment horizontal="center" vertical="center" wrapText="1"/>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0" fontId="53" fillId="11" borderId="0" xfId="10" applyNumberFormat="1" applyFont="1" applyFill="1" applyAlignment="1">
      <alignment horizontal="center" vertical="center"/>
    </xf>
    <xf numFmtId="171" fontId="21" fillId="3" borderId="3" xfId="0" applyNumberFormat="1" applyFont="1" applyFill="1" applyBorder="1" applyAlignment="1">
      <alignment vertical="center"/>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0" fontId="21" fillId="2" borderId="0" xfId="10" applyNumberFormat="1" applyFont="1" applyFill="1" applyAlignment="1">
      <alignment horizontal="center" vertical="center"/>
    </xf>
    <xf numFmtId="9" fontId="73" fillId="19" borderId="26" xfId="17" applyFont="1" applyFill="1" applyBorder="1" applyAlignment="1" applyProtection="1">
      <alignment horizontal="center" vertical="center" wrapText="1"/>
      <protection locked="0"/>
    </xf>
    <xf numFmtId="41" fontId="22" fillId="2" borderId="15"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0" fontId="0" fillId="0" borderId="0" xfId="0"/>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21" fillId="2" borderId="0" xfId="0" applyFont="1" applyFill="1" applyAlignment="1">
      <alignment vertical="center"/>
    </xf>
    <xf numFmtId="0" fontId="22" fillId="2" borderId="0" xfId="0" applyFont="1" applyFill="1" applyAlignment="1">
      <alignment horizontal="center" vertical="center"/>
    </xf>
    <xf numFmtId="0" fontId="21" fillId="2" borderId="0" xfId="0" applyFont="1" applyFill="1" applyAlignment="1">
      <alignment horizontal="center"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2" fillId="0" borderId="0" xfId="0" applyFont="1" applyAlignment="1">
      <alignment vertical="center"/>
    </xf>
    <xf numFmtId="0" fontId="22" fillId="2" borderId="35" xfId="0" applyFont="1" applyFill="1" applyBorder="1" applyAlignment="1">
      <alignment horizontal="center"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41" fontId="23" fillId="11" borderId="7" xfId="0" applyNumberFormat="1" applyFont="1" applyFill="1" applyBorder="1" applyAlignment="1">
      <alignment horizontal="center" vertical="center" wrapText="1"/>
    </xf>
    <xf numFmtId="0" fontId="22" fillId="5" borderId="58" xfId="0" applyNumberFormat="1" applyFont="1" applyFill="1" applyBorder="1" applyAlignment="1">
      <alignment horizontal="center" vertical="center"/>
    </xf>
    <xf numFmtId="0" fontId="0" fillId="0" borderId="0" xfId="0" applyFill="1" applyBorder="1" applyAlignment="1">
      <alignmen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0" fontId="0" fillId="0" borderId="26" xfId="0" applyBorder="1" applyAlignment="1">
      <alignment horizontal="center" vertical="center"/>
    </xf>
    <xf numFmtId="0" fontId="53" fillId="11" borderId="0" xfId="0" applyFont="1" applyFill="1" applyAlignment="1">
      <alignment horizontal="left" vertical="center"/>
    </xf>
    <xf numFmtId="0" fontId="54" fillId="0" borderId="0" xfId="0" applyNumberFormat="1" applyFont="1" applyFill="1" applyAlignment="1">
      <alignment horizontal="left" vertical="center"/>
    </xf>
    <xf numFmtId="0" fontId="49" fillId="14" borderId="15" xfId="0" applyFont="1" applyFill="1" applyBorder="1" applyAlignment="1">
      <alignment horizontal="center" vertical="center"/>
    </xf>
    <xf numFmtId="0" fontId="29" fillId="0" borderId="26" xfId="19" applyFont="1" applyFill="1" applyBorder="1" applyAlignment="1">
      <alignment horizontal="center" vertical="center" wrapText="1"/>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53" fillId="11" borderId="0" xfId="10" applyNumberFormat="1" applyFont="1" applyFill="1" applyAlignment="1">
      <alignment horizontal="center" vertical="center"/>
    </xf>
    <xf numFmtId="0" fontId="0" fillId="0" borderId="0" xfId="0"/>
    <xf numFmtId="44" fontId="21" fillId="2" borderId="0" xfId="10" applyFont="1" applyFill="1" applyAlignment="1">
      <alignment horizontal="center" vertical="center"/>
    </xf>
    <xf numFmtId="0" fontId="21" fillId="2" borderId="0" xfId="0" applyFont="1" applyFill="1" applyAlignment="1">
      <alignment vertical="center"/>
    </xf>
    <xf numFmtId="0" fontId="22" fillId="2" borderId="0" xfId="0" applyFont="1" applyFill="1" applyAlignment="1">
      <alignment horizontal="center" vertical="center"/>
    </xf>
    <xf numFmtId="0" fontId="21" fillId="2" borderId="0" xfId="0" applyFont="1" applyFill="1" applyAlignment="1">
      <alignment horizontal="center" vertical="center"/>
    </xf>
    <xf numFmtId="0" fontId="22" fillId="2" borderId="0" xfId="0" applyFont="1" applyFill="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41" fontId="22" fillId="5"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2" fillId="0" borderId="0" xfId="0" applyFont="1" applyAlignment="1">
      <alignment vertical="center"/>
    </xf>
    <xf numFmtId="41" fontId="22" fillId="5" borderId="17" xfId="0" applyNumberFormat="1" applyFont="1" applyFill="1" applyBorder="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59" xfId="0" applyFont="1" applyFill="1" applyBorder="1" applyAlignment="1">
      <alignment vertical="center"/>
    </xf>
    <xf numFmtId="0" fontId="22" fillId="5" borderId="60"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2" fillId="5" borderId="58" xfId="0" applyNumberFormat="1" applyFont="1" applyFill="1" applyBorder="1" applyAlignment="1">
      <alignment horizontal="center"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0" fontId="0" fillId="0" borderId="26" xfId="0" applyBorder="1" applyAlignment="1">
      <alignment horizontal="center" vertical="center"/>
    </xf>
    <xf numFmtId="0" fontId="53" fillId="11" borderId="0" xfId="0" applyFont="1" applyFill="1" applyAlignment="1">
      <alignment horizontal="left" vertical="center"/>
    </xf>
    <xf numFmtId="9" fontId="33" fillId="0" borderId="26" xfId="17" applyFont="1" applyBorder="1" applyAlignment="1">
      <alignment horizontal="center" vertical="center" wrapText="1"/>
    </xf>
    <xf numFmtId="0" fontId="54" fillId="0" borderId="0" xfId="0" applyNumberFormat="1" applyFont="1" applyFill="1" applyAlignment="1">
      <alignment horizontal="left"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4" fontId="33" fillId="0" borderId="26" xfId="19" applyNumberFormat="1" applyFont="1" applyBorder="1" applyAlignment="1">
      <alignment horizontal="center" vertical="center" wrapText="1"/>
    </xf>
    <xf numFmtId="0" fontId="33" fillId="0" borderId="26" xfId="19" applyFont="1" applyFill="1" applyBorder="1" applyAlignment="1">
      <alignment horizontal="center" vertical="center" wrapText="1"/>
    </xf>
    <xf numFmtId="43" fontId="33" fillId="0" borderId="26" xfId="18" applyFont="1" applyFill="1" applyBorder="1" applyAlignment="1">
      <alignment horizontal="center" vertical="center" wrapText="1"/>
    </xf>
    <xf numFmtId="0" fontId="53" fillId="11" borderId="0" xfId="10" applyNumberFormat="1" applyFont="1" applyFill="1" applyAlignment="1">
      <alignment horizontal="center" vertical="center"/>
    </xf>
    <xf numFmtId="171" fontId="21" fillId="3" borderId="3" xfId="0" applyNumberFormat="1" applyFont="1" applyFill="1" applyBorder="1" applyAlignment="1">
      <alignment vertical="center"/>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0" fontId="32" fillId="0" borderId="26" xfId="0" applyFont="1" applyFill="1" applyBorder="1" applyAlignment="1">
      <alignment horizontal="center" vertical="top" wrapText="1"/>
    </xf>
    <xf numFmtId="0" fontId="32" fillId="0" borderId="30" xfId="0" applyFont="1" applyFill="1" applyBorder="1" applyAlignment="1">
      <alignment vertical="top" wrapText="1"/>
    </xf>
    <xf numFmtId="0" fontId="4" fillId="0" borderId="26" xfId="0" applyFont="1" applyBorder="1" applyAlignment="1">
      <alignment vertical="top" wrapText="1"/>
    </xf>
    <xf numFmtId="0" fontId="32" fillId="0" borderId="26" xfId="0" applyFont="1" applyBorder="1" applyAlignment="1">
      <alignment horizontal="center" vertical="top" wrapText="1"/>
    </xf>
    <xf numFmtId="0" fontId="32" fillId="2" borderId="26" xfId="0" applyFont="1" applyFill="1" applyBorder="1" applyAlignment="1">
      <alignment horizontal="center" vertical="top"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2" fillId="5" borderId="4" xfId="0" applyFont="1" applyFill="1" applyBorder="1" applyAlignment="1">
      <alignment horizontal="center" vertical="center"/>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72" fillId="18"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8" borderId="16" xfId="0" applyFont="1" applyFill="1" applyBorder="1" applyAlignment="1">
      <alignment horizontal="center" vertical="center" wrapText="1"/>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41" fillId="0" borderId="26" xfId="0" applyFont="1" applyBorder="1" applyAlignment="1">
      <alignment horizontal="center" vertical="top"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top" wrapText="1"/>
    </xf>
    <xf numFmtId="0" fontId="64" fillId="0" borderId="26" xfId="19" applyFont="1" applyBorder="1" applyAlignment="1">
      <alignment horizontal="center" vertical="top" wrapText="1"/>
    </xf>
    <xf numFmtId="0" fontId="32" fillId="0" borderId="30" xfId="0" applyFont="1" applyFill="1" applyBorder="1" applyAlignment="1">
      <alignment horizontal="center" vertical="top" wrapText="1"/>
    </xf>
    <xf numFmtId="0" fontId="32" fillId="0" borderId="27" xfId="0" applyFont="1" applyFill="1" applyBorder="1" applyAlignment="1">
      <alignment horizontal="center" vertical="top"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29" fillId="0" borderId="26" xfId="16"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xf numFmtId="0" fontId="35" fillId="24" borderId="26" xfId="19" applyFont="1" applyFill="1" applyBorder="1" applyAlignment="1">
      <alignment horizontal="center" vertical="center" wrapText="1"/>
    </xf>
    <xf numFmtId="0" fontId="35" fillId="25" borderId="26" xfId="19" applyFont="1" applyFill="1" applyBorder="1" applyAlignment="1">
      <alignment horizontal="center" vertical="center" wrapText="1"/>
    </xf>
    <xf numFmtId="0" fontId="35" fillId="26" borderId="26" xfId="19" applyFont="1" applyFill="1" applyBorder="1" applyAlignment="1">
      <alignment horizontal="center" vertical="center" wrapText="1"/>
    </xf>
    <xf numFmtId="0" fontId="35" fillId="6" borderId="26" xfId="19" applyFont="1" applyFill="1" applyBorder="1" applyAlignment="1">
      <alignment horizontal="center" vertical="center" wrapText="1"/>
    </xf>
    <xf numFmtId="0" fontId="57" fillId="27" borderId="26" xfId="19" applyFont="1" applyFill="1" applyBorder="1" applyAlignment="1">
      <alignment horizontal="center" vertical="center" wrapText="1"/>
    </xf>
    <xf numFmtId="0" fontId="35" fillId="27" borderId="26" xfId="19" applyFont="1" applyFill="1" applyBorder="1" applyAlignment="1">
      <alignment horizontal="center" vertical="center" wrapText="1"/>
    </xf>
    <xf numFmtId="0" fontId="57" fillId="2" borderId="26" xfId="19" applyFont="1" applyFill="1" applyBorder="1" applyAlignment="1">
      <alignment horizontal="center" vertical="center" wrapText="1"/>
    </xf>
    <xf numFmtId="0" fontId="35" fillId="2" borderId="26" xfId="19" applyFont="1" applyFill="1" applyBorder="1" applyAlignment="1">
      <alignment horizontal="center" vertical="center" wrapText="1"/>
    </xf>
    <xf numFmtId="0" fontId="38" fillId="24" borderId="26" xfId="19" applyFont="1" applyFill="1" applyBorder="1" applyAlignment="1">
      <alignment horizontal="center" vertical="center" wrapText="1"/>
    </xf>
    <xf numFmtId="0" fontId="33" fillId="24" borderId="26" xfId="19" applyFont="1" applyFill="1" applyBorder="1" applyAlignment="1">
      <alignment horizontal="center" vertical="center" wrapText="1"/>
    </xf>
    <xf numFmtId="0" fontId="39" fillId="24" borderId="26" xfId="19" applyFont="1" applyFill="1" applyBorder="1" applyAlignment="1">
      <alignment horizontal="center" vertical="center" wrapText="1"/>
    </xf>
    <xf numFmtId="0" fontId="33" fillId="13" borderId="26" xfId="19" applyFont="1" applyFill="1" applyBorder="1" applyAlignment="1">
      <alignment horizontal="center" vertical="center" wrapText="1"/>
    </xf>
    <xf numFmtId="0" fontId="33" fillId="28" borderId="26" xfId="19" applyFont="1" applyFill="1" applyBorder="1" applyAlignment="1">
      <alignment horizontal="center" vertical="center" wrapText="1"/>
    </xf>
    <xf numFmtId="0" fontId="32" fillId="24" borderId="26" xfId="0" applyFont="1" applyFill="1" applyBorder="1" applyAlignment="1">
      <alignment horizontal="center" vertical="center" wrapText="1"/>
    </xf>
    <xf numFmtId="0" fontId="32" fillId="13" borderId="26" xfId="0" applyFont="1" applyFill="1" applyBorder="1" applyAlignment="1">
      <alignment horizontal="center" vertical="center" wrapText="1"/>
    </xf>
    <xf numFmtId="9" fontId="32" fillId="24" borderId="26" xfId="0" applyNumberFormat="1" applyFont="1" applyFill="1" applyBorder="1" applyAlignment="1">
      <alignment horizontal="center" vertical="center" wrapText="1"/>
    </xf>
    <xf numFmtId="43" fontId="32" fillId="24" borderId="26" xfId="18" applyFont="1" applyFill="1" applyBorder="1" applyAlignment="1">
      <alignment horizontal="center" vertical="center" wrapText="1"/>
    </xf>
    <xf numFmtId="43" fontId="33" fillId="24" borderId="26" xfId="19" applyNumberFormat="1" applyFont="1" applyFill="1" applyBorder="1" applyAlignment="1">
      <alignment horizontal="center" vertical="center" wrapText="1"/>
    </xf>
    <xf numFmtId="43" fontId="33" fillId="24" borderId="26" xfId="18" applyNumberFormat="1" applyFont="1" applyFill="1" applyBorder="1" applyAlignment="1">
      <alignment horizontal="center" vertical="center" wrapText="1"/>
    </xf>
    <xf numFmtId="0" fontId="32" fillId="27" borderId="26" xfId="0" applyFont="1" applyFill="1" applyBorder="1" applyAlignment="1">
      <alignment horizontal="center" vertical="center" wrapText="1"/>
    </xf>
    <xf numFmtId="9" fontId="32" fillId="27" borderId="26" xfId="0" applyNumberFormat="1" applyFont="1" applyFill="1" applyBorder="1" applyAlignment="1">
      <alignment horizontal="center" vertical="center" wrapText="1"/>
    </xf>
    <xf numFmtId="43" fontId="32" fillId="27" borderId="26" xfId="18" applyFont="1" applyFill="1" applyBorder="1" applyAlignment="1">
      <alignment horizontal="center" vertical="center" wrapText="1"/>
    </xf>
    <xf numFmtId="43" fontId="33" fillId="27" borderId="26" xfId="19" applyNumberFormat="1" applyFont="1" applyFill="1" applyBorder="1" applyAlignment="1">
      <alignment horizontal="center" vertical="center" wrapText="1"/>
    </xf>
    <xf numFmtId="43" fontId="33" fillId="27" borderId="26" xfId="18" applyNumberFormat="1" applyFont="1" applyFill="1" applyBorder="1" applyAlignment="1">
      <alignment horizontal="center" vertical="center" wrapText="1"/>
    </xf>
    <xf numFmtId="0" fontId="32" fillId="29" borderId="26" xfId="0" applyFont="1" applyFill="1" applyBorder="1" applyAlignment="1">
      <alignment horizontal="center" vertical="center" wrapText="1"/>
    </xf>
    <xf numFmtId="0" fontId="32" fillId="25" borderId="26" xfId="0" applyFont="1" applyFill="1" applyBorder="1" applyAlignment="1">
      <alignment horizontal="center" vertical="center" wrapText="1"/>
    </xf>
    <xf numFmtId="9" fontId="32" fillId="25" borderId="26" xfId="0" applyNumberFormat="1" applyFont="1" applyFill="1" applyBorder="1" applyAlignment="1">
      <alignment horizontal="center" vertical="center" wrapText="1"/>
    </xf>
    <xf numFmtId="43" fontId="32" fillId="25" borderId="26" xfId="18" applyFont="1" applyFill="1" applyBorder="1" applyAlignment="1">
      <alignment horizontal="center" vertical="center" wrapText="1"/>
    </xf>
    <xf numFmtId="43" fontId="33" fillId="25" borderId="26" xfId="19" applyNumberFormat="1" applyFont="1" applyFill="1" applyBorder="1" applyAlignment="1">
      <alignment horizontal="center" vertical="center" wrapText="1"/>
    </xf>
    <xf numFmtId="43" fontId="33" fillId="25" borderId="26" xfId="18" applyNumberFormat="1" applyFont="1" applyFill="1" applyBorder="1" applyAlignment="1">
      <alignment horizontal="center" vertical="center" wrapText="1"/>
    </xf>
    <xf numFmtId="0" fontId="32" fillId="30" borderId="26" xfId="0" applyFont="1" applyFill="1" applyBorder="1" applyAlignment="1">
      <alignment horizontal="center" vertical="center" wrapText="1"/>
    </xf>
    <xf numFmtId="9" fontId="32" fillId="30" borderId="26" xfId="0" applyNumberFormat="1" applyFont="1" applyFill="1" applyBorder="1" applyAlignment="1">
      <alignment horizontal="center" vertical="center" wrapText="1"/>
    </xf>
    <xf numFmtId="43" fontId="32" fillId="30" borderId="26" xfId="18" applyFont="1" applyFill="1" applyBorder="1" applyAlignment="1">
      <alignment horizontal="center" vertical="center" wrapText="1"/>
    </xf>
    <xf numFmtId="43" fontId="33" fillId="30" borderId="26" xfId="19" applyNumberFormat="1" applyFont="1" applyFill="1" applyBorder="1" applyAlignment="1">
      <alignment horizontal="center" vertical="center" wrapText="1"/>
    </xf>
    <xf numFmtId="43" fontId="33" fillId="30" borderId="26" xfId="18" applyNumberFormat="1" applyFont="1" applyFill="1" applyBorder="1" applyAlignment="1">
      <alignment horizontal="center" vertical="center" wrapText="1"/>
    </xf>
  </cellXfs>
  <cellStyles count="22">
    <cellStyle name="Comma 2" xfId="2"/>
    <cellStyle name="Comma 3" xfId="8"/>
    <cellStyle name="Comma 4" xfId="9"/>
    <cellStyle name="Comma_Resumen Mensualizacion Dic-01" xfId="11"/>
    <cellStyle name="Currency 2" xfId="3"/>
    <cellStyle name="Dezimal [0]_Hoja1" xfId="4"/>
    <cellStyle name="Dezimal_Hoja1" xfId="5"/>
    <cellStyle name="Hipervínculo" xfId="20" builtinId="8"/>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Normal 4" xfId="21"/>
    <cellStyle name="Porcentaje" xfId="17" builtinId="5"/>
    <cellStyle name="Währung [0]_Hoja1" xfId="6"/>
    <cellStyle name="Währung_Hoja1" xfId="7"/>
  </cellStyles>
  <dxfs count="50">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3</c:v>
                </c:pt>
                <c:pt idx="4">
                  <c:v>0</c:v>
                </c:pt>
                <c:pt idx="5">
                  <c:v>0</c:v>
                </c:pt>
                <c:pt idx="6">
                  <c:v>0</c:v>
                </c:pt>
                <c:pt idx="7">
                  <c:v>0</c:v>
                </c:pt>
                <c:pt idx="8">
                  <c:v>0</c:v>
                </c:pt>
                <c:pt idx="9">
                  <c:v>0</c:v>
                </c:pt>
                <c:pt idx="10">
                  <c:v>0</c:v>
                </c:pt>
                <c:pt idx="11">
                  <c:v>0</c:v>
                </c:pt>
                <c:pt idx="12">
                  <c:v>0</c:v>
                </c:pt>
                <c:pt idx="13">
                  <c:v>0</c:v>
                </c:pt>
                <c:pt idx="14">
                  <c:v>1</c:v>
                </c:pt>
                <c:pt idx="15">
                  <c:v>0</c:v>
                </c:pt>
                <c:pt idx="16">
                  <c:v>0</c:v>
                </c:pt>
              </c:numCache>
            </c:numRef>
          </c:val>
        </c:ser>
        <c:dLbls>
          <c:showLegendKey val="0"/>
          <c:showVal val="0"/>
          <c:showCatName val="0"/>
          <c:showSerName val="0"/>
          <c:showPercent val="0"/>
          <c:showBubbleSize val="0"/>
        </c:dLbls>
        <c:gapWidth val="150"/>
        <c:shape val="box"/>
        <c:axId val="123067008"/>
        <c:axId val="123408768"/>
        <c:axId val="0"/>
      </c:bar3DChart>
      <c:catAx>
        <c:axId val="123067008"/>
        <c:scaling>
          <c:orientation val="minMax"/>
        </c:scaling>
        <c:delete val="0"/>
        <c:axPos val="b"/>
        <c:numFmt formatCode="General" sourceLinked="0"/>
        <c:majorTickMark val="none"/>
        <c:minorTickMark val="none"/>
        <c:tickLblPos val="nextTo"/>
        <c:txPr>
          <a:bodyPr/>
          <a:lstStyle/>
          <a:p>
            <a:pPr>
              <a:defRPr lang="es-HN"/>
            </a:pPr>
            <a:endParaRPr lang="es-HN"/>
          </a:p>
        </c:txPr>
        <c:crossAx val="123408768"/>
        <c:crosses val="autoZero"/>
        <c:auto val="1"/>
        <c:lblAlgn val="ctr"/>
        <c:lblOffset val="100"/>
        <c:noMultiLvlLbl val="0"/>
      </c:catAx>
      <c:valAx>
        <c:axId val="12340876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2306700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1" l="0.70000000000000062" r="0.70000000000000062" t="0.75000000000000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4</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123422976"/>
        <c:axId val="123461632"/>
        <c:axId val="0"/>
      </c:bar3DChart>
      <c:catAx>
        <c:axId val="123422976"/>
        <c:scaling>
          <c:orientation val="minMax"/>
        </c:scaling>
        <c:delete val="0"/>
        <c:axPos val="b"/>
        <c:numFmt formatCode="General" sourceLinked="0"/>
        <c:majorTickMark val="none"/>
        <c:minorTickMark val="none"/>
        <c:tickLblPos val="nextTo"/>
        <c:txPr>
          <a:bodyPr/>
          <a:lstStyle/>
          <a:p>
            <a:pPr>
              <a:defRPr lang="es-HN"/>
            </a:pPr>
            <a:endParaRPr lang="es-HN"/>
          </a:p>
        </c:txPr>
        <c:crossAx val="123461632"/>
        <c:crosses val="autoZero"/>
        <c:auto val="1"/>
        <c:lblAlgn val="ctr"/>
        <c:lblOffset val="100"/>
        <c:noMultiLvlLbl val="0"/>
      </c:catAx>
      <c:valAx>
        <c:axId val="12346163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23422976"/>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1" l="0.70000000000000062" r="0.70000000000000062" t="0.75000000000000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86"/>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0</c:v>
                </c:pt>
                <c:pt idx="6">
                  <c:v>0</c:v>
                </c:pt>
                <c:pt idx="7">
                  <c:v>0</c:v>
                </c:pt>
                <c:pt idx="8">
                  <c:v>1</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123488128"/>
        <c:axId val="123489664"/>
        <c:axId val="0"/>
      </c:bar3DChart>
      <c:catAx>
        <c:axId val="123488128"/>
        <c:scaling>
          <c:orientation val="minMax"/>
        </c:scaling>
        <c:delete val="0"/>
        <c:axPos val="b"/>
        <c:numFmt formatCode="General" sourceLinked="0"/>
        <c:majorTickMark val="none"/>
        <c:minorTickMark val="none"/>
        <c:tickLblPos val="nextTo"/>
        <c:txPr>
          <a:bodyPr/>
          <a:lstStyle/>
          <a:p>
            <a:pPr>
              <a:defRPr lang="es-HN"/>
            </a:pPr>
            <a:endParaRPr lang="es-HN"/>
          </a:p>
        </c:txPr>
        <c:crossAx val="123489664"/>
        <c:crosses val="autoZero"/>
        <c:auto val="1"/>
        <c:lblAlgn val="ctr"/>
        <c:lblOffset val="100"/>
        <c:noMultiLvlLbl val="0"/>
      </c:catAx>
      <c:valAx>
        <c:axId val="12348966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2348812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1" l="0.70000000000000062" r="0.70000000000000062" t="0.75000000000000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8" Type="http://schemas.openxmlformats.org/officeDocument/2006/relationships/hyperlink" Target="#'17. Gesti&#243;n TIC'!A1"/><Relationship Id="rId13" Type="http://schemas.openxmlformats.org/officeDocument/2006/relationships/hyperlink" Target="#'15. Gobernabilidad y Proceso...'!A1"/><Relationship Id="rId18" Type="http://schemas.openxmlformats.org/officeDocument/2006/relationships/hyperlink" Target="#'12. Gesti&#243;n del Talento Humano'!A1"/><Relationship Id="rId3" Type="http://schemas.openxmlformats.org/officeDocument/2006/relationships/hyperlink" Target="#'2. Investigaci&#243;n Cient&#237;fica'!A1"/><Relationship Id="rId7" Type="http://schemas.openxmlformats.org/officeDocument/2006/relationships/hyperlink" Target="#'4. Docencia y Profesorado Univ.'!A1"/><Relationship Id="rId12" Type="http://schemas.openxmlformats.org/officeDocument/2006/relationships/hyperlink" Target="#'16. Desa. del Sistema Educ.Sup.'!A1"/><Relationship Id="rId17" Type="http://schemas.openxmlformats.org/officeDocument/2006/relationships/hyperlink" Target="#'6. Gesti&#243;n del Conocimiento'!A1"/><Relationship Id="rId2" Type="http://schemas.openxmlformats.org/officeDocument/2006/relationships/hyperlink" Target="#'1. Desarrollo e Innov. Curricu.'!A1"/><Relationship Id="rId16" Type="http://schemas.openxmlformats.org/officeDocument/2006/relationships/hyperlink" Target="#'7. Lo Esencial de la Reforma U.'!A1"/><Relationship Id="rId1" Type="http://schemas.openxmlformats.org/officeDocument/2006/relationships/image" Target="../media/image2.png"/><Relationship Id="rId6" Type="http://schemas.openxmlformats.org/officeDocument/2006/relationships/hyperlink" Target="#'5. Estudiantes y Graduados'!A1"/><Relationship Id="rId11" Type="http://schemas.openxmlformats.org/officeDocument/2006/relationships/hyperlink" Target="#'8. Cultura de Inno. Insti...'!A1"/><Relationship Id="rId5" Type="http://schemas.openxmlformats.org/officeDocument/2006/relationships/hyperlink" Target="#'9. Asegura. de la Calid. y M'!A1"/><Relationship Id="rId15" Type="http://schemas.openxmlformats.org/officeDocument/2006/relationships/hyperlink" Target="#'13. Gesti&#243;n Acad&#233;mica'!A1"/><Relationship Id="rId10" Type="http://schemas.openxmlformats.org/officeDocument/2006/relationships/hyperlink" Target="#'10. Posgrado'!A1"/><Relationship Id="rId4" Type="http://schemas.openxmlformats.org/officeDocument/2006/relationships/hyperlink" Target="#'3. Vinculaci&#243;n Univ. Sociedad'!A1"/><Relationship Id="rId9" Type="http://schemas.openxmlformats.org/officeDocument/2006/relationships/hyperlink" Target="#'11. Gestion Administrativa'!A1"/><Relationship Id="rId14" Type="http://schemas.openxmlformats.org/officeDocument/2006/relationships/hyperlink" Target="#'14. Internacional... de la E.S.'!A1"/></Relationships>
</file>

<file path=xl/drawings/_rels/drawing11.xml.rels><?xml version="1.0" encoding="UTF-8" standalone="yes"?>
<Relationships xmlns="http://schemas.openxmlformats.org/package/2006/relationships"><Relationship Id="rId8" Type="http://schemas.openxmlformats.org/officeDocument/2006/relationships/hyperlink" Target="#'17. Gesti&#243;n TIC'!A1"/><Relationship Id="rId13" Type="http://schemas.openxmlformats.org/officeDocument/2006/relationships/hyperlink" Target="#'15. Gobernabilidad y Proceso...'!A1"/><Relationship Id="rId18" Type="http://schemas.openxmlformats.org/officeDocument/2006/relationships/hyperlink" Target="#'12. Gesti&#243;n del Talento Humano'!A1"/><Relationship Id="rId3" Type="http://schemas.openxmlformats.org/officeDocument/2006/relationships/hyperlink" Target="#'2. Investigaci&#243;n Cient&#237;fica'!A1"/><Relationship Id="rId7" Type="http://schemas.openxmlformats.org/officeDocument/2006/relationships/hyperlink" Target="#'4. Docencia y Profesorado Univ.'!A1"/><Relationship Id="rId12" Type="http://schemas.openxmlformats.org/officeDocument/2006/relationships/hyperlink" Target="#'16. Desa. del Sistema Educ.Sup.'!A1"/><Relationship Id="rId17" Type="http://schemas.openxmlformats.org/officeDocument/2006/relationships/hyperlink" Target="#'6. Gesti&#243;n del Conocimiento'!A1"/><Relationship Id="rId2" Type="http://schemas.openxmlformats.org/officeDocument/2006/relationships/hyperlink" Target="#'1. Desarrollo e Innov. Curricu.'!A1"/><Relationship Id="rId16" Type="http://schemas.openxmlformats.org/officeDocument/2006/relationships/hyperlink" Target="#'7. Lo Esencial de la Reforma U.'!A1"/><Relationship Id="rId1" Type="http://schemas.openxmlformats.org/officeDocument/2006/relationships/image" Target="../media/image2.png"/><Relationship Id="rId6" Type="http://schemas.openxmlformats.org/officeDocument/2006/relationships/hyperlink" Target="#'5. Estudiantes y Graduados'!A1"/><Relationship Id="rId11" Type="http://schemas.openxmlformats.org/officeDocument/2006/relationships/hyperlink" Target="#'8. Cultura de Inno. Insti...'!A1"/><Relationship Id="rId5" Type="http://schemas.openxmlformats.org/officeDocument/2006/relationships/hyperlink" Target="#'9. Asegura. de la Calid. y M'!A1"/><Relationship Id="rId15" Type="http://schemas.openxmlformats.org/officeDocument/2006/relationships/hyperlink" Target="#'13. Gesti&#243;n Acad&#233;mica'!A1"/><Relationship Id="rId10" Type="http://schemas.openxmlformats.org/officeDocument/2006/relationships/hyperlink" Target="#'10. Posgrado'!A1"/><Relationship Id="rId4" Type="http://schemas.openxmlformats.org/officeDocument/2006/relationships/hyperlink" Target="#'3. Vinculaci&#243;n Univ. Sociedad'!A1"/><Relationship Id="rId9" Type="http://schemas.openxmlformats.org/officeDocument/2006/relationships/hyperlink" Target="#'11. Gestion Administrativa'!A1"/><Relationship Id="rId14" Type="http://schemas.openxmlformats.org/officeDocument/2006/relationships/hyperlink" Target="#'14. Internacional... de la E.S.'!A1"/></Relationships>
</file>

<file path=xl/drawings/_rels/drawing12.xml.rels><?xml version="1.0" encoding="UTF-8" standalone="yes"?>
<Relationships xmlns="http://schemas.openxmlformats.org/package/2006/relationships"><Relationship Id="rId8" Type="http://schemas.openxmlformats.org/officeDocument/2006/relationships/hyperlink" Target="#'5. ACTIVIDADES ESPECIALES'!A1"/><Relationship Id="rId3" Type="http://schemas.openxmlformats.org/officeDocument/2006/relationships/hyperlink" Target="#'3. EQUIPO DE OFICINA'!A1"/><Relationship Id="rId7" Type="http://schemas.openxmlformats.org/officeDocument/2006/relationships/hyperlink" Target="#'6. Becas'!A1"/><Relationship Id="rId2" Type="http://schemas.openxmlformats.org/officeDocument/2006/relationships/hyperlink" Target="#'2. CONTRATACION DE PERSONAL'!A1"/><Relationship Id="rId1" Type="http://schemas.openxmlformats.org/officeDocument/2006/relationships/hyperlink" Target="#'1. TALLERES SEMINARIOS'!A1"/><Relationship Id="rId6" Type="http://schemas.openxmlformats.org/officeDocument/2006/relationships/hyperlink" Target="#'7. Infraestructura'!A1"/><Relationship Id="rId5" Type="http://schemas.openxmlformats.org/officeDocument/2006/relationships/hyperlink" Target="#'8. Venta de Servicios'!A1"/><Relationship Id="rId4" Type="http://schemas.openxmlformats.org/officeDocument/2006/relationships/hyperlink" Target="#'4. EQUIPO TECNOL&#211;GICOS'!A1"/></Relationships>
</file>

<file path=xl/drawings/_rels/drawing13.xml.rels><?xml version="1.0" encoding="UTF-8" standalone="yes"?>
<Relationships xmlns="http://schemas.openxmlformats.org/package/2006/relationships"><Relationship Id="rId8" Type="http://schemas.openxmlformats.org/officeDocument/2006/relationships/hyperlink" Target="#'5. ACTIVIDADES ESPECIALES'!A1"/><Relationship Id="rId3" Type="http://schemas.openxmlformats.org/officeDocument/2006/relationships/hyperlink" Target="#'3. EQUIPO DE OFICINA'!A1"/><Relationship Id="rId7" Type="http://schemas.openxmlformats.org/officeDocument/2006/relationships/hyperlink" Target="#'6. Becas'!A1"/><Relationship Id="rId2" Type="http://schemas.openxmlformats.org/officeDocument/2006/relationships/hyperlink" Target="#'2. CONTRATACION DE PERSONAL'!A1"/><Relationship Id="rId1" Type="http://schemas.openxmlformats.org/officeDocument/2006/relationships/hyperlink" Target="#'1. TALLERES SEMINARIOS'!A1"/><Relationship Id="rId6" Type="http://schemas.openxmlformats.org/officeDocument/2006/relationships/hyperlink" Target="#'7. Infraestructura'!A1"/><Relationship Id="rId5" Type="http://schemas.openxmlformats.org/officeDocument/2006/relationships/hyperlink" Target="#'8. Venta de Servicios'!A1"/><Relationship Id="rId4" Type="http://schemas.openxmlformats.org/officeDocument/2006/relationships/hyperlink" Target="#'4. EQUIPO TECNOL&#211;GICOS'!A1"/></Relationships>
</file>

<file path=xl/drawings/_rels/drawing14.xml.rels><?xml version="1.0" encoding="UTF-8" standalone="yes"?>
<Relationships xmlns="http://schemas.openxmlformats.org/package/2006/relationships"><Relationship Id="rId8" Type="http://schemas.openxmlformats.org/officeDocument/2006/relationships/hyperlink" Target="#'5. ACTIVIDADES ESPECIALES'!A1"/><Relationship Id="rId3" Type="http://schemas.openxmlformats.org/officeDocument/2006/relationships/hyperlink" Target="#'3. EQUIPO DE OFICINA'!A1"/><Relationship Id="rId7" Type="http://schemas.openxmlformats.org/officeDocument/2006/relationships/hyperlink" Target="#'6. Becas'!A1"/><Relationship Id="rId2" Type="http://schemas.openxmlformats.org/officeDocument/2006/relationships/hyperlink" Target="#'2. CONTRATACION DE PERSONAL'!A1"/><Relationship Id="rId1" Type="http://schemas.openxmlformats.org/officeDocument/2006/relationships/hyperlink" Target="#'1. TALLERES SEMINARIOS'!A1"/><Relationship Id="rId6" Type="http://schemas.openxmlformats.org/officeDocument/2006/relationships/hyperlink" Target="#'7. Infraestructura'!A1"/><Relationship Id="rId5" Type="http://schemas.openxmlformats.org/officeDocument/2006/relationships/hyperlink" Target="#'8. Venta de Servicios'!A1"/><Relationship Id="rId4" Type="http://schemas.openxmlformats.org/officeDocument/2006/relationships/hyperlink" Target="#'4. EQUIPO TECNOL&#211;GICOS'!A1"/></Relationships>
</file>

<file path=xl/drawings/_rels/drawing15.xml.rels><?xml version="1.0" encoding="UTF-8" standalone="yes"?>
<Relationships xmlns="http://schemas.openxmlformats.org/package/2006/relationships"><Relationship Id="rId8" Type="http://schemas.openxmlformats.org/officeDocument/2006/relationships/hyperlink" Target="#'5. ACTIVIDADES ESPECIALES'!A1"/><Relationship Id="rId3" Type="http://schemas.openxmlformats.org/officeDocument/2006/relationships/hyperlink" Target="#'3. EQUIPO DE OFICINA'!A1"/><Relationship Id="rId7" Type="http://schemas.openxmlformats.org/officeDocument/2006/relationships/hyperlink" Target="#'6. Becas'!A1"/><Relationship Id="rId2" Type="http://schemas.openxmlformats.org/officeDocument/2006/relationships/hyperlink" Target="#'2. CONTRATACION DE PERSONAL'!A1"/><Relationship Id="rId1" Type="http://schemas.openxmlformats.org/officeDocument/2006/relationships/hyperlink" Target="#'1. TALLERES SEMINARIOS'!A1"/><Relationship Id="rId6" Type="http://schemas.openxmlformats.org/officeDocument/2006/relationships/hyperlink" Target="#'7. Infraestructura'!A1"/><Relationship Id="rId5" Type="http://schemas.openxmlformats.org/officeDocument/2006/relationships/hyperlink" Target="#'8. Venta de Servicios'!A1"/><Relationship Id="rId4" Type="http://schemas.openxmlformats.org/officeDocument/2006/relationships/hyperlink" Target="#'4. EQUIPO TECNOL&#211;GICOS'!A1"/></Relationships>
</file>

<file path=xl/drawings/_rels/drawing16.xml.rels><?xml version="1.0" encoding="UTF-8" standalone="yes"?>
<Relationships xmlns="http://schemas.openxmlformats.org/package/2006/relationships"><Relationship Id="rId8" Type="http://schemas.openxmlformats.org/officeDocument/2006/relationships/hyperlink" Target="#'5. ACTIVIDADES ESPECIALES'!A1"/><Relationship Id="rId3" Type="http://schemas.openxmlformats.org/officeDocument/2006/relationships/hyperlink" Target="#'3. EQUIPO DE OFICINA'!A1"/><Relationship Id="rId7" Type="http://schemas.openxmlformats.org/officeDocument/2006/relationships/hyperlink" Target="#'6. Becas'!A1"/><Relationship Id="rId2" Type="http://schemas.openxmlformats.org/officeDocument/2006/relationships/hyperlink" Target="#'2. CONTRATACION DE PERSONAL'!A1"/><Relationship Id="rId1" Type="http://schemas.openxmlformats.org/officeDocument/2006/relationships/hyperlink" Target="#'1. TALLERES SEMINARIOS'!A1"/><Relationship Id="rId6" Type="http://schemas.openxmlformats.org/officeDocument/2006/relationships/hyperlink" Target="#'7. Infraestructura'!A1"/><Relationship Id="rId5" Type="http://schemas.openxmlformats.org/officeDocument/2006/relationships/hyperlink" Target="#'8. Venta de Servicios'!A1"/><Relationship Id="rId4" Type="http://schemas.openxmlformats.org/officeDocument/2006/relationships/hyperlink" Target="#'4. EQUIPO TECNOL&#211;GICOS'!A1"/></Relationships>
</file>

<file path=xl/drawings/_rels/drawing17.xml.rels><?xml version="1.0" encoding="UTF-8" standalone="yes"?>
<Relationships xmlns="http://schemas.openxmlformats.org/package/2006/relationships"><Relationship Id="rId8" Type="http://schemas.openxmlformats.org/officeDocument/2006/relationships/hyperlink" Target="#'5. ACTIVIDADES ESPECIALES'!A1"/><Relationship Id="rId3" Type="http://schemas.openxmlformats.org/officeDocument/2006/relationships/hyperlink" Target="#'3. EQUIPO DE OFICINA'!A1"/><Relationship Id="rId7" Type="http://schemas.openxmlformats.org/officeDocument/2006/relationships/hyperlink" Target="#'6. Becas'!A1"/><Relationship Id="rId2" Type="http://schemas.openxmlformats.org/officeDocument/2006/relationships/hyperlink" Target="#'2. CONTRATACION DE PERSONAL'!A1"/><Relationship Id="rId1" Type="http://schemas.openxmlformats.org/officeDocument/2006/relationships/hyperlink" Target="#'1. TALLERES SEMINARIOS'!A1"/><Relationship Id="rId6" Type="http://schemas.openxmlformats.org/officeDocument/2006/relationships/hyperlink" Target="#'7. Infraestructura'!A1"/><Relationship Id="rId5" Type="http://schemas.openxmlformats.org/officeDocument/2006/relationships/hyperlink" Target="#'8. Venta de Servicios'!A1"/><Relationship Id="rId4" Type="http://schemas.openxmlformats.org/officeDocument/2006/relationships/hyperlink" Target="#'4. EQUIPO TECNOL&#211;GICOS'!A1"/></Relationships>
</file>

<file path=xl/drawings/_rels/drawing18.xml.rels><?xml version="1.0" encoding="UTF-8" standalone="yes"?>
<Relationships xmlns="http://schemas.openxmlformats.org/package/2006/relationships"><Relationship Id="rId8" Type="http://schemas.openxmlformats.org/officeDocument/2006/relationships/hyperlink" Target="#'5. ACTIVIDADES ESPECIALES'!A1"/><Relationship Id="rId3" Type="http://schemas.openxmlformats.org/officeDocument/2006/relationships/hyperlink" Target="#'3. EQUIPO DE OFICINA'!A1"/><Relationship Id="rId7" Type="http://schemas.openxmlformats.org/officeDocument/2006/relationships/hyperlink" Target="#'6. Becas'!A1"/><Relationship Id="rId2" Type="http://schemas.openxmlformats.org/officeDocument/2006/relationships/hyperlink" Target="#'2. CONTRATACION DE PERSONAL'!A1"/><Relationship Id="rId1" Type="http://schemas.openxmlformats.org/officeDocument/2006/relationships/hyperlink" Target="#'1. TALLERES SEMINARIOS'!A1"/><Relationship Id="rId6" Type="http://schemas.openxmlformats.org/officeDocument/2006/relationships/hyperlink" Target="#'7. Infraestructura'!A1"/><Relationship Id="rId5" Type="http://schemas.openxmlformats.org/officeDocument/2006/relationships/hyperlink" Target="#'8. Venta de Servicios'!A1"/><Relationship Id="rId4" Type="http://schemas.openxmlformats.org/officeDocument/2006/relationships/hyperlink" Target="#'4. EQUIPO TECNOL&#211;GICOS'!A1"/></Relationships>
</file>

<file path=xl/drawings/_rels/drawing19.xml.rels><?xml version="1.0" encoding="UTF-8" standalone="yes"?>
<Relationships xmlns="http://schemas.openxmlformats.org/package/2006/relationships"><Relationship Id="rId8" Type="http://schemas.openxmlformats.org/officeDocument/2006/relationships/hyperlink" Target="#'5. ACTIVIDADES ESPECIALES'!A1"/><Relationship Id="rId3" Type="http://schemas.openxmlformats.org/officeDocument/2006/relationships/hyperlink" Target="#'3. EQUIPO DE OFICINA'!A1"/><Relationship Id="rId7" Type="http://schemas.openxmlformats.org/officeDocument/2006/relationships/hyperlink" Target="#'6. Becas'!A1"/><Relationship Id="rId2" Type="http://schemas.openxmlformats.org/officeDocument/2006/relationships/hyperlink" Target="#'2. CONTRATACION DE PERSONAL'!A1"/><Relationship Id="rId1" Type="http://schemas.openxmlformats.org/officeDocument/2006/relationships/hyperlink" Target="#'1. TALLERES SEMINARIOS'!A1"/><Relationship Id="rId6" Type="http://schemas.openxmlformats.org/officeDocument/2006/relationships/hyperlink" Target="#'7. Infraestructura'!A1"/><Relationship Id="rId5" Type="http://schemas.openxmlformats.org/officeDocument/2006/relationships/hyperlink" Target="#'8. Venta de Servicios'!A1"/><Relationship Id="rId4" Type="http://schemas.openxmlformats.org/officeDocument/2006/relationships/hyperlink" Target="#'4. EQUIPO TECNOL&#211;GICOS'!A1"/></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8" Type="http://schemas.openxmlformats.org/officeDocument/2006/relationships/hyperlink" Target="#'5. ACTIVIDADES ESPECIALES'!A1"/><Relationship Id="rId3" Type="http://schemas.openxmlformats.org/officeDocument/2006/relationships/hyperlink" Target="#'3. EQUIPO DE OFICINA'!A1"/><Relationship Id="rId7" Type="http://schemas.openxmlformats.org/officeDocument/2006/relationships/hyperlink" Target="#'6. Becas'!A1"/><Relationship Id="rId2" Type="http://schemas.openxmlformats.org/officeDocument/2006/relationships/hyperlink" Target="#'2. CONTRATACION DE PERSONAL'!A1"/><Relationship Id="rId1" Type="http://schemas.openxmlformats.org/officeDocument/2006/relationships/hyperlink" Target="#'1. TALLERES SEMINARIOS'!A1"/><Relationship Id="rId6" Type="http://schemas.openxmlformats.org/officeDocument/2006/relationships/hyperlink" Target="#'7. Infraestructura'!A1"/><Relationship Id="rId5" Type="http://schemas.openxmlformats.org/officeDocument/2006/relationships/hyperlink" Target="#'8. Venta de Servicios'!A1"/><Relationship Id="rId4" Type="http://schemas.openxmlformats.org/officeDocument/2006/relationships/hyperlink" Target="#'4. EQUIPO TECNOL&#211;GICOS'!A1"/></Relationships>
</file>

<file path=xl/drawings/_rels/drawing21.xml.rels><?xml version="1.0" encoding="UTF-8" standalone="yes"?>
<Relationships xmlns="http://schemas.openxmlformats.org/package/2006/relationships"><Relationship Id="rId8" Type="http://schemas.openxmlformats.org/officeDocument/2006/relationships/hyperlink" Target="#'5. ACTIVIDADES ESPECIALES'!A1"/><Relationship Id="rId3" Type="http://schemas.openxmlformats.org/officeDocument/2006/relationships/hyperlink" Target="#'3. EQUIPO DE OFICINA'!A1"/><Relationship Id="rId7" Type="http://schemas.openxmlformats.org/officeDocument/2006/relationships/hyperlink" Target="#'6. Becas'!A1"/><Relationship Id="rId2" Type="http://schemas.openxmlformats.org/officeDocument/2006/relationships/hyperlink" Target="#'2. CONTRATACION DE PERSONAL'!A1"/><Relationship Id="rId1" Type="http://schemas.openxmlformats.org/officeDocument/2006/relationships/hyperlink" Target="#'1. TALLERES SEMINARIOS'!A1"/><Relationship Id="rId6" Type="http://schemas.openxmlformats.org/officeDocument/2006/relationships/hyperlink" Target="#'7. Infraestructura'!A1"/><Relationship Id="rId5" Type="http://schemas.openxmlformats.org/officeDocument/2006/relationships/hyperlink" Target="#'8. Venta de Servicios'!A1"/><Relationship Id="rId4" Type="http://schemas.openxmlformats.org/officeDocument/2006/relationships/hyperlink" Target="#'4. EQUIPO TECNOL&#211;GICOS'!A1"/></Relationships>
</file>

<file path=xl/drawings/_rels/drawing22.xml.rels><?xml version="1.0" encoding="UTF-8" standalone="yes"?>
<Relationships xmlns="http://schemas.openxmlformats.org/package/2006/relationships"><Relationship Id="rId8" Type="http://schemas.openxmlformats.org/officeDocument/2006/relationships/hyperlink" Target="#'5. ACTIVIDADES ESPECIALES'!A1"/><Relationship Id="rId3" Type="http://schemas.openxmlformats.org/officeDocument/2006/relationships/hyperlink" Target="#'3. EQUIPO DE OFICINA'!A1"/><Relationship Id="rId7" Type="http://schemas.openxmlformats.org/officeDocument/2006/relationships/hyperlink" Target="#'6. Becas'!A1"/><Relationship Id="rId2" Type="http://schemas.openxmlformats.org/officeDocument/2006/relationships/hyperlink" Target="#'2. CONTRATACION DE PERSONAL'!A1"/><Relationship Id="rId1" Type="http://schemas.openxmlformats.org/officeDocument/2006/relationships/hyperlink" Target="#'1. TALLERES SEMINARIOS'!A1"/><Relationship Id="rId6" Type="http://schemas.openxmlformats.org/officeDocument/2006/relationships/hyperlink" Target="#'7. Infraestructura'!A1"/><Relationship Id="rId5" Type="http://schemas.openxmlformats.org/officeDocument/2006/relationships/hyperlink" Target="#'8. Venta de Servicios'!A1"/><Relationship Id="rId4" Type="http://schemas.openxmlformats.org/officeDocument/2006/relationships/hyperlink" Target="#'4. EQUIPO TECNOL&#211;GICOS'!A1"/></Relationships>
</file>

<file path=xl/drawings/_rels/drawing23.xml.rels><?xml version="1.0" encoding="UTF-8" standalone="yes"?>
<Relationships xmlns="http://schemas.openxmlformats.org/package/2006/relationships"><Relationship Id="rId8" Type="http://schemas.openxmlformats.org/officeDocument/2006/relationships/hyperlink" Target="#'5. ACTIVIDADES ESPECIALES'!A1"/><Relationship Id="rId3" Type="http://schemas.openxmlformats.org/officeDocument/2006/relationships/hyperlink" Target="#'3. EQUIPO DE OFICINA'!A1"/><Relationship Id="rId7" Type="http://schemas.openxmlformats.org/officeDocument/2006/relationships/hyperlink" Target="#'6. Becas'!A1"/><Relationship Id="rId2" Type="http://schemas.openxmlformats.org/officeDocument/2006/relationships/hyperlink" Target="#'2. CONTRATACION DE PERSONAL'!A1"/><Relationship Id="rId1" Type="http://schemas.openxmlformats.org/officeDocument/2006/relationships/hyperlink" Target="#'1. TALLERES SEMINARIOS'!A1"/><Relationship Id="rId6" Type="http://schemas.openxmlformats.org/officeDocument/2006/relationships/hyperlink" Target="#'7. Infraestructura'!A1"/><Relationship Id="rId5" Type="http://schemas.openxmlformats.org/officeDocument/2006/relationships/hyperlink" Target="#'8. Venta de Servicios'!A1"/><Relationship Id="rId4" Type="http://schemas.openxmlformats.org/officeDocument/2006/relationships/hyperlink" Target="#'4. EQUIPO TECNOL&#211;GICOS'!A1"/></Relationships>
</file>

<file path=xl/drawings/_rels/drawing24.xml.rels><?xml version="1.0" encoding="UTF-8" standalone="yes"?>
<Relationships xmlns="http://schemas.openxmlformats.org/package/2006/relationships"><Relationship Id="rId8" Type="http://schemas.openxmlformats.org/officeDocument/2006/relationships/hyperlink" Target="#'5. ACTIVIDADES ESPECIALES'!A1"/><Relationship Id="rId3" Type="http://schemas.openxmlformats.org/officeDocument/2006/relationships/hyperlink" Target="#'3. EQUIPO DE OFICINA'!A1"/><Relationship Id="rId7" Type="http://schemas.openxmlformats.org/officeDocument/2006/relationships/hyperlink" Target="#'6. Becas'!A1"/><Relationship Id="rId2" Type="http://schemas.openxmlformats.org/officeDocument/2006/relationships/hyperlink" Target="#'2. CONTRATACION DE PERSONAL'!A1"/><Relationship Id="rId1" Type="http://schemas.openxmlformats.org/officeDocument/2006/relationships/hyperlink" Target="#'1. TALLERES SEMINARIOS'!A1"/><Relationship Id="rId6" Type="http://schemas.openxmlformats.org/officeDocument/2006/relationships/hyperlink" Target="#'7. Infraestructura'!A1"/><Relationship Id="rId5" Type="http://schemas.openxmlformats.org/officeDocument/2006/relationships/hyperlink" Target="#'8. Venta de Servicios'!A1"/><Relationship Id="rId4" Type="http://schemas.openxmlformats.org/officeDocument/2006/relationships/hyperlink" Target="#'4. EQUIPO TECNOL&#211;GICOS'!A1"/></Relationships>
</file>

<file path=xl/drawings/_rels/drawing25.xml.rels><?xml version="1.0" encoding="UTF-8" standalone="yes"?>
<Relationships xmlns="http://schemas.openxmlformats.org/package/2006/relationships"><Relationship Id="rId8" Type="http://schemas.openxmlformats.org/officeDocument/2006/relationships/hyperlink" Target="#'5. ACTIVIDADES ESPECIALES'!A1"/><Relationship Id="rId3" Type="http://schemas.openxmlformats.org/officeDocument/2006/relationships/hyperlink" Target="#'3. EQUIPO DE OFICINA'!A1"/><Relationship Id="rId7" Type="http://schemas.openxmlformats.org/officeDocument/2006/relationships/hyperlink" Target="#'6. Becas'!A1"/><Relationship Id="rId2" Type="http://schemas.openxmlformats.org/officeDocument/2006/relationships/hyperlink" Target="#'2. CONTRATACION DE PERSONAL'!A1"/><Relationship Id="rId1" Type="http://schemas.openxmlformats.org/officeDocument/2006/relationships/hyperlink" Target="#'1. TALLERES SEMINARIOS'!A1"/><Relationship Id="rId6" Type="http://schemas.openxmlformats.org/officeDocument/2006/relationships/hyperlink" Target="#'7. Infraestructura'!A1"/><Relationship Id="rId5" Type="http://schemas.openxmlformats.org/officeDocument/2006/relationships/hyperlink" Target="#'8. Venta de Servicios'!A1"/><Relationship Id="rId4" Type="http://schemas.openxmlformats.org/officeDocument/2006/relationships/hyperlink" Target="#'4. EQUIPO TECNOL&#211;GICOS'!A1"/></Relationships>
</file>

<file path=xl/drawings/_rels/drawing26.xml.rels><?xml version="1.0" encoding="UTF-8" standalone="yes"?>
<Relationships xmlns="http://schemas.openxmlformats.org/package/2006/relationships"><Relationship Id="rId8" Type="http://schemas.openxmlformats.org/officeDocument/2006/relationships/hyperlink" Target="#'5. ACTIVIDADES ESPECIALES'!A1"/><Relationship Id="rId3" Type="http://schemas.openxmlformats.org/officeDocument/2006/relationships/hyperlink" Target="#'3. EQUIPO DE OFICINA'!A1"/><Relationship Id="rId7" Type="http://schemas.openxmlformats.org/officeDocument/2006/relationships/hyperlink" Target="#'6. Becas'!A1"/><Relationship Id="rId2" Type="http://schemas.openxmlformats.org/officeDocument/2006/relationships/hyperlink" Target="#'2. CONTRATACION DE PERSONAL'!A1"/><Relationship Id="rId1" Type="http://schemas.openxmlformats.org/officeDocument/2006/relationships/hyperlink" Target="#'1. TALLERES SEMINARIOS'!A1"/><Relationship Id="rId6" Type="http://schemas.openxmlformats.org/officeDocument/2006/relationships/hyperlink" Target="#'7. Infraestructura'!A1"/><Relationship Id="rId5" Type="http://schemas.openxmlformats.org/officeDocument/2006/relationships/hyperlink" Target="#'8. Venta de Servicios'!A1"/><Relationship Id="rId4" Type="http://schemas.openxmlformats.org/officeDocument/2006/relationships/hyperlink" Target="#'4. EQUIPO TECNOL&#211;GICOS'!A1"/></Relationships>
</file>

<file path=xl/drawings/_rels/drawing27.xml.rels><?xml version="1.0" encoding="UTF-8" standalone="yes"?>
<Relationships xmlns="http://schemas.openxmlformats.org/package/2006/relationships"><Relationship Id="rId8" Type="http://schemas.openxmlformats.org/officeDocument/2006/relationships/hyperlink" Target="#'5. ACTIVIDADES ESPECIALES'!A1"/><Relationship Id="rId3" Type="http://schemas.openxmlformats.org/officeDocument/2006/relationships/hyperlink" Target="#'3. EQUIPO DE OFICINA'!A1"/><Relationship Id="rId7" Type="http://schemas.openxmlformats.org/officeDocument/2006/relationships/hyperlink" Target="#'6. Becas'!A1"/><Relationship Id="rId2" Type="http://schemas.openxmlformats.org/officeDocument/2006/relationships/hyperlink" Target="#'2. CONTRATACION DE PERSONAL'!A1"/><Relationship Id="rId1" Type="http://schemas.openxmlformats.org/officeDocument/2006/relationships/hyperlink" Target="#'1. TALLERES SEMINARIOS'!A1"/><Relationship Id="rId6" Type="http://schemas.openxmlformats.org/officeDocument/2006/relationships/hyperlink" Target="#'7. Infraestructura'!A1"/><Relationship Id="rId5" Type="http://schemas.openxmlformats.org/officeDocument/2006/relationships/hyperlink" Target="#'8. Venta de Servicios'!A1"/><Relationship Id="rId4" Type="http://schemas.openxmlformats.org/officeDocument/2006/relationships/hyperlink" Target="#'4. EQUIPO TECNOL&#211;GICOS'!A1"/></Relationships>
</file>

<file path=xl/drawings/_rels/drawing28.xml.rels><?xml version="1.0" encoding="UTF-8" standalone="yes"?>
<Relationships xmlns="http://schemas.openxmlformats.org/package/2006/relationships"><Relationship Id="rId8" Type="http://schemas.openxmlformats.org/officeDocument/2006/relationships/hyperlink" Target="#'5. ACTIVIDADES ESPECIALES'!A1"/><Relationship Id="rId3" Type="http://schemas.openxmlformats.org/officeDocument/2006/relationships/hyperlink" Target="#'3. EQUIPO DE OFICINA'!A1"/><Relationship Id="rId7" Type="http://schemas.openxmlformats.org/officeDocument/2006/relationships/hyperlink" Target="#'6. Becas'!A1"/><Relationship Id="rId2" Type="http://schemas.openxmlformats.org/officeDocument/2006/relationships/hyperlink" Target="#'2. CONTRATACION DE PERSONAL'!A1"/><Relationship Id="rId1" Type="http://schemas.openxmlformats.org/officeDocument/2006/relationships/hyperlink" Target="#'1. TALLERES SEMINARIOS'!A1"/><Relationship Id="rId6" Type="http://schemas.openxmlformats.org/officeDocument/2006/relationships/hyperlink" Target="#'7. Infraestructura'!A1"/><Relationship Id="rId5" Type="http://schemas.openxmlformats.org/officeDocument/2006/relationships/hyperlink" Target="#'8. Venta de Servicios'!A1"/><Relationship Id="rId4" Type="http://schemas.openxmlformats.org/officeDocument/2006/relationships/hyperlink" Target="#'4. EQUIPO TECNOL&#211;GICOS'!A1"/></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8" Type="http://schemas.openxmlformats.org/officeDocument/2006/relationships/hyperlink" Target="#'17. Gesti&#243;n TIC'!A1"/><Relationship Id="rId13" Type="http://schemas.openxmlformats.org/officeDocument/2006/relationships/hyperlink" Target="#'15. Gobernabilidad y Proceso...'!A1"/><Relationship Id="rId18" Type="http://schemas.openxmlformats.org/officeDocument/2006/relationships/hyperlink" Target="#'12. Gesti&#243;n del Talento Humano'!A1"/><Relationship Id="rId3" Type="http://schemas.openxmlformats.org/officeDocument/2006/relationships/hyperlink" Target="#'2. Investigaci&#243;n Cient&#237;fica'!A1"/><Relationship Id="rId7" Type="http://schemas.openxmlformats.org/officeDocument/2006/relationships/hyperlink" Target="#'4. Docencia y Profesorado Univ.'!A1"/><Relationship Id="rId12" Type="http://schemas.openxmlformats.org/officeDocument/2006/relationships/hyperlink" Target="#'16. Desa. del Sistema Educ.Sup.'!A1"/><Relationship Id="rId17" Type="http://schemas.openxmlformats.org/officeDocument/2006/relationships/hyperlink" Target="#'6. Gesti&#243;n del Conocimiento'!A1"/><Relationship Id="rId2" Type="http://schemas.openxmlformats.org/officeDocument/2006/relationships/hyperlink" Target="#'1. Desarrollo e Innov. Curricu.'!A1"/><Relationship Id="rId16" Type="http://schemas.openxmlformats.org/officeDocument/2006/relationships/hyperlink" Target="#'7. Lo Esencial de la Reforma U.'!A1"/><Relationship Id="rId1" Type="http://schemas.openxmlformats.org/officeDocument/2006/relationships/image" Target="../media/image2.png"/><Relationship Id="rId6" Type="http://schemas.openxmlformats.org/officeDocument/2006/relationships/hyperlink" Target="#'5. Estudiantes y Graduados'!A1"/><Relationship Id="rId11" Type="http://schemas.openxmlformats.org/officeDocument/2006/relationships/hyperlink" Target="#'8. Cultura de Inno. Insti...'!A1"/><Relationship Id="rId5" Type="http://schemas.openxmlformats.org/officeDocument/2006/relationships/hyperlink" Target="#'9. Asegura. de la Calid. y M'!A1"/><Relationship Id="rId15" Type="http://schemas.openxmlformats.org/officeDocument/2006/relationships/hyperlink" Target="#'13. Gesti&#243;n Acad&#233;mica'!A1"/><Relationship Id="rId10" Type="http://schemas.openxmlformats.org/officeDocument/2006/relationships/hyperlink" Target="#'10. Posgrado'!A1"/><Relationship Id="rId4" Type="http://schemas.openxmlformats.org/officeDocument/2006/relationships/hyperlink" Target="#'3. Vinculaci&#243;n Univ. Sociedad'!A1"/><Relationship Id="rId9" Type="http://schemas.openxmlformats.org/officeDocument/2006/relationships/hyperlink" Target="#'11. Gestion Administrativa'!A1"/><Relationship Id="rId14" Type="http://schemas.openxmlformats.org/officeDocument/2006/relationships/hyperlink" Target="#'14. Internacional... de la E.S.'!A1"/></Relationships>
</file>

<file path=xl/drawings/_rels/drawing5.xml.rels><?xml version="1.0" encoding="UTF-8" standalone="yes"?>
<Relationships xmlns="http://schemas.openxmlformats.org/package/2006/relationships"><Relationship Id="rId8" Type="http://schemas.openxmlformats.org/officeDocument/2006/relationships/hyperlink" Target="#'17. Gesti&#243;n TIC'!A1"/><Relationship Id="rId13" Type="http://schemas.openxmlformats.org/officeDocument/2006/relationships/hyperlink" Target="#'15. Gobernabilidad y Proceso...'!A1"/><Relationship Id="rId18" Type="http://schemas.openxmlformats.org/officeDocument/2006/relationships/hyperlink" Target="#'12. Gesti&#243;n del Talento Humano'!A1"/><Relationship Id="rId3" Type="http://schemas.openxmlformats.org/officeDocument/2006/relationships/hyperlink" Target="#'2. Investigaci&#243;n Cient&#237;fica'!A1"/><Relationship Id="rId7" Type="http://schemas.openxmlformats.org/officeDocument/2006/relationships/hyperlink" Target="#'4. Docencia y Profesorado Univ.'!A1"/><Relationship Id="rId12" Type="http://schemas.openxmlformats.org/officeDocument/2006/relationships/hyperlink" Target="#'16. Desa. del Sistema Educ.Sup.'!A1"/><Relationship Id="rId17" Type="http://schemas.openxmlformats.org/officeDocument/2006/relationships/hyperlink" Target="#'6. Gesti&#243;n del Conocimiento'!A1"/><Relationship Id="rId2" Type="http://schemas.openxmlformats.org/officeDocument/2006/relationships/hyperlink" Target="#'1. Desarrollo e Innov. Curricu.'!A1"/><Relationship Id="rId16" Type="http://schemas.openxmlformats.org/officeDocument/2006/relationships/hyperlink" Target="#'7. Lo Esencial de la Reforma U.'!A1"/><Relationship Id="rId1" Type="http://schemas.openxmlformats.org/officeDocument/2006/relationships/image" Target="../media/image2.png"/><Relationship Id="rId6" Type="http://schemas.openxmlformats.org/officeDocument/2006/relationships/hyperlink" Target="#'5. Estudiantes y Graduados'!A1"/><Relationship Id="rId11" Type="http://schemas.openxmlformats.org/officeDocument/2006/relationships/hyperlink" Target="#'8. Cultura de Inno. Insti...'!A1"/><Relationship Id="rId5" Type="http://schemas.openxmlformats.org/officeDocument/2006/relationships/hyperlink" Target="#'9. Asegura. de la Calid. y M'!A1"/><Relationship Id="rId15" Type="http://schemas.openxmlformats.org/officeDocument/2006/relationships/hyperlink" Target="#'13. Gesti&#243;n Acad&#233;mica'!A1"/><Relationship Id="rId10" Type="http://schemas.openxmlformats.org/officeDocument/2006/relationships/hyperlink" Target="#'10. Posgrado'!A1"/><Relationship Id="rId4" Type="http://schemas.openxmlformats.org/officeDocument/2006/relationships/hyperlink" Target="#'3. Vinculaci&#243;n Univ. Sociedad'!A1"/><Relationship Id="rId9" Type="http://schemas.openxmlformats.org/officeDocument/2006/relationships/hyperlink" Target="#'11. Gestion Administrativa'!A1"/><Relationship Id="rId14" Type="http://schemas.openxmlformats.org/officeDocument/2006/relationships/hyperlink" Target="#'14. Internacional... de la E.S.'!A1"/></Relationships>
</file>

<file path=xl/drawings/_rels/drawing6.xml.rels><?xml version="1.0" encoding="UTF-8" standalone="yes"?>
<Relationships xmlns="http://schemas.openxmlformats.org/package/2006/relationships"><Relationship Id="rId8" Type="http://schemas.openxmlformats.org/officeDocument/2006/relationships/hyperlink" Target="#'17. Gesti&#243;n TIC'!A1"/><Relationship Id="rId13" Type="http://schemas.openxmlformats.org/officeDocument/2006/relationships/hyperlink" Target="#'15. Gobernabilidad y Proceso...'!A1"/><Relationship Id="rId18" Type="http://schemas.openxmlformats.org/officeDocument/2006/relationships/hyperlink" Target="#'12. Gesti&#243;n del Talento Humano'!A1"/><Relationship Id="rId3" Type="http://schemas.openxmlformats.org/officeDocument/2006/relationships/hyperlink" Target="#'2. Investigaci&#243;n Cient&#237;fica'!A1"/><Relationship Id="rId7" Type="http://schemas.openxmlformats.org/officeDocument/2006/relationships/hyperlink" Target="#'4. Docencia y Profesorado Univ.'!A1"/><Relationship Id="rId12" Type="http://schemas.openxmlformats.org/officeDocument/2006/relationships/hyperlink" Target="#'16. Desa. del Sistema Educ.Sup.'!A1"/><Relationship Id="rId17" Type="http://schemas.openxmlformats.org/officeDocument/2006/relationships/hyperlink" Target="#'6. Gesti&#243;n del Conocimiento'!A1"/><Relationship Id="rId2" Type="http://schemas.openxmlformats.org/officeDocument/2006/relationships/hyperlink" Target="#'1. Desarrollo e Innov. Curricu.'!A1"/><Relationship Id="rId16" Type="http://schemas.openxmlformats.org/officeDocument/2006/relationships/hyperlink" Target="#'7. Lo Esencial de la Reforma U.'!A1"/><Relationship Id="rId1" Type="http://schemas.openxmlformats.org/officeDocument/2006/relationships/image" Target="../media/image2.png"/><Relationship Id="rId6" Type="http://schemas.openxmlformats.org/officeDocument/2006/relationships/hyperlink" Target="#'5. Estudiantes y Graduados'!A1"/><Relationship Id="rId11" Type="http://schemas.openxmlformats.org/officeDocument/2006/relationships/hyperlink" Target="#'8. Cultura de Inno. Insti...'!A1"/><Relationship Id="rId5" Type="http://schemas.openxmlformats.org/officeDocument/2006/relationships/hyperlink" Target="#'9. Asegura. de la Calid. y M'!A1"/><Relationship Id="rId15" Type="http://schemas.openxmlformats.org/officeDocument/2006/relationships/hyperlink" Target="#'13. Gesti&#243;n Acad&#233;mica'!A1"/><Relationship Id="rId10" Type="http://schemas.openxmlformats.org/officeDocument/2006/relationships/hyperlink" Target="#'10. Posgrado'!A1"/><Relationship Id="rId4" Type="http://schemas.openxmlformats.org/officeDocument/2006/relationships/hyperlink" Target="#'3. Vinculaci&#243;n Univ. Sociedad'!A1"/><Relationship Id="rId9" Type="http://schemas.openxmlformats.org/officeDocument/2006/relationships/hyperlink" Target="#'11. Gestion Administrativa'!A1"/><Relationship Id="rId14" Type="http://schemas.openxmlformats.org/officeDocument/2006/relationships/hyperlink" Target="#'14. Internacional... de la E.S.'!A1"/></Relationships>
</file>

<file path=xl/drawings/_rels/drawing7.xml.rels><?xml version="1.0" encoding="UTF-8" standalone="yes"?>
<Relationships xmlns="http://schemas.openxmlformats.org/package/2006/relationships"><Relationship Id="rId8" Type="http://schemas.openxmlformats.org/officeDocument/2006/relationships/hyperlink" Target="#'17. Gesti&#243;n TIC'!A1"/><Relationship Id="rId13" Type="http://schemas.openxmlformats.org/officeDocument/2006/relationships/hyperlink" Target="#'15. Gobernabilidad y Proceso...'!A1"/><Relationship Id="rId18" Type="http://schemas.openxmlformats.org/officeDocument/2006/relationships/hyperlink" Target="#'12. Gesti&#243;n del Talento Humano'!A1"/><Relationship Id="rId3" Type="http://schemas.openxmlformats.org/officeDocument/2006/relationships/hyperlink" Target="#'2. Investigaci&#243;n Cient&#237;fica'!A1"/><Relationship Id="rId7" Type="http://schemas.openxmlformats.org/officeDocument/2006/relationships/hyperlink" Target="#'4. Docencia y Profesorado Univ.'!A1"/><Relationship Id="rId12" Type="http://schemas.openxmlformats.org/officeDocument/2006/relationships/hyperlink" Target="#'16. Desa. del Sistema Educ.Sup.'!A1"/><Relationship Id="rId17" Type="http://schemas.openxmlformats.org/officeDocument/2006/relationships/hyperlink" Target="#'6. Gesti&#243;n del Conocimiento'!A1"/><Relationship Id="rId2" Type="http://schemas.openxmlformats.org/officeDocument/2006/relationships/hyperlink" Target="#'1. Desarrollo e Innov. Curricu.'!A1"/><Relationship Id="rId16" Type="http://schemas.openxmlformats.org/officeDocument/2006/relationships/hyperlink" Target="#'7. Lo Esencial de la Reforma U.'!A1"/><Relationship Id="rId1" Type="http://schemas.openxmlformats.org/officeDocument/2006/relationships/image" Target="../media/image2.png"/><Relationship Id="rId6" Type="http://schemas.openxmlformats.org/officeDocument/2006/relationships/hyperlink" Target="#'5. Estudiantes y Graduados'!A1"/><Relationship Id="rId11" Type="http://schemas.openxmlformats.org/officeDocument/2006/relationships/hyperlink" Target="#'8. Cultura de Inno. Insti...'!A1"/><Relationship Id="rId5" Type="http://schemas.openxmlformats.org/officeDocument/2006/relationships/hyperlink" Target="#'9. Asegura. de la Calid. y M'!A1"/><Relationship Id="rId15" Type="http://schemas.openxmlformats.org/officeDocument/2006/relationships/hyperlink" Target="#'13. Gesti&#243;n Acad&#233;mica'!A1"/><Relationship Id="rId10" Type="http://schemas.openxmlformats.org/officeDocument/2006/relationships/hyperlink" Target="#'10. Posgrado'!A1"/><Relationship Id="rId4" Type="http://schemas.openxmlformats.org/officeDocument/2006/relationships/hyperlink" Target="#'3. Vinculaci&#243;n Univ. Sociedad'!A1"/><Relationship Id="rId9" Type="http://schemas.openxmlformats.org/officeDocument/2006/relationships/hyperlink" Target="#'11. Gestion Administrativa'!A1"/><Relationship Id="rId14" Type="http://schemas.openxmlformats.org/officeDocument/2006/relationships/hyperlink" Target="#'14. Internacional... de la E.S.'!A1"/></Relationships>
</file>

<file path=xl/drawings/_rels/drawing8.xml.rels><?xml version="1.0" encoding="UTF-8" standalone="yes"?>
<Relationships xmlns="http://schemas.openxmlformats.org/package/2006/relationships"><Relationship Id="rId8" Type="http://schemas.openxmlformats.org/officeDocument/2006/relationships/hyperlink" Target="#'17. Gesti&#243;n TIC'!A1"/><Relationship Id="rId13" Type="http://schemas.openxmlformats.org/officeDocument/2006/relationships/hyperlink" Target="#'15. Gobernabilidad y Proceso...'!A1"/><Relationship Id="rId18" Type="http://schemas.openxmlformats.org/officeDocument/2006/relationships/hyperlink" Target="#'12. Gesti&#243;n del Talento Humano'!A1"/><Relationship Id="rId3" Type="http://schemas.openxmlformats.org/officeDocument/2006/relationships/hyperlink" Target="#'2. Investigaci&#243;n Cient&#237;fica'!A1"/><Relationship Id="rId7" Type="http://schemas.openxmlformats.org/officeDocument/2006/relationships/hyperlink" Target="#'4. Docencia y Profesorado Univ.'!A1"/><Relationship Id="rId12" Type="http://schemas.openxmlformats.org/officeDocument/2006/relationships/hyperlink" Target="#'16. Desa. del Sistema Educ.Sup.'!A1"/><Relationship Id="rId17" Type="http://schemas.openxmlformats.org/officeDocument/2006/relationships/hyperlink" Target="#'6. Gesti&#243;n del Conocimiento'!A1"/><Relationship Id="rId2" Type="http://schemas.openxmlformats.org/officeDocument/2006/relationships/hyperlink" Target="#'1. Desarrollo e Innov. Curricu.'!A1"/><Relationship Id="rId16" Type="http://schemas.openxmlformats.org/officeDocument/2006/relationships/hyperlink" Target="#'7. Lo Esencial de la Reforma U.'!A1"/><Relationship Id="rId1" Type="http://schemas.openxmlformats.org/officeDocument/2006/relationships/image" Target="../media/image2.png"/><Relationship Id="rId6" Type="http://schemas.openxmlformats.org/officeDocument/2006/relationships/hyperlink" Target="#'5. Estudiantes y Graduados'!A1"/><Relationship Id="rId11" Type="http://schemas.openxmlformats.org/officeDocument/2006/relationships/hyperlink" Target="#'8. Cultura de Inno. Insti...'!A1"/><Relationship Id="rId5" Type="http://schemas.openxmlformats.org/officeDocument/2006/relationships/hyperlink" Target="#'9. Asegura. de la Calid. y M'!A1"/><Relationship Id="rId15" Type="http://schemas.openxmlformats.org/officeDocument/2006/relationships/hyperlink" Target="#'13. Gesti&#243;n Acad&#233;mica'!A1"/><Relationship Id="rId10" Type="http://schemas.openxmlformats.org/officeDocument/2006/relationships/hyperlink" Target="#'10. Posgrado'!A1"/><Relationship Id="rId4" Type="http://schemas.openxmlformats.org/officeDocument/2006/relationships/hyperlink" Target="#'3. Vinculaci&#243;n Univ. Sociedad'!A1"/><Relationship Id="rId9" Type="http://schemas.openxmlformats.org/officeDocument/2006/relationships/hyperlink" Target="#'11. Gestion Administrativa'!A1"/><Relationship Id="rId14" Type="http://schemas.openxmlformats.org/officeDocument/2006/relationships/hyperlink" Target="#'14. Internacional... de la E.S.'!A1"/></Relationships>
</file>

<file path=xl/drawings/_rels/drawing9.xml.rels><?xml version="1.0" encoding="UTF-8" standalone="yes"?>
<Relationships xmlns="http://schemas.openxmlformats.org/package/2006/relationships"><Relationship Id="rId8" Type="http://schemas.openxmlformats.org/officeDocument/2006/relationships/hyperlink" Target="#'17. Gesti&#243;n TIC'!A1"/><Relationship Id="rId13" Type="http://schemas.openxmlformats.org/officeDocument/2006/relationships/hyperlink" Target="#'15. Gobernabilidad y Proceso...'!A1"/><Relationship Id="rId18" Type="http://schemas.openxmlformats.org/officeDocument/2006/relationships/hyperlink" Target="#'12. Gesti&#243;n del Talento Humano'!A1"/><Relationship Id="rId3" Type="http://schemas.openxmlformats.org/officeDocument/2006/relationships/hyperlink" Target="#'2. Investigaci&#243;n Cient&#237;fica'!A1"/><Relationship Id="rId7" Type="http://schemas.openxmlformats.org/officeDocument/2006/relationships/hyperlink" Target="#'4. Docencia y Profesorado Univ.'!A1"/><Relationship Id="rId12" Type="http://schemas.openxmlformats.org/officeDocument/2006/relationships/hyperlink" Target="#'16. Desa. del Sistema Educ.Sup.'!A1"/><Relationship Id="rId17" Type="http://schemas.openxmlformats.org/officeDocument/2006/relationships/hyperlink" Target="#'6. Gesti&#243;n del Conocimiento'!A1"/><Relationship Id="rId2" Type="http://schemas.openxmlformats.org/officeDocument/2006/relationships/hyperlink" Target="#'1. Desarrollo e Innov. Curricu.'!A1"/><Relationship Id="rId16" Type="http://schemas.openxmlformats.org/officeDocument/2006/relationships/hyperlink" Target="#'7. Lo Esencial de la Reforma U.'!A1"/><Relationship Id="rId1" Type="http://schemas.openxmlformats.org/officeDocument/2006/relationships/image" Target="../media/image2.png"/><Relationship Id="rId6" Type="http://schemas.openxmlformats.org/officeDocument/2006/relationships/hyperlink" Target="#'5. Estudiantes y Graduados'!A1"/><Relationship Id="rId11" Type="http://schemas.openxmlformats.org/officeDocument/2006/relationships/hyperlink" Target="#'8. Cultura de Inno. Insti...'!A1"/><Relationship Id="rId5" Type="http://schemas.openxmlformats.org/officeDocument/2006/relationships/hyperlink" Target="#'9. Asegura. de la Calid. y M'!A1"/><Relationship Id="rId15" Type="http://schemas.openxmlformats.org/officeDocument/2006/relationships/hyperlink" Target="#'13. Gesti&#243;n Acad&#233;mica'!A1"/><Relationship Id="rId10" Type="http://schemas.openxmlformats.org/officeDocument/2006/relationships/hyperlink" Target="#'10. Posgrado'!A1"/><Relationship Id="rId4" Type="http://schemas.openxmlformats.org/officeDocument/2006/relationships/hyperlink" Target="#'3. Vinculaci&#243;n Univ. Sociedad'!A1"/><Relationship Id="rId9" Type="http://schemas.openxmlformats.org/officeDocument/2006/relationships/hyperlink" Target="#'11. Gestion Administrativa'!A1"/><Relationship Id="rId14" Type="http://schemas.openxmlformats.org/officeDocument/2006/relationships/hyperlink" Target="#'14. Internacional... de la E.S.'!A1"/></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twoCellAnchor>
    <xdr:from>
      <xdr:col>4</xdr:col>
      <xdr:colOff>0</xdr:colOff>
      <xdr:row>0</xdr:row>
      <xdr:rowOff>2889</xdr:rowOff>
    </xdr:from>
    <xdr:to>
      <xdr:col>4</xdr:col>
      <xdr:colOff>1803130</xdr:colOff>
      <xdr:row>4</xdr:row>
      <xdr:rowOff>260872</xdr:rowOff>
    </xdr:to>
    <xdr:sp macro="" textlink="">
      <xdr:nvSpPr>
        <xdr:cNvPr id="3" name="Rectángulo 2">
          <a:hlinkClick xmlns:r="http://schemas.openxmlformats.org/officeDocument/2006/relationships" r:id="rId2"/>
        </xdr:cNvPr>
        <xdr:cNvSpPr/>
      </xdr:nvSpPr>
      <xdr:spPr>
        <a:xfrm>
          <a:off x="5958663" y="2889"/>
          <a:ext cx="1803130"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4</xdr:row>
      <xdr:rowOff>285402</xdr:rowOff>
    </xdr:from>
    <xdr:to>
      <xdr:col>4</xdr:col>
      <xdr:colOff>1803130</xdr:colOff>
      <xdr:row>7</xdr:row>
      <xdr:rowOff>22831</xdr:rowOff>
    </xdr:to>
    <xdr:sp macro="" textlink="">
      <xdr:nvSpPr>
        <xdr:cNvPr id="4" name="Rectángulo 3">
          <a:hlinkClick xmlns:r="http://schemas.openxmlformats.org/officeDocument/2006/relationships" r:id="rId3"/>
        </xdr:cNvPr>
        <xdr:cNvSpPr/>
      </xdr:nvSpPr>
      <xdr:spPr>
        <a:xfrm>
          <a:off x="5958663" y="484762"/>
          <a:ext cx="1803130"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7</xdr:row>
      <xdr:rowOff>47968</xdr:rowOff>
    </xdr:from>
    <xdr:to>
      <xdr:col>4</xdr:col>
      <xdr:colOff>1803130</xdr:colOff>
      <xdr:row>9</xdr:row>
      <xdr:rowOff>117663</xdr:rowOff>
    </xdr:to>
    <xdr:sp macro="" textlink="">
      <xdr:nvSpPr>
        <xdr:cNvPr id="5" name="Rectángulo 4">
          <a:hlinkClick xmlns:r="http://schemas.openxmlformats.org/officeDocument/2006/relationships" r:id="rId4"/>
        </xdr:cNvPr>
        <xdr:cNvSpPr/>
      </xdr:nvSpPr>
      <xdr:spPr>
        <a:xfrm>
          <a:off x="5958663" y="967241"/>
          <a:ext cx="1803130"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5</xdr:col>
      <xdr:colOff>1186923</xdr:colOff>
      <xdr:row>7</xdr:row>
      <xdr:rowOff>43615</xdr:rowOff>
    </xdr:from>
    <xdr:to>
      <xdr:col>7</xdr:col>
      <xdr:colOff>420864</xdr:colOff>
      <xdr:row>9</xdr:row>
      <xdr:rowOff>113310</xdr:rowOff>
    </xdr:to>
    <xdr:sp macro="" textlink="">
      <xdr:nvSpPr>
        <xdr:cNvPr id="6" name="Rectángulo 5">
          <a:hlinkClick xmlns:r="http://schemas.openxmlformats.org/officeDocument/2006/relationships" r:id="rId5"/>
        </xdr:cNvPr>
        <xdr:cNvSpPr/>
      </xdr:nvSpPr>
      <xdr:spPr>
        <a:xfrm>
          <a:off x="9593289" y="962888"/>
          <a:ext cx="1803476"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4</xdr:col>
      <xdr:colOff>1816676</xdr:colOff>
      <xdr:row>4</xdr:row>
      <xdr:rowOff>288857</xdr:rowOff>
    </xdr:from>
    <xdr:to>
      <xdr:col>5</xdr:col>
      <xdr:colOff>1156291</xdr:colOff>
      <xdr:row>7</xdr:row>
      <xdr:rowOff>26286</xdr:rowOff>
    </xdr:to>
    <xdr:sp macro="" textlink="">
      <xdr:nvSpPr>
        <xdr:cNvPr id="7" name="Rectángulo 6">
          <a:hlinkClick xmlns:r="http://schemas.openxmlformats.org/officeDocument/2006/relationships" r:id="rId6"/>
        </xdr:cNvPr>
        <xdr:cNvSpPr/>
      </xdr:nvSpPr>
      <xdr:spPr>
        <a:xfrm>
          <a:off x="7775339" y="488217"/>
          <a:ext cx="1787318"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4</xdr:col>
      <xdr:colOff>1831568</xdr:colOff>
      <xdr:row>0</xdr:row>
      <xdr:rowOff>0</xdr:rowOff>
    </xdr:from>
    <xdr:to>
      <xdr:col>5</xdr:col>
      <xdr:colOff>1169595</xdr:colOff>
      <xdr:row>4</xdr:row>
      <xdr:rowOff>256395</xdr:rowOff>
    </xdr:to>
    <xdr:sp macro="" textlink="">
      <xdr:nvSpPr>
        <xdr:cNvPr id="8" name="Rectángulo 7">
          <a:hlinkClick xmlns:r="http://schemas.openxmlformats.org/officeDocument/2006/relationships" r:id="rId7"/>
        </xdr:cNvPr>
        <xdr:cNvSpPr/>
      </xdr:nvSpPr>
      <xdr:spPr>
        <a:xfrm>
          <a:off x="7790231" y="0"/>
          <a:ext cx="1785730" cy="4557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9</xdr:col>
      <xdr:colOff>67212</xdr:colOff>
      <xdr:row>4</xdr:row>
      <xdr:rowOff>266932</xdr:rowOff>
    </xdr:from>
    <xdr:to>
      <xdr:col>9</xdr:col>
      <xdr:colOff>1852663</xdr:colOff>
      <xdr:row>7</xdr:row>
      <xdr:rowOff>4361</xdr:rowOff>
    </xdr:to>
    <xdr:sp macro="" textlink="">
      <xdr:nvSpPr>
        <xdr:cNvPr id="9" name="Rectángulo 8">
          <a:hlinkClick xmlns:r="http://schemas.openxmlformats.org/officeDocument/2006/relationships" r:id="rId8"/>
        </xdr:cNvPr>
        <xdr:cNvSpPr/>
      </xdr:nvSpPr>
      <xdr:spPr>
        <a:xfrm>
          <a:off x="15052474" y="466292"/>
          <a:ext cx="1785451"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7</xdr:col>
      <xdr:colOff>433645</xdr:colOff>
      <xdr:row>4</xdr:row>
      <xdr:rowOff>281293</xdr:rowOff>
    </xdr:from>
    <xdr:to>
      <xdr:col>8</xdr:col>
      <xdr:colOff>620406</xdr:colOff>
      <xdr:row>7</xdr:row>
      <xdr:rowOff>38307</xdr:rowOff>
    </xdr:to>
    <xdr:sp macro="" textlink="">
      <xdr:nvSpPr>
        <xdr:cNvPr id="10" name="Rectángulo 9">
          <a:hlinkClick xmlns:r="http://schemas.openxmlformats.org/officeDocument/2006/relationships" r:id="rId9"/>
        </xdr:cNvPr>
        <xdr:cNvSpPr/>
      </xdr:nvSpPr>
      <xdr:spPr>
        <a:xfrm>
          <a:off x="11409546" y="480653"/>
          <a:ext cx="1792720" cy="47692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7</xdr:col>
      <xdr:colOff>437778</xdr:colOff>
      <xdr:row>0</xdr:row>
      <xdr:rowOff>8123</xdr:rowOff>
    </xdr:from>
    <xdr:to>
      <xdr:col>8</xdr:col>
      <xdr:colOff>624539</xdr:colOff>
      <xdr:row>4</xdr:row>
      <xdr:rowOff>266106</xdr:rowOff>
    </xdr:to>
    <xdr:sp macro="" textlink="">
      <xdr:nvSpPr>
        <xdr:cNvPr id="11" name="Rectángulo 10">
          <a:hlinkClick xmlns:r="http://schemas.openxmlformats.org/officeDocument/2006/relationships" r:id="rId10"/>
        </xdr:cNvPr>
        <xdr:cNvSpPr/>
      </xdr:nvSpPr>
      <xdr:spPr>
        <a:xfrm>
          <a:off x="11413679" y="8123"/>
          <a:ext cx="1792720"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5</xdr:col>
      <xdr:colOff>1181180</xdr:colOff>
      <xdr:row>4</xdr:row>
      <xdr:rowOff>276000</xdr:rowOff>
    </xdr:from>
    <xdr:to>
      <xdr:col>7</xdr:col>
      <xdr:colOff>410354</xdr:colOff>
      <xdr:row>7</xdr:row>
      <xdr:rowOff>11841</xdr:rowOff>
    </xdr:to>
    <xdr:sp macro="" textlink="">
      <xdr:nvSpPr>
        <xdr:cNvPr id="12" name="Rectángulo 11">
          <a:hlinkClick xmlns:r="http://schemas.openxmlformats.org/officeDocument/2006/relationships" r:id="rId11"/>
        </xdr:cNvPr>
        <xdr:cNvSpPr/>
      </xdr:nvSpPr>
      <xdr:spPr>
        <a:xfrm>
          <a:off x="9587546" y="475360"/>
          <a:ext cx="1798709" cy="45575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9</xdr:col>
      <xdr:colOff>91229</xdr:colOff>
      <xdr:row>0</xdr:row>
      <xdr:rowOff>699</xdr:rowOff>
    </xdr:from>
    <xdr:to>
      <xdr:col>10</xdr:col>
      <xdr:colOff>8086</xdr:colOff>
      <xdr:row>4</xdr:row>
      <xdr:rowOff>248923</xdr:rowOff>
    </xdr:to>
    <xdr:sp macro="" textlink="">
      <xdr:nvSpPr>
        <xdr:cNvPr id="13" name="Rectángulo 12">
          <a:hlinkClick xmlns:r="http://schemas.openxmlformats.org/officeDocument/2006/relationships" r:id="rId12"/>
        </xdr:cNvPr>
        <xdr:cNvSpPr/>
      </xdr:nvSpPr>
      <xdr:spPr>
        <a:xfrm>
          <a:off x="15076491" y="699"/>
          <a:ext cx="1788630" cy="44758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8</xdr:col>
      <xdr:colOff>662684</xdr:colOff>
      <xdr:row>7</xdr:row>
      <xdr:rowOff>34217</xdr:rowOff>
    </xdr:from>
    <xdr:to>
      <xdr:col>9</xdr:col>
      <xdr:colOff>67183</xdr:colOff>
      <xdr:row>9</xdr:row>
      <xdr:rowOff>103912</xdr:rowOff>
    </xdr:to>
    <xdr:sp macro="" textlink="">
      <xdr:nvSpPr>
        <xdr:cNvPr id="14" name="Rectángulo 13">
          <a:hlinkClick xmlns:r="http://schemas.openxmlformats.org/officeDocument/2006/relationships" r:id="rId13"/>
        </xdr:cNvPr>
        <xdr:cNvSpPr/>
      </xdr:nvSpPr>
      <xdr:spPr>
        <a:xfrm>
          <a:off x="13244544" y="953490"/>
          <a:ext cx="1807901"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8</xdr:col>
      <xdr:colOff>645753</xdr:colOff>
      <xdr:row>4</xdr:row>
      <xdr:rowOff>277366</xdr:rowOff>
    </xdr:from>
    <xdr:to>
      <xdr:col>9</xdr:col>
      <xdr:colOff>50252</xdr:colOff>
      <xdr:row>7</xdr:row>
      <xdr:rowOff>56103</xdr:rowOff>
    </xdr:to>
    <xdr:sp macro="" textlink="">
      <xdr:nvSpPr>
        <xdr:cNvPr id="15" name="Rectángulo 14">
          <a:hlinkClick xmlns:r="http://schemas.openxmlformats.org/officeDocument/2006/relationships" r:id="rId14"/>
        </xdr:cNvPr>
        <xdr:cNvSpPr/>
      </xdr:nvSpPr>
      <xdr:spPr>
        <a:xfrm>
          <a:off x="13227613" y="476726"/>
          <a:ext cx="1807901" cy="498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8</xdr:col>
      <xdr:colOff>654749</xdr:colOff>
      <xdr:row>0</xdr:row>
      <xdr:rowOff>4249</xdr:rowOff>
    </xdr:from>
    <xdr:to>
      <xdr:col>9</xdr:col>
      <xdr:colOff>59248</xdr:colOff>
      <xdr:row>4</xdr:row>
      <xdr:rowOff>262232</xdr:rowOff>
    </xdr:to>
    <xdr:sp macro="" textlink="">
      <xdr:nvSpPr>
        <xdr:cNvPr id="16" name="Rectángulo 15">
          <a:hlinkClick xmlns:r="http://schemas.openxmlformats.org/officeDocument/2006/relationships" r:id="rId15"/>
        </xdr:cNvPr>
        <xdr:cNvSpPr/>
      </xdr:nvSpPr>
      <xdr:spPr>
        <a:xfrm>
          <a:off x="13236609" y="4249"/>
          <a:ext cx="1807901"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5</xdr:col>
      <xdr:colOff>1185938</xdr:colOff>
      <xdr:row>0</xdr:row>
      <xdr:rowOff>2484</xdr:rowOff>
    </xdr:from>
    <xdr:to>
      <xdr:col>7</xdr:col>
      <xdr:colOff>415112</xdr:colOff>
      <xdr:row>4</xdr:row>
      <xdr:rowOff>260467</xdr:rowOff>
    </xdr:to>
    <xdr:sp macro="" textlink="">
      <xdr:nvSpPr>
        <xdr:cNvPr id="17" name="Rectángulo 16">
          <a:hlinkClick xmlns:r="http://schemas.openxmlformats.org/officeDocument/2006/relationships" r:id="rId16"/>
        </xdr:cNvPr>
        <xdr:cNvSpPr/>
      </xdr:nvSpPr>
      <xdr:spPr>
        <a:xfrm>
          <a:off x="9592304" y="2484"/>
          <a:ext cx="1798709"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4</xdr:col>
      <xdr:colOff>1827411</xdr:colOff>
      <xdr:row>7</xdr:row>
      <xdr:rowOff>49677</xdr:rowOff>
    </xdr:from>
    <xdr:to>
      <xdr:col>5</xdr:col>
      <xdr:colOff>1167026</xdr:colOff>
      <xdr:row>9</xdr:row>
      <xdr:rowOff>119372</xdr:rowOff>
    </xdr:to>
    <xdr:sp macro="" textlink="">
      <xdr:nvSpPr>
        <xdr:cNvPr id="18" name="Rectángulo 17">
          <a:hlinkClick xmlns:r="http://schemas.openxmlformats.org/officeDocument/2006/relationships" r:id="rId17"/>
        </xdr:cNvPr>
        <xdr:cNvSpPr/>
      </xdr:nvSpPr>
      <xdr:spPr>
        <a:xfrm>
          <a:off x="7786074" y="968950"/>
          <a:ext cx="1787318"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7</xdr:col>
      <xdr:colOff>447557</xdr:colOff>
      <xdr:row>7</xdr:row>
      <xdr:rowOff>54733</xdr:rowOff>
    </xdr:from>
    <xdr:to>
      <xdr:col>8</xdr:col>
      <xdr:colOff>634318</xdr:colOff>
      <xdr:row>9</xdr:row>
      <xdr:rowOff>111944</xdr:rowOff>
    </xdr:to>
    <xdr:sp macro="" textlink="">
      <xdr:nvSpPr>
        <xdr:cNvPr id="19" name="Rectángulo 18">
          <a:hlinkClick xmlns:r="http://schemas.openxmlformats.org/officeDocument/2006/relationships" r:id="rId18"/>
        </xdr:cNvPr>
        <xdr:cNvSpPr/>
      </xdr:nvSpPr>
      <xdr:spPr>
        <a:xfrm>
          <a:off x="11423458" y="974006"/>
          <a:ext cx="1792720" cy="44485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37</xdr:row>
      <xdr:rowOff>2889</xdr:rowOff>
    </xdr:from>
    <xdr:to>
      <xdr:col>4</xdr:col>
      <xdr:colOff>1803130</xdr:colOff>
      <xdr:row>39</xdr:row>
      <xdr:rowOff>72587</xdr:rowOff>
    </xdr:to>
    <xdr:sp macro="" textlink="">
      <xdr:nvSpPr>
        <xdr:cNvPr id="20" name="Rectángulo 19">
          <a:hlinkClick xmlns:r="http://schemas.openxmlformats.org/officeDocument/2006/relationships" r:id="rId2"/>
        </xdr:cNvPr>
        <xdr:cNvSpPr/>
      </xdr:nvSpPr>
      <xdr:spPr>
        <a:xfrm>
          <a:off x="5958663" y="6880825"/>
          <a:ext cx="1803130"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39</xdr:row>
      <xdr:rowOff>97117</xdr:rowOff>
    </xdr:from>
    <xdr:to>
      <xdr:col>4</xdr:col>
      <xdr:colOff>1803130</xdr:colOff>
      <xdr:row>41</xdr:row>
      <xdr:rowOff>166813</xdr:rowOff>
    </xdr:to>
    <xdr:sp macro="" textlink="">
      <xdr:nvSpPr>
        <xdr:cNvPr id="21" name="Rectángulo 20">
          <a:hlinkClick xmlns:r="http://schemas.openxmlformats.org/officeDocument/2006/relationships" r:id="rId3"/>
        </xdr:cNvPr>
        <xdr:cNvSpPr/>
      </xdr:nvSpPr>
      <xdr:spPr>
        <a:xfrm>
          <a:off x="5958663" y="7362698"/>
          <a:ext cx="1803130"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41</xdr:row>
      <xdr:rowOff>191950</xdr:rowOff>
    </xdr:from>
    <xdr:to>
      <xdr:col>4</xdr:col>
      <xdr:colOff>1803130</xdr:colOff>
      <xdr:row>44</xdr:row>
      <xdr:rowOff>17983</xdr:rowOff>
    </xdr:to>
    <xdr:sp macro="" textlink="">
      <xdr:nvSpPr>
        <xdr:cNvPr id="22" name="Rectángulo 21">
          <a:hlinkClick xmlns:r="http://schemas.openxmlformats.org/officeDocument/2006/relationships" r:id="rId4"/>
        </xdr:cNvPr>
        <xdr:cNvSpPr/>
      </xdr:nvSpPr>
      <xdr:spPr>
        <a:xfrm>
          <a:off x="5958663" y="7845177"/>
          <a:ext cx="1803130"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5</xdr:col>
      <xdr:colOff>1186923</xdr:colOff>
      <xdr:row>41</xdr:row>
      <xdr:rowOff>187597</xdr:rowOff>
    </xdr:from>
    <xdr:to>
      <xdr:col>7</xdr:col>
      <xdr:colOff>420864</xdr:colOff>
      <xdr:row>44</xdr:row>
      <xdr:rowOff>13630</xdr:rowOff>
    </xdr:to>
    <xdr:sp macro="" textlink="">
      <xdr:nvSpPr>
        <xdr:cNvPr id="23" name="Rectángulo 22">
          <a:hlinkClick xmlns:r="http://schemas.openxmlformats.org/officeDocument/2006/relationships" r:id="rId5"/>
        </xdr:cNvPr>
        <xdr:cNvSpPr/>
      </xdr:nvSpPr>
      <xdr:spPr>
        <a:xfrm>
          <a:off x="9593289" y="7840824"/>
          <a:ext cx="1803476"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4</xdr:col>
      <xdr:colOff>1816676</xdr:colOff>
      <xdr:row>39</xdr:row>
      <xdr:rowOff>100572</xdr:rowOff>
    </xdr:from>
    <xdr:to>
      <xdr:col>5</xdr:col>
      <xdr:colOff>1156291</xdr:colOff>
      <xdr:row>41</xdr:row>
      <xdr:rowOff>170268</xdr:rowOff>
    </xdr:to>
    <xdr:sp macro="" textlink="">
      <xdr:nvSpPr>
        <xdr:cNvPr id="24" name="Rectángulo 23">
          <a:hlinkClick xmlns:r="http://schemas.openxmlformats.org/officeDocument/2006/relationships" r:id="rId6"/>
        </xdr:cNvPr>
        <xdr:cNvSpPr/>
      </xdr:nvSpPr>
      <xdr:spPr>
        <a:xfrm>
          <a:off x="7775339" y="7366153"/>
          <a:ext cx="1787318"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4</xdr:col>
      <xdr:colOff>1831568</xdr:colOff>
      <xdr:row>37</xdr:row>
      <xdr:rowOff>0</xdr:rowOff>
    </xdr:from>
    <xdr:to>
      <xdr:col>5</xdr:col>
      <xdr:colOff>1169595</xdr:colOff>
      <xdr:row>39</xdr:row>
      <xdr:rowOff>68110</xdr:rowOff>
    </xdr:to>
    <xdr:sp macro="" textlink="">
      <xdr:nvSpPr>
        <xdr:cNvPr id="25" name="Rectángulo 24">
          <a:hlinkClick xmlns:r="http://schemas.openxmlformats.org/officeDocument/2006/relationships" r:id="rId7"/>
        </xdr:cNvPr>
        <xdr:cNvSpPr/>
      </xdr:nvSpPr>
      <xdr:spPr>
        <a:xfrm>
          <a:off x="7790231" y="6877936"/>
          <a:ext cx="1785730" cy="4557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9</xdr:col>
      <xdr:colOff>67212</xdr:colOff>
      <xdr:row>39</xdr:row>
      <xdr:rowOff>78647</xdr:rowOff>
    </xdr:from>
    <xdr:to>
      <xdr:col>9</xdr:col>
      <xdr:colOff>1852663</xdr:colOff>
      <xdr:row>41</xdr:row>
      <xdr:rowOff>148343</xdr:rowOff>
    </xdr:to>
    <xdr:sp macro="" textlink="">
      <xdr:nvSpPr>
        <xdr:cNvPr id="26" name="Rectángulo 25">
          <a:hlinkClick xmlns:r="http://schemas.openxmlformats.org/officeDocument/2006/relationships" r:id="rId8"/>
        </xdr:cNvPr>
        <xdr:cNvSpPr/>
      </xdr:nvSpPr>
      <xdr:spPr>
        <a:xfrm>
          <a:off x="15052474" y="7344228"/>
          <a:ext cx="1785451"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7</xdr:col>
      <xdr:colOff>433645</xdr:colOff>
      <xdr:row>39</xdr:row>
      <xdr:rowOff>93008</xdr:rowOff>
    </xdr:from>
    <xdr:to>
      <xdr:col>8</xdr:col>
      <xdr:colOff>620406</xdr:colOff>
      <xdr:row>41</xdr:row>
      <xdr:rowOff>182289</xdr:rowOff>
    </xdr:to>
    <xdr:sp macro="" textlink="">
      <xdr:nvSpPr>
        <xdr:cNvPr id="27" name="Rectángulo 26">
          <a:hlinkClick xmlns:r="http://schemas.openxmlformats.org/officeDocument/2006/relationships" r:id="rId9"/>
        </xdr:cNvPr>
        <xdr:cNvSpPr/>
      </xdr:nvSpPr>
      <xdr:spPr>
        <a:xfrm>
          <a:off x="11409546" y="7358589"/>
          <a:ext cx="1792720" cy="47692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7</xdr:col>
      <xdr:colOff>437778</xdr:colOff>
      <xdr:row>37</xdr:row>
      <xdr:rowOff>8123</xdr:rowOff>
    </xdr:from>
    <xdr:to>
      <xdr:col>8</xdr:col>
      <xdr:colOff>624539</xdr:colOff>
      <xdr:row>39</xdr:row>
      <xdr:rowOff>77821</xdr:rowOff>
    </xdr:to>
    <xdr:sp macro="" textlink="">
      <xdr:nvSpPr>
        <xdr:cNvPr id="28" name="Rectángulo 27">
          <a:hlinkClick xmlns:r="http://schemas.openxmlformats.org/officeDocument/2006/relationships" r:id="rId10"/>
        </xdr:cNvPr>
        <xdr:cNvSpPr/>
      </xdr:nvSpPr>
      <xdr:spPr>
        <a:xfrm>
          <a:off x="11413679" y="6886059"/>
          <a:ext cx="1792720"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5</xdr:col>
      <xdr:colOff>1181180</xdr:colOff>
      <xdr:row>39</xdr:row>
      <xdr:rowOff>87715</xdr:rowOff>
    </xdr:from>
    <xdr:to>
      <xdr:col>7</xdr:col>
      <xdr:colOff>410354</xdr:colOff>
      <xdr:row>41</xdr:row>
      <xdr:rowOff>155823</xdr:rowOff>
    </xdr:to>
    <xdr:sp macro="" textlink="">
      <xdr:nvSpPr>
        <xdr:cNvPr id="29" name="Rectángulo 28">
          <a:hlinkClick xmlns:r="http://schemas.openxmlformats.org/officeDocument/2006/relationships" r:id="rId11"/>
        </xdr:cNvPr>
        <xdr:cNvSpPr/>
      </xdr:nvSpPr>
      <xdr:spPr>
        <a:xfrm>
          <a:off x="9587546" y="7353296"/>
          <a:ext cx="1798709" cy="45575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9</xdr:col>
      <xdr:colOff>91229</xdr:colOff>
      <xdr:row>37</xdr:row>
      <xdr:rowOff>699</xdr:rowOff>
    </xdr:from>
    <xdr:to>
      <xdr:col>10</xdr:col>
      <xdr:colOff>8086</xdr:colOff>
      <xdr:row>39</xdr:row>
      <xdr:rowOff>60638</xdr:rowOff>
    </xdr:to>
    <xdr:sp macro="" textlink="">
      <xdr:nvSpPr>
        <xdr:cNvPr id="30" name="Rectángulo 29">
          <a:hlinkClick xmlns:r="http://schemas.openxmlformats.org/officeDocument/2006/relationships" r:id="rId12"/>
        </xdr:cNvPr>
        <xdr:cNvSpPr/>
      </xdr:nvSpPr>
      <xdr:spPr>
        <a:xfrm>
          <a:off x="15076491" y="6878635"/>
          <a:ext cx="1788630" cy="44758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8</xdr:col>
      <xdr:colOff>662684</xdr:colOff>
      <xdr:row>41</xdr:row>
      <xdr:rowOff>178199</xdr:rowOff>
    </xdr:from>
    <xdr:to>
      <xdr:col>9</xdr:col>
      <xdr:colOff>67183</xdr:colOff>
      <xdr:row>44</xdr:row>
      <xdr:rowOff>4232</xdr:rowOff>
    </xdr:to>
    <xdr:sp macro="" textlink="">
      <xdr:nvSpPr>
        <xdr:cNvPr id="31" name="Rectángulo 30">
          <a:hlinkClick xmlns:r="http://schemas.openxmlformats.org/officeDocument/2006/relationships" r:id="rId13"/>
        </xdr:cNvPr>
        <xdr:cNvSpPr/>
      </xdr:nvSpPr>
      <xdr:spPr>
        <a:xfrm>
          <a:off x="13244544" y="7831426"/>
          <a:ext cx="1807901"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8</xdr:col>
      <xdr:colOff>645753</xdr:colOff>
      <xdr:row>39</xdr:row>
      <xdr:rowOff>89081</xdr:rowOff>
    </xdr:from>
    <xdr:to>
      <xdr:col>9</xdr:col>
      <xdr:colOff>50252</xdr:colOff>
      <xdr:row>42</xdr:row>
      <xdr:rowOff>725</xdr:rowOff>
    </xdr:to>
    <xdr:sp macro="" textlink="">
      <xdr:nvSpPr>
        <xdr:cNvPr id="32" name="Rectángulo 31">
          <a:hlinkClick xmlns:r="http://schemas.openxmlformats.org/officeDocument/2006/relationships" r:id="rId14"/>
        </xdr:cNvPr>
        <xdr:cNvSpPr/>
      </xdr:nvSpPr>
      <xdr:spPr>
        <a:xfrm>
          <a:off x="13227613" y="7354662"/>
          <a:ext cx="1807901" cy="498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8</xdr:col>
      <xdr:colOff>654749</xdr:colOff>
      <xdr:row>37</xdr:row>
      <xdr:rowOff>4249</xdr:rowOff>
    </xdr:from>
    <xdr:to>
      <xdr:col>9</xdr:col>
      <xdr:colOff>59248</xdr:colOff>
      <xdr:row>39</xdr:row>
      <xdr:rowOff>73947</xdr:rowOff>
    </xdr:to>
    <xdr:sp macro="" textlink="">
      <xdr:nvSpPr>
        <xdr:cNvPr id="33" name="Rectángulo 32">
          <a:hlinkClick xmlns:r="http://schemas.openxmlformats.org/officeDocument/2006/relationships" r:id="rId15"/>
        </xdr:cNvPr>
        <xdr:cNvSpPr/>
      </xdr:nvSpPr>
      <xdr:spPr>
        <a:xfrm>
          <a:off x="13236609" y="6882185"/>
          <a:ext cx="1807901"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5</xdr:col>
      <xdr:colOff>1185938</xdr:colOff>
      <xdr:row>37</xdr:row>
      <xdr:rowOff>2484</xdr:rowOff>
    </xdr:from>
    <xdr:to>
      <xdr:col>7</xdr:col>
      <xdr:colOff>415112</xdr:colOff>
      <xdr:row>39</xdr:row>
      <xdr:rowOff>72182</xdr:rowOff>
    </xdr:to>
    <xdr:sp macro="" textlink="">
      <xdr:nvSpPr>
        <xdr:cNvPr id="34" name="Rectángulo 33">
          <a:hlinkClick xmlns:r="http://schemas.openxmlformats.org/officeDocument/2006/relationships" r:id="rId16"/>
        </xdr:cNvPr>
        <xdr:cNvSpPr/>
      </xdr:nvSpPr>
      <xdr:spPr>
        <a:xfrm>
          <a:off x="9592304" y="6880420"/>
          <a:ext cx="1798709"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4</xdr:col>
      <xdr:colOff>1827411</xdr:colOff>
      <xdr:row>41</xdr:row>
      <xdr:rowOff>193659</xdr:rowOff>
    </xdr:from>
    <xdr:to>
      <xdr:col>5</xdr:col>
      <xdr:colOff>1167026</xdr:colOff>
      <xdr:row>44</xdr:row>
      <xdr:rowOff>19692</xdr:rowOff>
    </xdr:to>
    <xdr:sp macro="" textlink="">
      <xdr:nvSpPr>
        <xdr:cNvPr id="35" name="Rectángulo 34">
          <a:hlinkClick xmlns:r="http://schemas.openxmlformats.org/officeDocument/2006/relationships" r:id="rId17"/>
        </xdr:cNvPr>
        <xdr:cNvSpPr/>
      </xdr:nvSpPr>
      <xdr:spPr>
        <a:xfrm>
          <a:off x="7786074" y="7846886"/>
          <a:ext cx="1787318"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7</xdr:col>
      <xdr:colOff>447557</xdr:colOff>
      <xdr:row>41</xdr:row>
      <xdr:rowOff>198715</xdr:rowOff>
    </xdr:from>
    <xdr:to>
      <xdr:col>8</xdr:col>
      <xdr:colOff>634318</xdr:colOff>
      <xdr:row>44</xdr:row>
      <xdr:rowOff>12264</xdr:rowOff>
    </xdr:to>
    <xdr:sp macro="" textlink="">
      <xdr:nvSpPr>
        <xdr:cNvPr id="36" name="Rectángulo 35">
          <a:hlinkClick xmlns:r="http://schemas.openxmlformats.org/officeDocument/2006/relationships" r:id="rId18"/>
        </xdr:cNvPr>
        <xdr:cNvSpPr/>
      </xdr:nvSpPr>
      <xdr:spPr>
        <a:xfrm>
          <a:off x="11423458" y="7851942"/>
          <a:ext cx="1792720" cy="44485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67</xdr:row>
      <xdr:rowOff>2889</xdr:rowOff>
    </xdr:from>
    <xdr:to>
      <xdr:col>4</xdr:col>
      <xdr:colOff>1803130</xdr:colOff>
      <xdr:row>69</xdr:row>
      <xdr:rowOff>72587</xdr:rowOff>
    </xdr:to>
    <xdr:sp macro="" textlink="">
      <xdr:nvSpPr>
        <xdr:cNvPr id="37" name="Rectángulo 36">
          <a:hlinkClick xmlns:r="http://schemas.openxmlformats.org/officeDocument/2006/relationships" r:id="rId2"/>
        </xdr:cNvPr>
        <xdr:cNvSpPr/>
      </xdr:nvSpPr>
      <xdr:spPr>
        <a:xfrm>
          <a:off x="5958663" y="12839488"/>
          <a:ext cx="1803130"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69</xdr:row>
      <xdr:rowOff>97117</xdr:rowOff>
    </xdr:from>
    <xdr:to>
      <xdr:col>4</xdr:col>
      <xdr:colOff>1803130</xdr:colOff>
      <xdr:row>71</xdr:row>
      <xdr:rowOff>166813</xdr:rowOff>
    </xdr:to>
    <xdr:sp macro="" textlink="">
      <xdr:nvSpPr>
        <xdr:cNvPr id="38" name="Rectángulo 37">
          <a:hlinkClick xmlns:r="http://schemas.openxmlformats.org/officeDocument/2006/relationships" r:id="rId3"/>
        </xdr:cNvPr>
        <xdr:cNvSpPr/>
      </xdr:nvSpPr>
      <xdr:spPr>
        <a:xfrm>
          <a:off x="5958663" y="13321361"/>
          <a:ext cx="1803130"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71</xdr:row>
      <xdr:rowOff>191950</xdr:rowOff>
    </xdr:from>
    <xdr:to>
      <xdr:col>4</xdr:col>
      <xdr:colOff>1803130</xdr:colOff>
      <xdr:row>74</xdr:row>
      <xdr:rowOff>17983</xdr:rowOff>
    </xdr:to>
    <xdr:sp macro="" textlink="">
      <xdr:nvSpPr>
        <xdr:cNvPr id="39" name="Rectángulo 38">
          <a:hlinkClick xmlns:r="http://schemas.openxmlformats.org/officeDocument/2006/relationships" r:id="rId4"/>
        </xdr:cNvPr>
        <xdr:cNvSpPr/>
      </xdr:nvSpPr>
      <xdr:spPr>
        <a:xfrm>
          <a:off x="5958663" y="13803840"/>
          <a:ext cx="1803130"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5</xdr:col>
      <xdr:colOff>1186923</xdr:colOff>
      <xdr:row>71</xdr:row>
      <xdr:rowOff>187597</xdr:rowOff>
    </xdr:from>
    <xdr:to>
      <xdr:col>7</xdr:col>
      <xdr:colOff>420864</xdr:colOff>
      <xdr:row>74</xdr:row>
      <xdr:rowOff>13630</xdr:rowOff>
    </xdr:to>
    <xdr:sp macro="" textlink="">
      <xdr:nvSpPr>
        <xdr:cNvPr id="40" name="Rectángulo 39">
          <a:hlinkClick xmlns:r="http://schemas.openxmlformats.org/officeDocument/2006/relationships" r:id="rId5"/>
        </xdr:cNvPr>
        <xdr:cNvSpPr/>
      </xdr:nvSpPr>
      <xdr:spPr>
        <a:xfrm>
          <a:off x="9593289" y="13799487"/>
          <a:ext cx="1803476"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4</xdr:col>
      <xdr:colOff>1816676</xdr:colOff>
      <xdr:row>69</xdr:row>
      <xdr:rowOff>100572</xdr:rowOff>
    </xdr:from>
    <xdr:to>
      <xdr:col>5</xdr:col>
      <xdr:colOff>1156291</xdr:colOff>
      <xdr:row>71</xdr:row>
      <xdr:rowOff>170268</xdr:rowOff>
    </xdr:to>
    <xdr:sp macro="" textlink="">
      <xdr:nvSpPr>
        <xdr:cNvPr id="41" name="Rectángulo 40">
          <a:hlinkClick xmlns:r="http://schemas.openxmlformats.org/officeDocument/2006/relationships" r:id="rId6"/>
        </xdr:cNvPr>
        <xdr:cNvSpPr/>
      </xdr:nvSpPr>
      <xdr:spPr>
        <a:xfrm>
          <a:off x="7775339" y="13324816"/>
          <a:ext cx="1787318"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4</xdr:col>
      <xdr:colOff>1831568</xdr:colOff>
      <xdr:row>67</xdr:row>
      <xdr:rowOff>0</xdr:rowOff>
    </xdr:from>
    <xdr:to>
      <xdr:col>5</xdr:col>
      <xdr:colOff>1169595</xdr:colOff>
      <xdr:row>69</xdr:row>
      <xdr:rowOff>68110</xdr:rowOff>
    </xdr:to>
    <xdr:sp macro="" textlink="">
      <xdr:nvSpPr>
        <xdr:cNvPr id="42" name="Rectángulo 41">
          <a:hlinkClick xmlns:r="http://schemas.openxmlformats.org/officeDocument/2006/relationships" r:id="rId7"/>
        </xdr:cNvPr>
        <xdr:cNvSpPr/>
      </xdr:nvSpPr>
      <xdr:spPr>
        <a:xfrm>
          <a:off x="7790231" y="12836599"/>
          <a:ext cx="1785730" cy="4557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9</xdr:col>
      <xdr:colOff>67212</xdr:colOff>
      <xdr:row>69</xdr:row>
      <xdr:rowOff>78647</xdr:rowOff>
    </xdr:from>
    <xdr:to>
      <xdr:col>9</xdr:col>
      <xdr:colOff>1852663</xdr:colOff>
      <xdr:row>71</xdr:row>
      <xdr:rowOff>148343</xdr:rowOff>
    </xdr:to>
    <xdr:sp macro="" textlink="">
      <xdr:nvSpPr>
        <xdr:cNvPr id="43" name="Rectángulo 42">
          <a:hlinkClick xmlns:r="http://schemas.openxmlformats.org/officeDocument/2006/relationships" r:id="rId8"/>
        </xdr:cNvPr>
        <xdr:cNvSpPr/>
      </xdr:nvSpPr>
      <xdr:spPr>
        <a:xfrm>
          <a:off x="15052474" y="13302891"/>
          <a:ext cx="1785451"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7</xdr:col>
      <xdr:colOff>433645</xdr:colOff>
      <xdr:row>69</xdr:row>
      <xdr:rowOff>93008</xdr:rowOff>
    </xdr:from>
    <xdr:to>
      <xdr:col>8</xdr:col>
      <xdr:colOff>620406</xdr:colOff>
      <xdr:row>71</xdr:row>
      <xdr:rowOff>182289</xdr:rowOff>
    </xdr:to>
    <xdr:sp macro="" textlink="">
      <xdr:nvSpPr>
        <xdr:cNvPr id="44" name="Rectángulo 43">
          <a:hlinkClick xmlns:r="http://schemas.openxmlformats.org/officeDocument/2006/relationships" r:id="rId9"/>
        </xdr:cNvPr>
        <xdr:cNvSpPr/>
      </xdr:nvSpPr>
      <xdr:spPr>
        <a:xfrm>
          <a:off x="11409546" y="13317252"/>
          <a:ext cx="1792720" cy="47692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7</xdr:col>
      <xdr:colOff>437778</xdr:colOff>
      <xdr:row>67</xdr:row>
      <xdr:rowOff>8123</xdr:rowOff>
    </xdr:from>
    <xdr:to>
      <xdr:col>8</xdr:col>
      <xdr:colOff>624539</xdr:colOff>
      <xdr:row>69</xdr:row>
      <xdr:rowOff>77821</xdr:rowOff>
    </xdr:to>
    <xdr:sp macro="" textlink="">
      <xdr:nvSpPr>
        <xdr:cNvPr id="45" name="Rectángulo 44">
          <a:hlinkClick xmlns:r="http://schemas.openxmlformats.org/officeDocument/2006/relationships" r:id="rId10"/>
        </xdr:cNvPr>
        <xdr:cNvSpPr/>
      </xdr:nvSpPr>
      <xdr:spPr>
        <a:xfrm>
          <a:off x="11413679" y="12844722"/>
          <a:ext cx="1792720"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5</xdr:col>
      <xdr:colOff>1181180</xdr:colOff>
      <xdr:row>69</xdr:row>
      <xdr:rowOff>87715</xdr:rowOff>
    </xdr:from>
    <xdr:to>
      <xdr:col>7</xdr:col>
      <xdr:colOff>410354</xdr:colOff>
      <xdr:row>71</xdr:row>
      <xdr:rowOff>155823</xdr:rowOff>
    </xdr:to>
    <xdr:sp macro="" textlink="">
      <xdr:nvSpPr>
        <xdr:cNvPr id="46" name="Rectángulo 45">
          <a:hlinkClick xmlns:r="http://schemas.openxmlformats.org/officeDocument/2006/relationships" r:id="rId11"/>
        </xdr:cNvPr>
        <xdr:cNvSpPr/>
      </xdr:nvSpPr>
      <xdr:spPr>
        <a:xfrm>
          <a:off x="9587546" y="13311959"/>
          <a:ext cx="1798709" cy="45575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9</xdr:col>
      <xdr:colOff>91229</xdr:colOff>
      <xdr:row>67</xdr:row>
      <xdr:rowOff>699</xdr:rowOff>
    </xdr:from>
    <xdr:to>
      <xdr:col>10</xdr:col>
      <xdr:colOff>8086</xdr:colOff>
      <xdr:row>69</xdr:row>
      <xdr:rowOff>60638</xdr:rowOff>
    </xdr:to>
    <xdr:sp macro="" textlink="">
      <xdr:nvSpPr>
        <xdr:cNvPr id="47" name="Rectángulo 46">
          <a:hlinkClick xmlns:r="http://schemas.openxmlformats.org/officeDocument/2006/relationships" r:id="rId12"/>
        </xdr:cNvPr>
        <xdr:cNvSpPr/>
      </xdr:nvSpPr>
      <xdr:spPr>
        <a:xfrm>
          <a:off x="15076491" y="12837298"/>
          <a:ext cx="1788630" cy="44758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8</xdr:col>
      <xdr:colOff>662684</xdr:colOff>
      <xdr:row>71</xdr:row>
      <xdr:rowOff>178199</xdr:rowOff>
    </xdr:from>
    <xdr:to>
      <xdr:col>9</xdr:col>
      <xdr:colOff>67183</xdr:colOff>
      <xdr:row>74</xdr:row>
      <xdr:rowOff>4232</xdr:rowOff>
    </xdr:to>
    <xdr:sp macro="" textlink="">
      <xdr:nvSpPr>
        <xdr:cNvPr id="48" name="Rectángulo 47">
          <a:hlinkClick xmlns:r="http://schemas.openxmlformats.org/officeDocument/2006/relationships" r:id="rId13"/>
        </xdr:cNvPr>
        <xdr:cNvSpPr/>
      </xdr:nvSpPr>
      <xdr:spPr>
        <a:xfrm>
          <a:off x="13244544" y="13790089"/>
          <a:ext cx="1807901"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8</xdr:col>
      <xdr:colOff>645753</xdr:colOff>
      <xdr:row>69</xdr:row>
      <xdr:rowOff>89081</xdr:rowOff>
    </xdr:from>
    <xdr:to>
      <xdr:col>9</xdr:col>
      <xdr:colOff>50252</xdr:colOff>
      <xdr:row>72</xdr:row>
      <xdr:rowOff>725</xdr:rowOff>
    </xdr:to>
    <xdr:sp macro="" textlink="">
      <xdr:nvSpPr>
        <xdr:cNvPr id="49" name="Rectángulo 48">
          <a:hlinkClick xmlns:r="http://schemas.openxmlformats.org/officeDocument/2006/relationships" r:id="rId14"/>
        </xdr:cNvPr>
        <xdr:cNvSpPr/>
      </xdr:nvSpPr>
      <xdr:spPr>
        <a:xfrm>
          <a:off x="13227613" y="13313325"/>
          <a:ext cx="1807901" cy="498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8</xdr:col>
      <xdr:colOff>654749</xdr:colOff>
      <xdr:row>67</xdr:row>
      <xdr:rowOff>4249</xdr:rowOff>
    </xdr:from>
    <xdr:to>
      <xdr:col>9</xdr:col>
      <xdr:colOff>59248</xdr:colOff>
      <xdr:row>69</xdr:row>
      <xdr:rowOff>73947</xdr:rowOff>
    </xdr:to>
    <xdr:sp macro="" textlink="">
      <xdr:nvSpPr>
        <xdr:cNvPr id="50" name="Rectángulo 49">
          <a:hlinkClick xmlns:r="http://schemas.openxmlformats.org/officeDocument/2006/relationships" r:id="rId15"/>
        </xdr:cNvPr>
        <xdr:cNvSpPr/>
      </xdr:nvSpPr>
      <xdr:spPr>
        <a:xfrm>
          <a:off x="13236609" y="12840848"/>
          <a:ext cx="1807901"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5</xdr:col>
      <xdr:colOff>1185938</xdr:colOff>
      <xdr:row>67</xdr:row>
      <xdr:rowOff>2484</xdr:rowOff>
    </xdr:from>
    <xdr:to>
      <xdr:col>7</xdr:col>
      <xdr:colOff>415112</xdr:colOff>
      <xdr:row>69</xdr:row>
      <xdr:rowOff>72182</xdr:rowOff>
    </xdr:to>
    <xdr:sp macro="" textlink="">
      <xdr:nvSpPr>
        <xdr:cNvPr id="51" name="Rectángulo 50">
          <a:hlinkClick xmlns:r="http://schemas.openxmlformats.org/officeDocument/2006/relationships" r:id="rId16"/>
        </xdr:cNvPr>
        <xdr:cNvSpPr/>
      </xdr:nvSpPr>
      <xdr:spPr>
        <a:xfrm>
          <a:off x="9592304" y="12839083"/>
          <a:ext cx="1798709"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4</xdr:col>
      <xdr:colOff>1827411</xdr:colOff>
      <xdr:row>71</xdr:row>
      <xdr:rowOff>193659</xdr:rowOff>
    </xdr:from>
    <xdr:to>
      <xdr:col>5</xdr:col>
      <xdr:colOff>1167026</xdr:colOff>
      <xdr:row>74</xdr:row>
      <xdr:rowOff>19692</xdr:rowOff>
    </xdr:to>
    <xdr:sp macro="" textlink="">
      <xdr:nvSpPr>
        <xdr:cNvPr id="52" name="Rectángulo 51">
          <a:hlinkClick xmlns:r="http://schemas.openxmlformats.org/officeDocument/2006/relationships" r:id="rId17"/>
        </xdr:cNvPr>
        <xdr:cNvSpPr/>
      </xdr:nvSpPr>
      <xdr:spPr>
        <a:xfrm>
          <a:off x="7786074" y="13805549"/>
          <a:ext cx="1787318"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7</xdr:col>
      <xdr:colOff>447557</xdr:colOff>
      <xdr:row>71</xdr:row>
      <xdr:rowOff>198715</xdr:rowOff>
    </xdr:from>
    <xdr:to>
      <xdr:col>8</xdr:col>
      <xdr:colOff>634318</xdr:colOff>
      <xdr:row>74</xdr:row>
      <xdr:rowOff>12264</xdr:rowOff>
    </xdr:to>
    <xdr:sp macro="" textlink="">
      <xdr:nvSpPr>
        <xdr:cNvPr id="53" name="Rectángulo 52">
          <a:hlinkClick xmlns:r="http://schemas.openxmlformats.org/officeDocument/2006/relationships" r:id="rId18"/>
        </xdr:cNvPr>
        <xdr:cNvSpPr/>
      </xdr:nvSpPr>
      <xdr:spPr>
        <a:xfrm>
          <a:off x="11423458" y="13810605"/>
          <a:ext cx="1792720" cy="44485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97</xdr:row>
      <xdr:rowOff>2889</xdr:rowOff>
    </xdr:from>
    <xdr:to>
      <xdr:col>4</xdr:col>
      <xdr:colOff>1803130</xdr:colOff>
      <xdr:row>99</xdr:row>
      <xdr:rowOff>72587</xdr:rowOff>
    </xdr:to>
    <xdr:sp macro="" textlink="">
      <xdr:nvSpPr>
        <xdr:cNvPr id="54" name="Rectángulo 53">
          <a:hlinkClick xmlns:r="http://schemas.openxmlformats.org/officeDocument/2006/relationships" r:id="rId2"/>
        </xdr:cNvPr>
        <xdr:cNvSpPr/>
      </xdr:nvSpPr>
      <xdr:spPr>
        <a:xfrm>
          <a:off x="5958663" y="18798151"/>
          <a:ext cx="1803130"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99</xdr:row>
      <xdr:rowOff>97117</xdr:rowOff>
    </xdr:from>
    <xdr:to>
      <xdr:col>4</xdr:col>
      <xdr:colOff>1803130</xdr:colOff>
      <xdr:row>101</xdr:row>
      <xdr:rowOff>166814</xdr:rowOff>
    </xdr:to>
    <xdr:sp macro="" textlink="">
      <xdr:nvSpPr>
        <xdr:cNvPr id="55" name="Rectángulo 54">
          <a:hlinkClick xmlns:r="http://schemas.openxmlformats.org/officeDocument/2006/relationships" r:id="rId3"/>
        </xdr:cNvPr>
        <xdr:cNvSpPr/>
      </xdr:nvSpPr>
      <xdr:spPr>
        <a:xfrm>
          <a:off x="5958663" y="19280024"/>
          <a:ext cx="1803130"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101</xdr:row>
      <xdr:rowOff>191951</xdr:rowOff>
    </xdr:from>
    <xdr:to>
      <xdr:col>4</xdr:col>
      <xdr:colOff>1803130</xdr:colOff>
      <xdr:row>104</xdr:row>
      <xdr:rowOff>17984</xdr:rowOff>
    </xdr:to>
    <xdr:sp macro="" textlink="">
      <xdr:nvSpPr>
        <xdr:cNvPr id="56" name="Rectángulo 55">
          <a:hlinkClick xmlns:r="http://schemas.openxmlformats.org/officeDocument/2006/relationships" r:id="rId4"/>
        </xdr:cNvPr>
        <xdr:cNvSpPr/>
      </xdr:nvSpPr>
      <xdr:spPr>
        <a:xfrm>
          <a:off x="5958663" y="19762503"/>
          <a:ext cx="1803130"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5</xdr:col>
      <xdr:colOff>1186923</xdr:colOff>
      <xdr:row>101</xdr:row>
      <xdr:rowOff>187598</xdr:rowOff>
    </xdr:from>
    <xdr:to>
      <xdr:col>7</xdr:col>
      <xdr:colOff>420864</xdr:colOff>
      <xdr:row>104</xdr:row>
      <xdr:rowOff>13631</xdr:rowOff>
    </xdr:to>
    <xdr:sp macro="" textlink="">
      <xdr:nvSpPr>
        <xdr:cNvPr id="57" name="Rectángulo 56">
          <a:hlinkClick xmlns:r="http://schemas.openxmlformats.org/officeDocument/2006/relationships" r:id="rId5"/>
        </xdr:cNvPr>
        <xdr:cNvSpPr/>
      </xdr:nvSpPr>
      <xdr:spPr>
        <a:xfrm>
          <a:off x="9593289" y="19758150"/>
          <a:ext cx="1803476"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4</xdr:col>
      <xdr:colOff>1816676</xdr:colOff>
      <xdr:row>99</xdr:row>
      <xdr:rowOff>100572</xdr:rowOff>
    </xdr:from>
    <xdr:to>
      <xdr:col>5</xdr:col>
      <xdr:colOff>1156291</xdr:colOff>
      <xdr:row>101</xdr:row>
      <xdr:rowOff>170269</xdr:rowOff>
    </xdr:to>
    <xdr:sp macro="" textlink="">
      <xdr:nvSpPr>
        <xdr:cNvPr id="58" name="Rectángulo 57">
          <a:hlinkClick xmlns:r="http://schemas.openxmlformats.org/officeDocument/2006/relationships" r:id="rId6"/>
        </xdr:cNvPr>
        <xdr:cNvSpPr/>
      </xdr:nvSpPr>
      <xdr:spPr>
        <a:xfrm>
          <a:off x="7775339" y="19283479"/>
          <a:ext cx="1787318"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4</xdr:col>
      <xdr:colOff>1831568</xdr:colOff>
      <xdr:row>97</xdr:row>
      <xdr:rowOff>0</xdr:rowOff>
    </xdr:from>
    <xdr:to>
      <xdr:col>5</xdr:col>
      <xdr:colOff>1169595</xdr:colOff>
      <xdr:row>99</xdr:row>
      <xdr:rowOff>68110</xdr:rowOff>
    </xdr:to>
    <xdr:sp macro="" textlink="">
      <xdr:nvSpPr>
        <xdr:cNvPr id="59" name="Rectángulo 58">
          <a:hlinkClick xmlns:r="http://schemas.openxmlformats.org/officeDocument/2006/relationships" r:id="rId7"/>
        </xdr:cNvPr>
        <xdr:cNvSpPr/>
      </xdr:nvSpPr>
      <xdr:spPr>
        <a:xfrm>
          <a:off x="7790231" y="18795262"/>
          <a:ext cx="1785730" cy="4557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9</xdr:col>
      <xdr:colOff>67212</xdr:colOff>
      <xdr:row>99</xdr:row>
      <xdr:rowOff>78647</xdr:rowOff>
    </xdr:from>
    <xdr:to>
      <xdr:col>9</xdr:col>
      <xdr:colOff>1852663</xdr:colOff>
      <xdr:row>101</xdr:row>
      <xdr:rowOff>148344</xdr:rowOff>
    </xdr:to>
    <xdr:sp macro="" textlink="">
      <xdr:nvSpPr>
        <xdr:cNvPr id="60" name="Rectángulo 59">
          <a:hlinkClick xmlns:r="http://schemas.openxmlformats.org/officeDocument/2006/relationships" r:id="rId8"/>
        </xdr:cNvPr>
        <xdr:cNvSpPr/>
      </xdr:nvSpPr>
      <xdr:spPr>
        <a:xfrm>
          <a:off x="15052474" y="19261554"/>
          <a:ext cx="1785451"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7</xdr:col>
      <xdr:colOff>433645</xdr:colOff>
      <xdr:row>99</xdr:row>
      <xdr:rowOff>93008</xdr:rowOff>
    </xdr:from>
    <xdr:to>
      <xdr:col>8</xdr:col>
      <xdr:colOff>620406</xdr:colOff>
      <xdr:row>101</xdr:row>
      <xdr:rowOff>182290</xdr:rowOff>
    </xdr:to>
    <xdr:sp macro="" textlink="">
      <xdr:nvSpPr>
        <xdr:cNvPr id="61" name="Rectángulo 60">
          <a:hlinkClick xmlns:r="http://schemas.openxmlformats.org/officeDocument/2006/relationships" r:id="rId9"/>
        </xdr:cNvPr>
        <xdr:cNvSpPr/>
      </xdr:nvSpPr>
      <xdr:spPr>
        <a:xfrm>
          <a:off x="11409546" y="19275915"/>
          <a:ext cx="1792720" cy="47692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7</xdr:col>
      <xdr:colOff>437778</xdr:colOff>
      <xdr:row>97</xdr:row>
      <xdr:rowOff>8123</xdr:rowOff>
    </xdr:from>
    <xdr:to>
      <xdr:col>8</xdr:col>
      <xdr:colOff>624539</xdr:colOff>
      <xdr:row>99</xdr:row>
      <xdr:rowOff>77821</xdr:rowOff>
    </xdr:to>
    <xdr:sp macro="" textlink="">
      <xdr:nvSpPr>
        <xdr:cNvPr id="62" name="Rectángulo 61">
          <a:hlinkClick xmlns:r="http://schemas.openxmlformats.org/officeDocument/2006/relationships" r:id="rId10"/>
        </xdr:cNvPr>
        <xdr:cNvSpPr/>
      </xdr:nvSpPr>
      <xdr:spPr>
        <a:xfrm>
          <a:off x="11413679" y="18803385"/>
          <a:ext cx="1792720"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5</xdr:col>
      <xdr:colOff>1181180</xdr:colOff>
      <xdr:row>99</xdr:row>
      <xdr:rowOff>87715</xdr:rowOff>
    </xdr:from>
    <xdr:to>
      <xdr:col>7</xdr:col>
      <xdr:colOff>410354</xdr:colOff>
      <xdr:row>101</xdr:row>
      <xdr:rowOff>155824</xdr:rowOff>
    </xdr:to>
    <xdr:sp macro="" textlink="">
      <xdr:nvSpPr>
        <xdr:cNvPr id="63" name="Rectángulo 62">
          <a:hlinkClick xmlns:r="http://schemas.openxmlformats.org/officeDocument/2006/relationships" r:id="rId11"/>
        </xdr:cNvPr>
        <xdr:cNvSpPr/>
      </xdr:nvSpPr>
      <xdr:spPr>
        <a:xfrm>
          <a:off x="9587546" y="19270622"/>
          <a:ext cx="1798709" cy="45575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9</xdr:col>
      <xdr:colOff>91229</xdr:colOff>
      <xdr:row>97</xdr:row>
      <xdr:rowOff>699</xdr:rowOff>
    </xdr:from>
    <xdr:to>
      <xdr:col>10</xdr:col>
      <xdr:colOff>8086</xdr:colOff>
      <xdr:row>99</xdr:row>
      <xdr:rowOff>60638</xdr:rowOff>
    </xdr:to>
    <xdr:sp macro="" textlink="">
      <xdr:nvSpPr>
        <xdr:cNvPr id="64" name="Rectángulo 63">
          <a:hlinkClick xmlns:r="http://schemas.openxmlformats.org/officeDocument/2006/relationships" r:id="rId12"/>
        </xdr:cNvPr>
        <xdr:cNvSpPr/>
      </xdr:nvSpPr>
      <xdr:spPr>
        <a:xfrm>
          <a:off x="15076491" y="18795961"/>
          <a:ext cx="1788630" cy="44758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8</xdr:col>
      <xdr:colOff>662684</xdr:colOff>
      <xdr:row>101</xdr:row>
      <xdr:rowOff>178200</xdr:rowOff>
    </xdr:from>
    <xdr:to>
      <xdr:col>9</xdr:col>
      <xdr:colOff>67183</xdr:colOff>
      <xdr:row>104</xdr:row>
      <xdr:rowOff>4233</xdr:rowOff>
    </xdr:to>
    <xdr:sp macro="" textlink="">
      <xdr:nvSpPr>
        <xdr:cNvPr id="65" name="Rectángulo 64">
          <a:hlinkClick xmlns:r="http://schemas.openxmlformats.org/officeDocument/2006/relationships" r:id="rId13"/>
        </xdr:cNvPr>
        <xdr:cNvSpPr/>
      </xdr:nvSpPr>
      <xdr:spPr>
        <a:xfrm>
          <a:off x="13244544" y="19748752"/>
          <a:ext cx="1807901"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8</xdr:col>
      <xdr:colOff>645753</xdr:colOff>
      <xdr:row>99</xdr:row>
      <xdr:rowOff>89081</xdr:rowOff>
    </xdr:from>
    <xdr:to>
      <xdr:col>9</xdr:col>
      <xdr:colOff>50252</xdr:colOff>
      <xdr:row>102</xdr:row>
      <xdr:rowOff>725</xdr:rowOff>
    </xdr:to>
    <xdr:sp macro="" textlink="">
      <xdr:nvSpPr>
        <xdr:cNvPr id="66" name="Rectángulo 65">
          <a:hlinkClick xmlns:r="http://schemas.openxmlformats.org/officeDocument/2006/relationships" r:id="rId14"/>
        </xdr:cNvPr>
        <xdr:cNvSpPr/>
      </xdr:nvSpPr>
      <xdr:spPr>
        <a:xfrm>
          <a:off x="13227613" y="19271988"/>
          <a:ext cx="1807901" cy="498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8</xdr:col>
      <xdr:colOff>654749</xdr:colOff>
      <xdr:row>97</xdr:row>
      <xdr:rowOff>4249</xdr:rowOff>
    </xdr:from>
    <xdr:to>
      <xdr:col>9</xdr:col>
      <xdr:colOff>59248</xdr:colOff>
      <xdr:row>99</xdr:row>
      <xdr:rowOff>73947</xdr:rowOff>
    </xdr:to>
    <xdr:sp macro="" textlink="">
      <xdr:nvSpPr>
        <xdr:cNvPr id="67" name="Rectángulo 66">
          <a:hlinkClick xmlns:r="http://schemas.openxmlformats.org/officeDocument/2006/relationships" r:id="rId15"/>
        </xdr:cNvPr>
        <xdr:cNvSpPr/>
      </xdr:nvSpPr>
      <xdr:spPr>
        <a:xfrm>
          <a:off x="13236609" y="18799511"/>
          <a:ext cx="1807901"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5</xdr:col>
      <xdr:colOff>1185938</xdr:colOff>
      <xdr:row>97</xdr:row>
      <xdr:rowOff>2484</xdr:rowOff>
    </xdr:from>
    <xdr:to>
      <xdr:col>7</xdr:col>
      <xdr:colOff>415112</xdr:colOff>
      <xdr:row>99</xdr:row>
      <xdr:rowOff>72182</xdr:rowOff>
    </xdr:to>
    <xdr:sp macro="" textlink="">
      <xdr:nvSpPr>
        <xdr:cNvPr id="68" name="Rectángulo 67">
          <a:hlinkClick xmlns:r="http://schemas.openxmlformats.org/officeDocument/2006/relationships" r:id="rId16"/>
        </xdr:cNvPr>
        <xdr:cNvSpPr/>
      </xdr:nvSpPr>
      <xdr:spPr>
        <a:xfrm>
          <a:off x="9592304" y="18797746"/>
          <a:ext cx="1798709"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4</xdr:col>
      <xdr:colOff>1827411</xdr:colOff>
      <xdr:row>101</xdr:row>
      <xdr:rowOff>193660</xdr:rowOff>
    </xdr:from>
    <xdr:to>
      <xdr:col>5</xdr:col>
      <xdr:colOff>1167026</xdr:colOff>
      <xdr:row>104</xdr:row>
      <xdr:rowOff>19693</xdr:rowOff>
    </xdr:to>
    <xdr:sp macro="" textlink="">
      <xdr:nvSpPr>
        <xdr:cNvPr id="69" name="Rectángulo 68">
          <a:hlinkClick xmlns:r="http://schemas.openxmlformats.org/officeDocument/2006/relationships" r:id="rId17"/>
        </xdr:cNvPr>
        <xdr:cNvSpPr/>
      </xdr:nvSpPr>
      <xdr:spPr>
        <a:xfrm>
          <a:off x="7786074" y="19764212"/>
          <a:ext cx="1787318"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7</xdr:col>
      <xdr:colOff>447557</xdr:colOff>
      <xdr:row>101</xdr:row>
      <xdr:rowOff>198716</xdr:rowOff>
    </xdr:from>
    <xdr:to>
      <xdr:col>8</xdr:col>
      <xdr:colOff>634318</xdr:colOff>
      <xdr:row>104</xdr:row>
      <xdr:rowOff>12265</xdr:rowOff>
    </xdr:to>
    <xdr:sp macro="" textlink="">
      <xdr:nvSpPr>
        <xdr:cNvPr id="70" name="Rectángulo 69">
          <a:hlinkClick xmlns:r="http://schemas.openxmlformats.org/officeDocument/2006/relationships" r:id="rId18"/>
        </xdr:cNvPr>
        <xdr:cNvSpPr/>
      </xdr:nvSpPr>
      <xdr:spPr>
        <a:xfrm>
          <a:off x="11423458" y="19769268"/>
          <a:ext cx="1792720" cy="44485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127</xdr:row>
      <xdr:rowOff>2889</xdr:rowOff>
    </xdr:from>
    <xdr:to>
      <xdr:col>4</xdr:col>
      <xdr:colOff>1803130</xdr:colOff>
      <xdr:row>129</xdr:row>
      <xdr:rowOff>72586</xdr:rowOff>
    </xdr:to>
    <xdr:sp macro="" textlink="">
      <xdr:nvSpPr>
        <xdr:cNvPr id="71" name="Rectángulo 70">
          <a:hlinkClick xmlns:r="http://schemas.openxmlformats.org/officeDocument/2006/relationships" r:id="rId2"/>
        </xdr:cNvPr>
        <xdr:cNvSpPr/>
      </xdr:nvSpPr>
      <xdr:spPr>
        <a:xfrm>
          <a:off x="5958663" y="24756813"/>
          <a:ext cx="1803130"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129</xdr:row>
      <xdr:rowOff>97116</xdr:rowOff>
    </xdr:from>
    <xdr:to>
      <xdr:col>4</xdr:col>
      <xdr:colOff>1803130</xdr:colOff>
      <xdr:row>131</xdr:row>
      <xdr:rowOff>166813</xdr:rowOff>
    </xdr:to>
    <xdr:sp macro="" textlink="">
      <xdr:nvSpPr>
        <xdr:cNvPr id="72" name="Rectángulo 71">
          <a:hlinkClick xmlns:r="http://schemas.openxmlformats.org/officeDocument/2006/relationships" r:id="rId3"/>
        </xdr:cNvPr>
        <xdr:cNvSpPr/>
      </xdr:nvSpPr>
      <xdr:spPr>
        <a:xfrm>
          <a:off x="5958663" y="25238686"/>
          <a:ext cx="1803130"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131</xdr:row>
      <xdr:rowOff>191950</xdr:rowOff>
    </xdr:from>
    <xdr:to>
      <xdr:col>4</xdr:col>
      <xdr:colOff>1803130</xdr:colOff>
      <xdr:row>134</xdr:row>
      <xdr:rowOff>17983</xdr:rowOff>
    </xdr:to>
    <xdr:sp macro="" textlink="">
      <xdr:nvSpPr>
        <xdr:cNvPr id="73" name="Rectángulo 72">
          <a:hlinkClick xmlns:r="http://schemas.openxmlformats.org/officeDocument/2006/relationships" r:id="rId4"/>
        </xdr:cNvPr>
        <xdr:cNvSpPr/>
      </xdr:nvSpPr>
      <xdr:spPr>
        <a:xfrm>
          <a:off x="5958663" y="25721165"/>
          <a:ext cx="1803130"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5</xdr:col>
      <xdr:colOff>1186923</xdr:colOff>
      <xdr:row>131</xdr:row>
      <xdr:rowOff>187597</xdr:rowOff>
    </xdr:from>
    <xdr:to>
      <xdr:col>7</xdr:col>
      <xdr:colOff>420864</xdr:colOff>
      <xdr:row>134</xdr:row>
      <xdr:rowOff>13630</xdr:rowOff>
    </xdr:to>
    <xdr:sp macro="" textlink="">
      <xdr:nvSpPr>
        <xdr:cNvPr id="74" name="Rectángulo 73">
          <a:hlinkClick xmlns:r="http://schemas.openxmlformats.org/officeDocument/2006/relationships" r:id="rId5"/>
        </xdr:cNvPr>
        <xdr:cNvSpPr/>
      </xdr:nvSpPr>
      <xdr:spPr>
        <a:xfrm>
          <a:off x="9593289" y="25716812"/>
          <a:ext cx="1803476"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4</xdr:col>
      <xdr:colOff>1816676</xdr:colOff>
      <xdr:row>129</xdr:row>
      <xdr:rowOff>100571</xdr:rowOff>
    </xdr:from>
    <xdr:to>
      <xdr:col>5</xdr:col>
      <xdr:colOff>1156291</xdr:colOff>
      <xdr:row>131</xdr:row>
      <xdr:rowOff>170268</xdr:rowOff>
    </xdr:to>
    <xdr:sp macro="" textlink="">
      <xdr:nvSpPr>
        <xdr:cNvPr id="75" name="Rectángulo 74">
          <a:hlinkClick xmlns:r="http://schemas.openxmlformats.org/officeDocument/2006/relationships" r:id="rId6"/>
        </xdr:cNvPr>
        <xdr:cNvSpPr/>
      </xdr:nvSpPr>
      <xdr:spPr>
        <a:xfrm>
          <a:off x="7775339" y="25242141"/>
          <a:ext cx="1787318"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4</xdr:col>
      <xdr:colOff>1831568</xdr:colOff>
      <xdr:row>127</xdr:row>
      <xdr:rowOff>0</xdr:rowOff>
    </xdr:from>
    <xdr:to>
      <xdr:col>5</xdr:col>
      <xdr:colOff>1169595</xdr:colOff>
      <xdr:row>129</xdr:row>
      <xdr:rowOff>68109</xdr:rowOff>
    </xdr:to>
    <xdr:sp macro="" textlink="">
      <xdr:nvSpPr>
        <xdr:cNvPr id="76" name="Rectángulo 75">
          <a:hlinkClick xmlns:r="http://schemas.openxmlformats.org/officeDocument/2006/relationships" r:id="rId7"/>
        </xdr:cNvPr>
        <xdr:cNvSpPr/>
      </xdr:nvSpPr>
      <xdr:spPr>
        <a:xfrm>
          <a:off x="7790231" y="24753924"/>
          <a:ext cx="1785730" cy="4557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9</xdr:col>
      <xdr:colOff>67212</xdr:colOff>
      <xdr:row>129</xdr:row>
      <xdr:rowOff>78646</xdr:rowOff>
    </xdr:from>
    <xdr:to>
      <xdr:col>9</xdr:col>
      <xdr:colOff>1852663</xdr:colOff>
      <xdr:row>131</xdr:row>
      <xdr:rowOff>148343</xdr:rowOff>
    </xdr:to>
    <xdr:sp macro="" textlink="">
      <xdr:nvSpPr>
        <xdr:cNvPr id="77" name="Rectángulo 76">
          <a:hlinkClick xmlns:r="http://schemas.openxmlformats.org/officeDocument/2006/relationships" r:id="rId8"/>
        </xdr:cNvPr>
        <xdr:cNvSpPr/>
      </xdr:nvSpPr>
      <xdr:spPr>
        <a:xfrm>
          <a:off x="15052474" y="25220216"/>
          <a:ext cx="1785451"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7</xdr:col>
      <xdr:colOff>433645</xdr:colOff>
      <xdr:row>129</xdr:row>
      <xdr:rowOff>93007</xdr:rowOff>
    </xdr:from>
    <xdr:to>
      <xdr:col>8</xdr:col>
      <xdr:colOff>620406</xdr:colOff>
      <xdr:row>131</xdr:row>
      <xdr:rowOff>182289</xdr:rowOff>
    </xdr:to>
    <xdr:sp macro="" textlink="">
      <xdr:nvSpPr>
        <xdr:cNvPr id="78" name="Rectángulo 77">
          <a:hlinkClick xmlns:r="http://schemas.openxmlformats.org/officeDocument/2006/relationships" r:id="rId9"/>
        </xdr:cNvPr>
        <xdr:cNvSpPr/>
      </xdr:nvSpPr>
      <xdr:spPr>
        <a:xfrm>
          <a:off x="11409546" y="25234577"/>
          <a:ext cx="1792720" cy="47692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7</xdr:col>
      <xdr:colOff>437778</xdr:colOff>
      <xdr:row>127</xdr:row>
      <xdr:rowOff>8123</xdr:rowOff>
    </xdr:from>
    <xdr:to>
      <xdr:col>8</xdr:col>
      <xdr:colOff>624539</xdr:colOff>
      <xdr:row>129</xdr:row>
      <xdr:rowOff>77820</xdr:rowOff>
    </xdr:to>
    <xdr:sp macro="" textlink="">
      <xdr:nvSpPr>
        <xdr:cNvPr id="79" name="Rectángulo 78">
          <a:hlinkClick xmlns:r="http://schemas.openxmlformats.org/officeDocument/2006/relationships" r:id="rId10"/>
        </xdr:cNvPr>
        <xdr:cNvSpPr/>
      </xdr:nvSpPr>
      <xdr:spPr>
        <a:xfrm>
          <a:off x="11413679" y="24762047"/>
          <a:ext cx="1792720"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5</xdr:col>
      <xdr:colOff>1181180</xdr:colOff>
      <xdr:row>129</xdr:row>
      <xdr:rowOff>87714</xdr:rowOff>
    </xdr:from>
    <xdr:to>
      <xdr:col>7</xdr:col>
      <xdr:colOff>410354</xdr:colOff>
      <xdr:row>131</xdr:row>
      <xdr:rowOff>155823</xdr:rowOff>
    </xdr:to>
    <xdr:sp macro="" textlink="">
      <xdr:nvSpPr>
        <xdr:cNvPr id="80" name="Rectángulo 79">
          <a:hlinkClick xmlns:r="http://schemas.openxmlformats.org/officeDocument/2006/relationships" r:id="rId11"/>
        </xdr:cNvPr>
        <xdr:cNvSpPr/>
      </xdr:nvSpPr>
      <xdr:spPr>
        <a:xfrm>
          <a:off x="9587546" y="25229284"/>
          <a:ext cx="1798709" cy="45575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9</xdr:col>
      <xdr:colOff>91229</xdr:colOff>
      <xdr:row>127</xdr:row>
      <xdr:rowOff>699</xdr:rowOff>
    </xdr:from>
    <xdr:to>
      <xdr:col>10</xdr:col>
      <xdr:colOff>8086</xdr:colOff>
      <xdr:row>129</xdr:row>
      <xdr:rowOff>60637</xdr:rowOff>
    </xdr:to>
    <xdr:sp macro="" textlink="">
      <xdr:nvSpPr>
        <xdr:cNvPr id="81" name="Rectángulo 80">
          <a:hlinkClick xmlns:r="http://schemas.openxmlformats.org/officeDocument/2006/relationships" r:id="rId12"/>
        </xdr:cNvPr>
        <xdr:cNvSpPr/>
      </xdr:nvSpPr>
      <xdr:spPr>
        <a:xfrm>
          <a:off x="15076491" y="24754623"/>
          <a:ext cx="1788630" cy="44758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8</xdr:col>
      <xdr:colOff>662684</xdr:colOff>
      <xdr:row>131</xdr:row>
      <xdr:rowOff>178199</xdr:rowOff>
    </xdr:from>
    <xdr:to>
      <xdr:col>9</xdr:col>
      <xdr:colOff>67183</xdr:colOff>
      <xdr:row>134</xdr:row>
      <xdr:rowOff>4232</xdr:rowOff>
    </xdr:to>
    <xdr:sp macro="" textlink="">
      <xdr:nvSpPr>
        <xdr:cNvPr id="82" name="Rectángulo 81">
          <a:hlinkClick xmlns:r="http://schemas.openxmlformats.org/officeDocument/2006/relationships" r:id="rId13"/>
        </xdr:cNvPr>
        <xdr:cNvSpPr/>
      </xdr:nvSpPr>
      <xdr:spPr>
        <a:xfrm>
          <a:off x="13244544" y="25707414"/>
          <a:ext cx="1807901"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8</xdr:col>
      <xdr:colOff>645753</xdr:colOff>
      <xdr:row>129</xdr:row>
      <xdr:rowOff>89080</xdr:rowOff>
    </xdr:from>
    <xdr:to>
      <xdr:col>9</xdr:col>
      <xdr:colOff>50252</xdr:colOff>
      <xdr:row>132</xdr:row>
      <xdr:rowOff>724</xdr:rowOff>
    </xdr:to>
    <xdr:sp macro="" textlink="">
      <xdr:nvSpPr>
        <xdr:cNvPr id="83" name="Rectángulo 82">
          <a:hlinkClick xmlns:r="http://schemas.openxmlformats.org/officeDocument/2006/relationships" r:id="rId14"/>
        </xdr:cNvPr>
        <xdr:cNvSpPr/>
      </xdr:nvSpPr>
      <xdr:spPr>
        <a:xfrm>
          <a:off x="13227613" y="25230650"/>
          <a:ext cx="1807901" cy="498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8</xdr:col>
      <xdr:colOff>654749</xdr:colOff>
      <xdr:row>127</xdr:row>
      <xdr:rowOff>4249</xdr:rowOff>
    </xdr:from>
    <xdr:to>
      <xdr:col>9</xdr:col>
      <xdr:colOff>59248</xdr:colOff>
      <xdr:row>129</xdr:row>
      <xdr:rowOff>73946</xdr:rowOff>
    </xdr:to>
    <xdr:sp macro="" textlink="">
      <xdr:nvSpPr>
        <xdr:cNvPr id="84" name="Rectángulo 83">
          <a:hlinkClick xmlns:r="http://schemas.openxmlformats.org/officeDocument/2006/relationships" r:id="rId15"/>
        </xdr:cNvPr>
        <xdr:cNvSpPr/>
      </xdr:nvSpPr>
      <xdr:spPr>
        <a:xfrm>
          <a:off x="13236609" y="24758173"/>
          <a:ext cx="1807901"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5</xdr:col>
      <xdr:colOff>1185938</xdr:colOff>
      <xdr:row>127</xdr:row>
      <xdr:rowOff>2484</xdr:rowOff>
    </xdr:from>
    <xdr:to>
      <xdr:col>7</xdr:col>
      <xdr:colOff>415112</xdr:colOff>
      <xdr:row>129</xdr:row>
      <xdr:rowOff>72181</xdr:rowOff>
    </xdr:to>
    <xdr:sp macro="" textlink="">
      <xdr:nvSpPr>
        <xdr:cNvPr id="85" name="Rectángulo 84">
          <a:hlinkClick xmlns:r="http://schemas.openxmlformats.org/officeDocument/2006/relationships" r:id="rId16"/>
        </xdr:cNvPr>
        <xdr:cNvSpPr/>
      </xdr:nvSpPr>
      <xdr:spPr>
        <a:xfrm>
          <a:off x="9592304" y="24756408"/>
          <a:ext cx="1798709"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4</xdr:col>
      <xdr:colOff>1827411</xdr:colOff>
      <xdr:row>131</xdr:row>
      <xdr:rowOff>193659</xdr:rowOff>
    </xdr:from>
    <xdr:to>
      <xdr:col>5</xdr:col>
      <xdr:colOff>1167026</xdr:colOff>
      <xdr:row>134</xdr:row>
      <xdr:rowOff>19692</xdr:rowOff>
    </xdr:to>
    <xdr:sp macro="" textlink="">
      <xdr:nvSpPr>
        <xdr:cNvPr id="86" name="Rectángulo 85">
          <a:hlinkClick xmlns:r="http://schemas.openxmlformats.org/officeDocument/2006/relationships" r:id="rId17"/>
        </xdr:cNvPr>
        <xdr:cNvSpPr/>
      </xdr:nvSpPr>
      <xdr:spPr>
        <a:xfrm>
          <a:off x="7786074" y="25722874"/>
          <a:ext cx="1787318"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7</xdr:col>
      <xdr:colOff>447557</xdr:colOff>
      <xdr:row>131</xdr:row>
      <xdr:rowOff>198715</xdr:rowOff>
    </xdr:from>
    <xdr:to>
      <xdr:col>8</xdr:col>
      <xdr:colOff>634318</xdr:colOff>
      <xdr:row>134</xdr:row>
      <xdr:rowOff>12264</xdr:rowOff>
    </xdr:to>
    <xdr:sp macro="" textlink="">
      <xdr:nvSpPr>
        <xdr:cNvPr id="87" name="Rectángulo 86">
          <a:hlinkClick xmlns:r="http://schemas.openxmlformats.org/officeDocument/2006/relationships" r:id="rId18"/>
        </xdr:cNvPr>
        <xdr:cNvSpPr/>
      </xdr:nvSpPr>
      <xdr:spPr>
        <a:xfrm>
          <a:off x="11423458" y="25727930"/>
          <a:ext cx="1792720" cy="44485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157</xdr:row>
      <xdr:rowOff>2889</xdr:rowOff>
    </xdr:from>
    <xdr:to>
      <xdr:col>4</xdr:col>
      <xdr:colOff>1803130</xdr:colOff>
      <xdr:row>159</xdr:row>
      <xdr:rowOff>72586</xdr:rowOff>
    </xdr:to>
    <xdr:sp macro="" textlink="">
      <xdr:nvSpPr>
        <xdr:cNvPr id="88" name="Rectángulo 87">
          <a:hlinkClick xmlns:r="http://schemas.openxmlformats.org/officeDocument/2006/relationships" r:id="rId2"/>
        </xdr:cNvPr>
        <xdr:cNvSpPr/>
      </xdr:nvSpPr>
      <xdr:spPr>
        <a:xfrm>
          <a:off x="5958663" y="30715476"/>
          <a:ext cx="1803130"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159</xdr:row>
      <xdr:rowOff>97116</xdr:rowOff>
    </xdr:from>
    <xdr:to>
      <xdr:col>4</xdr:col>
      <xdr:colOff>1803130</xdr:colOff>
      <xdr:row>161</xdr:row>
      <xdr:rowOff>166813</xdr:rowOff>
    </xdr:to>
    <xdr:sp macro="" textlink="">
      <xdr:nvSpPr>
        <xdr:cNvPr id="89" name="Rectángulo 88">
          <a:hlinkClick xmlns:r="http://schemas.openxmlformats.org/officeDocument/2006/relationships" r:id="rId3"/>
        </xdr:cNvPr>
        <xdr:cNvSpPr/>
      </xdr:nvSpPr>
      <xdr:spPr>
        <a:xfrm>
          <a:off x="5958663" y="31197349"/>
          <a:ext cx="1803130"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161</xdr:row>
      <xdr:rowOff>191950</xdr:rowOff>
    </xdr:from>
    <xdr:to>
      <xdr:col>4</xdr:col>
      <xdr:colOff>1803130</xdr:colOff>
      <xdr:row>164</xdr:row>
      <xdr:rowOff>17983</xdr:rowOff>
    </xdr:to>
    <xdr:sp macro="" textlink="">
      <xdr:nvSpPr>
        <xdr:cNvPr id="90" name="Rectángulo 89">
          <a:hlinkClick xmlns:r="http://schemas.openxmlformats.org/officeDocument/2006/relationships" r:id="rId4"/>
        </xdr:cNvPr>
        <xdr:cNvSpPr/>
      </xdr:nvSpPr>
      <xdr:spPr>
        <a:xfrm>
          <a:off x="5958663" y="31679828"/>
          <a:ext cx="1803130"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5</xdr:col>
      <xdr:colOff>1186923</xdr:colOff>
      <xdr:row>161</xdr:row>
      <xdr:rowOff>187597</xdr:rowOff>
    </xdr:from>
    <xdr:to>
      <xdr:col>7</xdr:col>
      <xdr:colOff>420864</xdr:colOff>
      <xdr:row>164</xdr:row>
      <xdr:rowOff>13630</xdr:rowOff>
    </xdr:to>
    <xdr:sp macro="" textlink="">
      <xdr:nvSpPr>
        <xdr:cNvPr id="91" name="Rectángulo 90">
          <a:hlinkClick xmlns:r="http://schemas.openxmlformats.org/officeDocument/2006/relationships" r:id="rId5"/>
        </xdr:cNvPr>
        <xdr:cNvSpPr/>
      </xdr:nvSpPr>
      <xdr:spPr>
        <a:xfrm>
          <a:off x="9593289" y="31675475"/>
          <a:ext cx="1803476"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4</xdr:col>
      <xdr:colOff>1816676</xdr:colOff>
      <xdr:row>159</xdr:row>
      <xdr:rowOff>100571</xdr:rowOff>
    </xdr:from>
    <xdr:to>
      <xdr:col>5</xdr:col>
      <xdr:colOff>1156291</xdr:colOff>
      <xdr:row>161</xdr:row>
      <xdr:rowOff>170268</xdr:rowOff>
    </xdr:to>
    <xdr:sp macro="" textlink="">
      <xdr:nvSpPr>
        <xdr:cNvPr id="92" name="Rectángulo 91">
          <a:hlinkClick xmlns:r="http://schemas.openxmlformats.org/officeDocument/2006/relationships" r:id="rId6"/>
        </xdr:cNvPr>
        <xdr:cNvSpPr/>
      </xdr:nvSpPr>
      <xdr:spPr>
        <a:xfrm>
          <a:off x="7775339" y="31200804"/>
          <a:ext cx="1787318"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4</xdr:col>
      <xdr:colOff>1831568</xdr:colOff>
      <xdr:row>157</xdr:row>
      <xdr:rowOff>0</xdr:rowOff>
    </xdr:from>
    <xdr:to>
      <xdr:col>5</xdr:col>
      <xdr:colOff>1169595</xdr:colOff>
      <xdr:row>159</xdr:row>
      <xdr:rowOff>68109</xdr:rowOff>
    </xdr:to>
    <xdr:sp macro="" textlink="">
      <xdr:nvSpPr>
        <xdr:cNvPr id="93" name="Rectángulo 92">
          <a:hlinkClick xmlns:r="http://schemas.openxmlformats.org/officeDocument/2006/relationships" r:id="rId7"/>
        </xdr:cNvPr>
        <xdr:cNvSpPr/>
      </xdr:nvSpPr>
      <xdr:spPr>
        <a:xfrm>
          <a:off x="7790231" y="30712587"/>
          <a:ext cx="1785730" cy="4557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9</xdr:col>
      <xdr:colOff>67212</xdr:colOff>
      <xdr:row>159</xdr:row>
      <xdr:rowOff>78646</xdr:rowOff>
    </xdr:from>
    <xdr:to>
      <xdr:col>9</xdr:col>
      <xdr:colOff>1852663</xdr:colOff>
      <xdr:row>161</xdr:row>
      <xdr:rowOff>148343</xdr:rowOff>
    </xdr:to>
    <xdr:sp macro="" textlink="">
      <xdr:nvSpPr>
        <xdr:cNvPr id="94" name="Rectángulo 93">
          <a:hlinkClick xmlns:r="http://schemas.openxmlformats.org/officeDocument/2006/relationships" r:id="rId8"/>
        </xdr:cNvPr>
        <xdr:cNvSpPr/>
      </xdr:nvSpPr>
      <xdr:spPr>
        <a:xfrm>
          <a:off x="15052474" y="31178879"/>
          <a:ext cx="1785451"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7</xdr:col>
      <xdr:colOff>433645</xdr:colOff>
      <xdr:row>159</xdr:row>
      <xdr:rowOff>93007</xdr:rowOff>
    </xdr:from>
    <xdr:to>
      <xdr:col>8</xdr:col>
      <xdr:colOff>620406</xdr:colOff>
      <xdr:row>161</xdr:row>
      <xdr:rowOff>182289</xdr:rowOff>
    </xdr:to>
    <xdr:sp macro="" textlink="">
      <xdr:nvSpPr>
        <xdr:cNvPr id="95" name="Rectángulo 94">
          <a:hlinkClick xmlns:r="http://schemas.openxmlformats.org/officeDocument/2006/relationships" r:id="rId9"/>
        </xdr:cNvPr>
        <xdr:cNvSpPr/>
      </xdr:nvSpPr>
      <xdr:spPr>
        <a:xfrm>
          <a:off x="11409546" y="31193240"/>
          <a:ext cx="1792720" cy="47692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7</xdr:col>
      <xdr:colOff>437778</xdr:colOff>
      <xdr:row>157</xdr:row>
      <xdr:rowOff>8123</xdr:rowOff>
    </xdr:from>
    <xdr:to>
      <xdr:col>8</xdr:col>
      <xdr:colOff>624539</xdr:colOff>
      <xdr:row>159</xdr:row>
      <xdr:rowOff>77820</xdr:rowOff>
    </xdr:to>
    <xdr:sp macro="" textlink="">
      <xdr:nvSpPr>
        <xdr:cNvPr id="96" name="Rectángulo 95">
          <a:hlinkClick xmlns:r="http://schemas.openxmlformats.org/officeDocument/2006/relationships" r:id="rId10"/>
        </xdr:cNvPr>
        <xdr:cNvSpPr/>
      </xdr:nvSpPr>
      <xdr:spPr>
        <a:xfrm>
          <a:off x="11413679" y="30720710"/>
          <a:ext cx="1792720"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5</xdr:col>
      <xdr:colOff>1181180</xdr:colOff>
      <xdr:row>159</xdr:row>
      <xdr:rowOff>87714</xdr:rowOff>
    </xdr:from>
    <xdr:to>
      <xdr:col>7</xdr:col>
      <xdr:colOff>410354</xdr:colOff>
      <xdr:row>161</xdr:row>
      <xdr:rowOff>155823</xdr:rowOff>
    </xdr:to>
    <xdr:sp macro="" textlink="">
      <xdr:nvSpPr>
        <xdr:cNvPr id="97" name="Rectángulo 96">
          <a:hlinkClick xmlns:r="http://schemas.openxmlformats.org/officeDocument/2006/relationships" r:id="rId11"/>
        </xdr:cNvPr>
        <xdr:cNvSpPr/>
      </xdr:nvSpPr>
      <xdr:spPr>
        <a:xfrm>
          <a:off x="9587546" y="31187947"/>
          <a:ext cx="1798709" cy="45575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9</xdr:col>
      <xdr:colOff>91229</xdr:colOff>
      <xdr:row>157</xdr:row>
      <xdr:rowOff>699</xdr:rowOff>
    </xdr:from>
    <xdr:to>
      <xdr:col>10</xdr:col>
      <xdr:colOff>8086</xdr:colOff>
      <xdr:row>159</xdr:row>
      <xdr:rowOff>60637</xdr:rowOff>
    </xdr:to>
    <xdr:sp macro="" textlink="">
      <xdr:nvSpPr>
        <xdr:cNvPr id="98" name="Rectángulo 97">
          <a:hlinkClick xmlns:r="http://schemas.openxmlformats.org/officeDocument/2006/relationships" r:id="rId12"/>
        </xdr:cNvPr>
        <xdr:cNvSpPr/>
      </xdr:nvSpPr>
      <xdr:spPr>
        <a:xfrm>
          <a:off x="15076491" y="30713286"/>
          <a:ext cx="1788630" cy="44758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8</xdr:col>
      <xdr:colOff>662684</xdr:colOff>
      <xdr:row>161</xdr:row>
      <xdr:rowOff>178199</xdr:rowOff>
    </xdr:from>
    <xdr:to>
      <xdr:col>9</xdr:col>
      <xdr:colOff>67183</xdr:colOff>
      <xdr:row>164</xdr:row>
      <xdr:rowOff>4232</xdr:rowOff>
    </xdr:to>
    <xdr:sp macro="" textlink="">
      <xdr:nvSpPr>
        <xdr:cNvPr id="99" name="Rectángulo 98">
          <a:hlinkClick xmlns:r="http://schemas.openxmlformats.org/officeDocument/2006/relationships" r:id="rId13"/>
        </xdr:cNvPr>
        <xdr:cNvSpPr/>
      </xdr:nvSpPr>
      <xdr:spPr>
        <a:xfrm>
          <a:off x="13244544" y="31666077"/>
          <a:ext cx="1807901"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8</xdr:col>
      <xdr:colOff>645753</xdr:colOff>
      <xdr:row>159</xdr:row>
      <xdr:rowOff>89080</xdr:rowOff>
    </xdr:from>
    <xdr:to>
      <xdr:col>9</xdr:col>
      <xdr:colOff>50252</xdr:colOff>
      <xdr:row>162</xdr:row>
      <xdr:rowOff>725</xdr:rowOff>
    </xdr:to>
    <xdr:sp macro="" textlink="">
      <xdr:nvSpPr>
        <xdr:cNvPr id="100" name="Rectángulo 99">
          <a:hlinkClick xmlns:r="http://schemas.openxmlformats.org/officeDocument/2006/relationships" r:id="rId14"/>
        </xdr:cNvPr>
        <xdr:cNvSpPr/>
      </xdr:nvSpPr>
      <xdr:spPr>
        <a:xfrm>
          <a:off x="13227613" y="31189313"/>
          <a:ext cx="1807901" cy="498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8</xdr:col>
      <xdr:colOff>654749</xdr:colOff>
      <xdr:row>157</xdr:row>
      <xdr:rowOff>4249</xdr:rowOff>
    </xdr:from>
    <xdr:to>
      <xdr:col>9</xdr:col>
      <xdr:colOff>59248</xdr:colOff>
      <xdr:row>159</xdr:row>
      <xdr:rowOff>73946</xdr:rowOff>
    </xdr:to>
    <xdr:sp macro="" textlink="">
      <xdr:nvSpPr>
        <xdr:cNvPr id="101" name="Rectángulo 100">
          <a:hlinkClick xmlns:r="http://schemas.openxmlformats.org/officeDocument/2006/relationships" r:id="rId15"/>
        </xdr:cNvPr>
        <xdr:cNvSpPr/>
      </xdr:nvSpPr>
      <xdr:spPr>
        <a:xfrm>
          <a:off x="13236609" y="30716836"/>
          <a:ext cx="1807901"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5</xdr:col>
      <xdr:colOff>1185938</xdr:colOff>
      <xdr:row>157</xdr:row>
      <xdr:rowOff>2484</xdr:rowOff>
    </xdr:from>
    <xdr:to>
      <xdr:col>7</xdr:col>
      <xdr:colOff>415112</xdr:colOff>
      <xdr:row>159</xdr:row>
      <xdr:rowOff>72181</xdr:rowOff>
    </xdr:to>
    <xdr:sp macro="" textlink="">
      <xdr:nvSpPr>
        <xdr:cNvPr id="102" name="Rectángulo 101">
          <a:hlinkClick xmlns:r="http://schemas.openxmlformats.org/officeDocument/2006/relationships" r:id="rId16"/>
        </xdr:cNvPr>
        <xdr:cNvSpPr/>
      </xdr:nvSpPr>
      <xdr:spPr>
        <a:xfrm>
          <a:off x="9592304" y="30715071"/>
          <a:ext cx="1798709"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4</xdr:col>
      <xdr:colOff>1827411</xdr:colOff>
      <xdr:row>161</xdr:row>
      <xdr:rowOff>193659</xdr:rowOff>
    </xdr:from>
    <xdr:to>
      <xdr:col>5</xdr:col>
      <xdr:colOff>1167026</xdr:colOff>
      <xdr:row>164</xdr:row>
      <xdr:rowOff>19692</xdr:rowOff>
    </xdr:to>
    <xdr:sp macro="" textlink="">
      <xdr:nvSpPr>
        <xdr:cNvPr id="103" name="Rectángulo 102">
          <a:hlinkClick xmlns:r="http://schemas.openxmlformats.org/officeDocument/2006/relationships" r:id="rId17"/>
        </xdr:cNvPr>
        <xdr:cNvSpPr/>
      </xdr:nvSpPr>
      <xdr:spPr>
        <a:xfrm>
          <a:off x="7786074" y="31681537"/>
          <a:ext cx="1787318"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7</xdr:col>
      <xdr:colOff>447557</xdr:colOff>
      <xdr:row>161</xdr:row>
      <xdr:rowOff>198715</xdr:rowOff>
    </xdr:from>
    <xdr:to>
      <xdr:col>8</xdr:col>
      <xdr:colOff>634318</xdr:colOff>
      <xdr:row>164</xdr:row>
      <xdr:rowOff>12264</xdr:rowOff>
    </xdr:to>
    <xdr:sp macro="" textlink="">
      <xdr:nvSpPr>
        <xdr:cNvPr id="104" name="Rectángulo 103">
          <a:hlinkClick xmlns:r="http://schemas.openxmlformats.org/officeDocument/2006/relationships" r:id="rId18"/>
        </xdr:cNvPr>
        <xdr:cNvSpPr/>
      </xdr:nvSpPr>
      <xdr:spPr>
        <a:xfrm>
          <a:off x="11423458" y="31686593"/>
          <a:ext cx="1792720" cy="44485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twoCellAnchor>
    <xdr:from>
      <xdr:col>4</xdr:col>
      <xdr:colOff>0</xdr:colOff>
      <xdr:row>0</xdr:row>
      <xdr:rowOff>2889</xdr:rowOff>
    </xdr:from>
    <xdr:to>
      <xdr:col>5</xdr:col>
      <xdr:colOff>197171</xdr:colOff>
      <xdr:row>4</xdr:row>
      <xdr:rowOff>260872</xdr:rowOff>
    </xdr:to>
    <xdr:sp macro="" textlink="">
      <xdr:nvSpPr>
        <xdr:cNvPr id="3" name="Rectángulo 2">
          <a:hlinkClick xmlns:r="http://schemas.openxmlformats.org/officeDocument/2006/relationships" r:id="rId2"/>
        </xdr:cNvPr>
        <xdr:cNvSpPr/>
      </xdr:nvSpPr>
      <xdr:spPr>
        <a:xfrm>
          <a:off x="6124797" y="2889"/>
          <a:ext cx="1803130"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4</xdr:row>
      <xdr:rowOff>285402</xdr:rowOff>
    </xdr:from>
    <xdr:to>
      <xdr:col>5</xdr:col>
      <xdr:colOff>197171</xdr:colOff>
      <xdr:row>5</xdr:row>
      <xdr:rowOff>67133</xdr:rowOff>
    </xdr:to>
    <xdr:sp macro="" textlink="">
      <xdr:nvSpPr>
        <xdr:cNvPr id="4" name="Rectángulo 3">
          <a:hlinkClick xmlns:r="http://schemas.openxmlformats.org/officeDocument/2006/relationships" r:id="rId3"/>
        </xdr:cNvPr>
        <xdr:cNvSpPr/>
      </xdr:nvSpPr>
      <xdr:spPr>
        <a:xfrm>
          <a:off x="6124797" y="484762"/>
          <a:ext cx="1803130"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5</xdr:row>
      <xdr:rowOff>92270</xdr:rowOff>
    </xdr:from>
    <xdr:to>
      <xdr:col>5</xdr:col>
      <xdr:colOff>197171</xdr:colOff>
      <xdr:row>7</xdr:row>
      <xdr:rowOff>173041</xdr:rowOff>
    </xdr:to>
    <xdr:sp macro="" textlink="">
      <xdr:nvSpPr>
        <xdr:cNvPr id="5" name="Rectángulo 4">
          <a:hlinkClick xmlns:r="http://schemas.openxmlformats.org/officeDocument/2006/relationships" r:id="rId4"/>
        </xdr:cNvPr>
        <xdr:cNvSpPr/>
      </xdr:nvSpPr>
      <xdr:spPr>
        <a:xfrm>
          <a:off x="6124797" y="967241"/>
          <a:ext cx="1803130"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6</xdr:col>
      <xdr:colOff>566690</xdr:colOff>
      <xdr:row>5</xdr:row>
      <xdr:rowOff>87917</xdr:rowOff>
    </xdr:from>
    <xdr:to>
      <xdr:col>8</xdr:col>
      <xdr:colOff>310108</xdr:colOff>
      <xdr:row>7</xdr:row>
      <xdr:rowOff>168688</xdr:rowOff>
    </xdr:to>
    <xdr:sp macro="" textlink="">
      <xdr:nvSpPr>
        <xdr:cNvPr id="6" name="Rectángulo 5">
          <a:hlinkClick xmlns:r="http://schemas.openxmlformats.org/officeDocument/2006/relationships" r:id="rId5"/>
        </xdr:cNvPr>
        <xdr:cNvSpPr/>
      </xdr:nvSpPr>
      <xdr:spPr>
        <a:xfrm>
          <a:off x="9759423" y="962888"/>
          <a:ext cx="1803476"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210717</xdr:colOff>
      <xdr:row>4</xdr:row>
      <xdr:rowOff>288857</xdr:rowOff>
    </xdr:from>
    <xdr:to>
      <xdr:col>6</xdr:col>
      <xdr:colOff>536058</xdr:colOff>
      <xdr:row>5</xdr:row>
      <xdr:rowOff>70588</xdr:rowOff>
    </xdr:to>
    <xdr:sp macro="" textlink="">
      <xdr:nvSpPr>
        <xdr:cNvPr id="7" name="Rectángulo 6">
          <a:hlinkClick xmlns:r="http://schemas.openxmlformats.org/officeDocument/2006/relationships" r:id="rId6"/>
        </xdr:cNvPr>
        <xdr:cNvSpPr/>
      </xdr:nvSpPr>
      <xdr:spPr>
        <a:xfrm>
          <a:off x="7941473" y="488217"/>
          <a:ext cx="1787318"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225609</xdr:colOff>
      <xdr:row>0</xdr:row>
      <xdr:rowOff>0</xdr:rowOff>
    </xdr:from>
    <xdr:to>
      <xdr:col>6</xdr:col>
      <xdr:colOff>549362</xdr:colOff>
      <xdr:row>4</xdr:row>
      <xdr:rowOff>256395</xdr:rowOff>
    </xdr:to>
    <xdr:sp macro="" textlink="">
      <xdr:nvSpPr>
        <xdr:cNvPr id="8" name="Rectángulo 7">
          <a:hlinkClick xmlns:r="http://schemas.openxmlformats.org/officeDocument/2006/relationships" r:id="rId7"/>
        </xdr:cNvPr>
        <xdr:cNvSpPr/>
      </xdr:nvSpPr>
      <xdr:spPr>
        <a:xfrm>
          <a:off x="7956365" y="0"/>
          <a:ext cx="1785730" cy="4557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9</xdr:col>
      <xdr:colOff>1274451</xdr:colOff>
      <xdr:row>4</xdr:row>
      <xdr:rowOff>266932</xdr:rowOff>
    </xdr:from>
    <xdr:to>
      <xdr:col>10</xdr:col>
      <xdr:colOff>1188129</xdr:colOff>
      <xdr:row>5</xdr:row>
      <xdr:rowOff>48663</xdr:rowOff>
    </xdr:to>
    <xdr:sp macro="" textlink="">
      <xdr:nvSpPr>
        <xdr:cNvPr id="9" name="Rectángulo 8">
          <a:hlinkClick xmlns:r="http://schemas.openxmlformats.org/officeDocument/2006/relationships" r:id="rId8"/>
        </xdr:cNvPr>
        <xdr:cNvSpPr/>
      </xdr:nvSpPr>
      <xdr:spPr>
        <a:xfrm>
          <a:off x="15218608" y="466292"/>
          <a:ext cx="1785451"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322889</xdr:colOff>
      <xdr:row>4</xdr:row>
      <xdr:rowOff>281293</xdr:rowOff>
    </xdr:from>
    <xdr:to>
      <xdr:col>8</xdr:col>
      <xdr:colOff>2115609</xdr:colOff>
      <xdr:row>5</xdr:row>
      <xdr:rowOff>82609</xdr:rowOff>
    </xdr:to>
    <xdr:sp macro="" textlink="">
      <xdr:nvSpPr>
        <xdr:cNvPr id="10" name="Rectángulo 9">
          <a:hlinkClick xmlns:r="http://schemas.openxmlformats.org/officeDocument/2006/relationships" r:id="rId9"/>
        </xdr:cNvPr>
        <xdr:cNvSpPr/>
      </xdr:nvSpPr>
      <xdr:spPr>
        <a:xfrm>
          <a:off x="11575680" y="480653"/>
          <a:ext cx="1792720" cy="47692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327022</xdr:colOff>
      <xdr:row>0</xdr:row>
      <xdr:rowOff>8123</xdr:rowOff>
    </xdr:from>
    <xdr:to>
      <xdr:col>8</xdr:col>
      <xdr:colOff>2119742</xdr:colOff>
      <xdr:row>4</xdr:row>
      <xdr:rowOff>266106</xdr:rowOff>
    </xdr:to>
    <xdr:sp macro="" textlink="">
      <xdr:nvSpPr>
        <xdr:cNvPr id="11" name="Rectángulo 10">
          <a:hlinkClick xmlns:r="http://schemas.openxmlformats.org/officeDocument/2006/relationships" r:id="rId10"/>
        </xdr:cNvPr>
        <xdr:cNvSpPr/>
      </xdr:nvSpPr>
      <xdr:spPr>
        <a:xfrm>
          <a:off x="11579813" y="8123"/>
          <a:ext cx="1792720"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6</xdr:col>
      <xdr:colOff>560947</xdr:colOff>
      <xdr:row>4</xdr:row>
      <xdr:rowOff>276000</xdr:rowOff>
    </xdr:from>
    <xdr:to>
      <xdr:col>8</xdr:col>
      <xdr:colOff>299598</xdr:colOff>
      <xdr:row>5</xdr:row>
      <xdr:rowOff>56143</xdr:rowOff>
    </xdr:to>
    <xdr:sp macro="" textlink="">
      <xdr:nvSpPr>
        <xdr:cNvPr id="12" name="Rectángulo 11">
          <a:hlinkClick xmlns:r="http://schemas.openxmlformats.org/officeDocument/2006/relationships" r:id="rId11"/>
        </xdr:cNvPr>
        <xdr:cNvSpPr/>
      </xdr:nvSpPr>
      <xdr:spPr>
        <a:xfrm>
          <a:off x="9753680" y="475360"/>
          <a:ext cx="1798709" cy="45575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9</xdr:col>
      <xdr:colOff>1298468</xdr:colOff>
      <xdr:row>0</xdr:row>
      <xdr:rowOff>699</xdr:rowOff>
    </xdr:from>
    <xdr:to>
      <xdr:col>10</xdr:col>
      <xdr:colOff>1215325</xdr:colOff>
      <xdr:row>4</xdr:row>
      <xdr:rowOff>248923</xdr:rowOff>
    </xdr:to>
    <xdr:sp macro="" textlink="">
      <xdr:nvSpPr>
        <xdr:cNvPr id="13" name="Rectángulo 12">
          <a:hlinkClick xmlns:r="http://schemas.openxmlformats.org/officeDocument/2006/relationships" r:id="rId12"/>
        </xdr:cNvPr>
        <xdr:cNvSpPr/>
      </xdr:nvSpPr>
      <xdr:spPr>
        <a:xfrm>
          <a:off x="15242625" y="699"/>
          <a:ext cx="1788630" cy="44758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8</xdr:col>
      <xdr:colOff>2157887</xdr:colOff>
      <xdr:row>5</xdr:row>
      <xdr:rowOff>78519</xdr:rowOff>
    </xdr:from>
    <xdr:to>
      <xdr:col>9</xdr:col>
      <xdr:colOff>1274422</xdr:colOff>
      <xdr:row>7</xdr:row>
      <xdr:rowOff>159290</xdr:rowOff>
    </xdr:to>
    <xdr:sp macro="" textlink="">
      <xdr:nvSpPr>
        <xdr:cNvPr id="14" name="Rectángulo 13">
          <a:hlinkClick xmlns:r="http://schemas.openxmlformats.org/officeDocument/2006/relationships" r:id="rId13"/>
        </xdr:cNvPr>
        <xdr:cNvSpPr/>
      </xdr:nvSpPr>
      <xdr:spPr>
        <a:xfrm>
          <a:off x="13410678" y="953490"/>
          <a:ext cx="1807901"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8</xdr:col>
      <xdr:colOff>2140956</xdr:colOff>
      <xdr:row>4</xdr:row>
      <xdr:rowOff>277366</xdr:rowOff>
    </xdr:from>
    <xdr:to>
      <xdr:col>9</xdr:col>
      <xdr:colOff>1257491</xdr:colOff>
      <xdr:row>5</xdr:row>
      <xdr:rowOff>100405</xdr:rowOff>
    </xdr:to>
    <xdr:sp macro="" textlink="">
      <xdr:nvSpPr>
        <xdr:cNvPr id="15" name="Rectángulo 14">
          <a:hlinkClick xmlns:r="http://schemas.openxmlformats.org/officeDocument/2006/relationships" r:id="rId14"/>
        </xdr:cNvPr>
        <xdr:cNvSpPr/>
      </xdr:nvSpPr>
      <xdr:spPr>
        <a:xfrm>
          <a:off x="13393747" y="476726"/>
          <a:ext cx="1807901" cy="498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8</xdr:col>
      <xdr:colOff>2149952</xdr:colOff>
      <xdr:row>0</xdr:row>
      <xdr:rowOff>4249</xdr:rowOff>
    </xdr:from>
    <xdr:to>
      <xdr:col>9</xdr:col>
      <xdr:colOff>1266487</xdr:colOff>
      <xdr:row>4</xdr:row>
      <xdr:rowOff>262232</xdr:rowOff>
    </xdr:to>
    <xdr:sp macro="" textlink="">
      <xdr:nvSpPr>
        <xdr:cNvPr id="16" name="Rectángulo 15">
          <a:hlinkClick xmlns:r="http://schemas.openxmlformats.org/officeDocument/2006/relationships" r:id="rId15"/>
        </xdr:cNvPr>
        <xdr:cNvSpPr/>
      </xdr:nvSpPr>
      <xdr:spPr>
        <a:xfrm>
          <a:off x="13402743" y="4249"/>
          <a:ext cx="1807901"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6</xdr:col>
      <xdr:colOff>565705</xdr:colOff>
      <xdr:row>0</xdr:row>
      <xdr:rowOff>2484</xdr:rowOff>
    </xdr:from>
    <xdr:to>
      <xdr:col>8</xdr:col>
      <xdr:colOff>304356</xdr:colOff>
      <xdr:row>4</xdr:row>
      <xdr:rowOff>260467</xdr:rowOff>
    </xdr:to>
    <xdr:sp macro="" textlink="">
      <xdr:nvSpPr>
        <xdr:cNvPr id="17" name="Rectángulo 16">
          <a:hlinkClick xmlns:r="http://schemas.openxmlformats.org/officeDocument/2006/relationships" r:id="rId16"/>
        </xdr:cNvPr>
        <xdr:cNvSpPr/>
      </xdr:nvSpPr>
      <xdr:spPr>
        <a:xfrm>
          <a:off x="9758438" y="2484"/>
          <a:ext cx="1798709"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221452</xdr:colOff>
      <xdr:row>5</xdr:row>
      <xdr:rowOff>93979</xdr:rowOff>
    </xdr:from>
    <xdr:to>
      <xdr:col>6</xdr:col>
      <xdr:colOff>546793</xdr:colOff>
      <xdr:row>7</xdr:row>
      <xdr:rowOff>174750</xdr:rowOff>
    </xdr:to>
    <xdr:sp macro="" textlink="">
      <xdr:nvSpPr>
        <xdr:cNvPr id="18" name="Rectángulo 17">
          <a:hlinkClick xmlns:r="http://schemas.openxmlformats.org/officeDocument/2006/relationships" r:id="rId17"/>
        </xdr:cNvPr>
        <xdr:cNvSpPr/>
      </xdr:nvSpPr>
      <xdr:spPr>
        <a:xfrm>
          <a:off x="7952208" y="968950"/>
          <a:ext cx="1787318"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336801</xdr:colOff>
      <xdr:row>5</xdr:row>
      <xdr:rowOff>99035</xdr:rowOff>
    </xdr:from>
    <xdr:to>
      <xdr:col>8</xdr:col>
      <xdr:colOff>2129521</xdr:colOff>
      <xdr:row>7</xdr:row>
      <xdr:rowOff>167322</xdr:rowOff>
    </xdr:to>
    <xdr:sp macro="" textlink="">
      <xdr:nvSpPr>
        <xdr:cNvPr id="19" name="Rectángulo 18">
          <a:hlinkClick xmlns:r="http://schemas.openxmlformats.org/officeDocument/2006/relationships" r:id="rId18"/>
        </xdr:cNvPr>
        <xdr:cNvSpPr/>
      </xdr:nvSpPr>
      <xdr:spPr>
        <a:xfrm>
          <a:off x="11589592" y="974006"/>
          <a:ext cx="1792720" cy="44485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50</xdr:row>
      <xdr:rowOff>2889</xdr:rowOff>
    </xdr:from>
    <xdr:to>
      <xdr:col>5</xdr:col>
      <xdr:colOff>197171</xdr:colOff>
      <xdr:row>52</xdr:row>
      <xdr:rowOff>72587</xdr:rowOff>
    </xdr:to>
    <xdr:sp macro="" textlink="">
      <xdr:nvSpPr>
        <xdr:cNvPr id="20" name="Rectángulo 19">
          <a:hlinkClick xmlns:r="http://schemas.openxmlformats.org/officeDocument/2006/relationships" r:id="rId2"/>
        </xdr:cNvPr>
        <xdr:cNvSpPr/>
      </xdr:nvSpPr>
      <xdr:spPr>
        <a:xfrm>
          <a:off x="6124797" y="10004139"/>
          <a:ext cx="1803130"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52</xdr:row>
      <xdr:rowOff>97117</xdr:rowOff>
    </xdr:from>
    <xdr:to>
      <xdr:col>5</xdr:col>
      <xdr:colOff>197171</xdr:colOff>
      <xdr:row>54</xdr:row>
      <xdr:rowOff>166813</xdr:rowOff>
    </xdr:to>
    <xdr:sp macro="" textlink="">
      <xdr:nvSpPr>
        <xdr:cNvPr id="21" name="Rectángulo 20">
          <a:hlinkClick xmlns:r="http://schemas.openxmlformats.org/officeDocument/2006/relationships" r:id="rId3"/>
        </xdr:cNvPr>
        <xdr:cNvSpPr/>
      </xdr:nvSpPr>
      <xdr:spPr>
        <a:xfrm>
          <a:off x="6124797" y="10486012"/>
          <a:ext cx="1803130"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55</xdr:row>
      <xdr:rowOff>3665</xdr:rowOff>
    </xdr:from>
    <xdr:to>
      <xdr:col>5</xdr:col>
      <xdr:colOff>197171</xdr:colOff>
      <xdr:row>57</xdr:row>
      <xdr:rowOff>17983</xdr:rowOff>
    </xdr:to>
    <xdr:sp macro="" textlink="">
      <xdr:nvSpPr>
        <xdr:cNvPr id="22" name="Rectángulo 21">
          <a:hlinkClick xmlns:r="http://schemas.openxmlformats.org/officeDocument/2006/relationships" r:id="rId4"/>
        </xdr:cNvPr>
        <xdr:cNvSpPr/>
      </xdr:nvSpPr>
      <xdr:spPr>
        <a:xfrm>
          <a:off x="6124797" y="10968491"/>
          <a:ext cx="1803130"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6</xdr:col>
      <xdr:colOff>566690</xdr:colOff>
      <xdr:row>54</xdr:row>
      <xdr:rowOff>187597</xdr:rowOff>
    </xdr:from>
    <xdr:to>
      <xdr:col>8</xdr:col>
      <xdr:colOff>310108</xdr:colOff>
      <xdr:row>57</xdr:row>
      <xdr:rowOff>13630</xdr:rowOff>
    </xdr:to>
    <xdr:sp macro="" textlink="">
      <xdr:nvSpPr>
        <xdr:cNvPr id="23" name="Rectángulo 22">
          <a:hlinkClick xmlns:r="http://schemas.openxmlformats.org/officeDocument/2006/relationships" r:id="rId5"/>
        </xdr:cNvPr>
        <xdr:cNvSpPr/>
      </xdr:nvSpPr>
      <xdr:spPr>
        <a:xfrm>
          <a:off x="9759423" y="10964138"/>
          <a:ext cx="1803476"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210717</xdr:colOff>
      <xdr:row>52</xdr:row>
      <xdr:rowOff>100572</xdr:rowOff>
    </xdr:from>
    <xdr:to>
      <xdr:col>6</xdr:col>
      <xdr:colOff>536058</xdr:colOff>
      <xdr:row>54</xdr:row>
      <xdr:rowOff>170268</xdr:rowOff>
    </xdr:to>
    <xdr:sp macro="" textlink="">
      <xdr:nvSpPr>
        <xdr:cNvPr id="24" name="Rectángulo 23">
          <a:hlinkClick xmlns:r="http://schemas.openxmlformats.org/officeDocument/2006/relationships" r:id="rId6"/>
        </xdr:cNvPr>
        <xdr:cNvSpPr/>
      </xdr:nvSpPr>
      <xdr:spPr>
        <a:xfrm>
          <a:off x="7941473" y="10489467"/>
          <a:ext cx="1787318"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225609</xdr:colOff>
      <xdr:row>50</xdr:row>
      <xdr:rowOff>0</xdr:rowOff>
    </xdr:from>
    <xdr:to>
      <xdr:col>6</xdr:col>
      <xdr:colOff>549362</xdr:colOff>
      <xdr:row>52</xdr:row>
      <xdr:rowOff>68110</xdr:rowOff>
    </xdr:to>
    <xdr:sp macro="" textlink="">
      <xdr:nvSpPr>
        <xdr:cNvPr id="25" name="Rectángulo 24">
          <a:hlinkClick xmlns:r="http://schemas.openxmlformats.org/officeDocument/2006/relationships" r:id="rId7"/>
        </xdr:cNvPr>
        <xdr:cNvSpPr/>
      </xdr:nvSpPr>
      <xdr:spPr>
        <a:xfrm>
          <a:off x="7956365" y="10001250"/>
          <a:ext cx="1785730" cy="4557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9</xdr:col>
      <xdr:colOff>1274451</xdr:colOff>
      <xdr:row>52</xdr:row>
      <xdr:rowOff>78647</xdr:rowOff>
    </xdr:from>
    <xdr:to>
      <xdr:col>10</xdr:col>
      <xdr:colOff>1188129</xdr:colOff>
      <xdr:row>54</xdr:row>
      <xdr:rowOff>148343</xdr:rowOff>
    </xdr:to>
    <xdr:sp macro="" textlink="">
      <xdr:nvSpPr>
        <xdr:cNvPr id="26" name="Rectángulo 25">
          <a:hlinkClick xmlns:r="http://schemas.openxmlformats.org/officeDocument/2006/relationships" r:id="rId8"/>
        </xdr:cNvPr>
        <xdr:cNvSpPr/>
      </xdr:nvSpPr>
      <xdr:spPr>
        <a:xfrm>
          <a:off x="15218608" y="10467542"/>
          <a:ext cx="1785451"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322889</xdr:colOff>
      <xdr:row>52</xdr:row>
      <xdr:rowOff>93008</xdr:rowOff>
    </xdr:from>
    <xdr:to>
      <xdr:col>8</xdr:col>
      <xdr:colOff>2115609</xdr:colOff>
      <xdr:row>54</xdr:row>
      <xdr:rowOff>182289</xdr:rowOff>
    </xdr:to>
    <xdr:sp macro="" textlink="">
      <xdr:nvSpPr>
        <xdr:cNvPr id="27" name="Rectángulo 26">
          <a:hlinkClick xmlns:r="http://schemas.openxmlformats.org/officeDocument/2006/relationships" r:id="rId9"/>
        </xdr:cNvPr>
        <xdr:cNvSpPr/>
      </xdr:nvSpPr>
      <xdr:spPr>
        <a:xfrm>
          <a:off x="11575680" y="10481903"/>
          <a:ext cx="1792720" cy="47692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327022</xdr:colOff>
      <xdr:row>50</xdr:row>
      <xdr:rowOff>8123</xdr:rowOff>
    </xdr:from>
    <xdr:to>
      <xdr:col>8</xdr:col>
      <xdr:colOff>2119742</xdr:colOff>
      <xdr:row>52</xdr:row>
      <xdr:rowOff>77821</xdr:rowOff>
    </xdr:to>
    <xdr:sp macro="" textlink="">
      <xdr:nvSpPr>
        <xdr:cNvPr id="28" name="Rectángulo 27">
          <a:hlinkClick xmlns:r="http://schemas.openxmlformats.org/officeDocument/2006/relationships" r:id="rId10"/>
        </xdr:cNvPr>
        <xdr:cNvSpPr/>
      </xdr:nvSpPr>
      <xdr:spPr>
        <a:xfrm>
          <a:off x="11579813" y="10009373"/>
          <a:ext cx="1792720"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6</xdr:col>
      <xdr:colOff>560947</xdr:colOff>
      <xdr:row>52</xdr:row>
      <xdr:rowOff>87715</xdr:rowOff>
    </xdr:from>
    <xdr:to>
      <xdr:col>8</xdr:col>
      <xdr:colOff>299598</xdr:colOff>
      <xdr:row>54</xdr:row>
      <xdr:rowOff>155823</xdr:rowOff>
    </xdr:to>
    <xdr:sp macro="" textlink="">
      <xdr:nvSpPr>
        <xdr:cNvPr id="29" name="Rectángulo 28">
          <a:hlinkClick xmlns:r="http://schemas.openxmlformats.org/officeDocument/2006/relationships" r:id="rId11"/>
        </xdr:cNvPr>
        <xdr:cNvSpPr/>
      </xdr:nvSpPr>
      <xdr:spPr>
        <a:xfrm>
          <a:off x="9753680" y="10476610"/>
          <a:ext cx="1798709" cy="45575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9</xdr:col>
      <xdr:colOff>1298468</xdr:colOff>
      <xdr:row>50</xdr:row>
      <xdr:rowOff>699</xdr:rowOff>
    </xdr:from>
    <xdr:to>
      <xdr:col>10</xdr:col>
      <xdr:colOff>1215325</xdr:colOff>
      <xdr:row>52</xdr:row>
      <xdr:rowOff>60638</xdr:rowOff>
    </xdr:to>
    <xdr:sp macro="" textlink="">
      <xdr:nvSpPr>
        <xdr:cNvPr id="30" name="Rectángulo 29">
          <a:hlinkClick xmlns:r="http://schemas.openxmlformats.org/officeDocument/2006/relationships" r:id="rId12"/>
        </xdr:cNvPr>
        <xdr:cNvSpPr/>
      </xdr:nvSpPr>
      <xdr:spPr>
        <a:xfrm>
          <a:off x="15242625" y="10001949"/>
          <a:ext cx="1788630" cy="44758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8</xdr:col>
      <xdr:colOff>2157887</xdr:colOff>
      <xdr:row>54</xdr:row>
      <xdr:rowOff>178199</xdr:rowOff>
    </xdr:from>
    <xdr:to>
      <xdr:col>9</xdr:col>
      <xdr:colOff>1274422</xdr:colOff>
      <xdr:row>57</xdr:row>
      <xdr:rowOff>4232</xdr:rowOff>
    </xdr:to>
    <xdr:sp macro="" textlink="">
      <xdr:nvSpPr>
        <xdr:cNvPr id="31" name="Rectángulo 30">
          <a:hlinkClick xmlns:r="http://schemas.openxmlformats.org/officeDocument/2006/relationships" r:id="rId13"/>
        </xdr:cNvPr>
        <xdr:cNvSpPr/>
      </xdr:nvSpPr>
      <xdr:spPr>
        <a:xfrm>
          <a:off x="13410678" y="10954740"/>
          <a:ext cx="1807901"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8</xdr:col>
      <xdr:colOff>2140956</xdr:colOff>
      <xdr:row>52</xdr:row>
      <xdr:rowOff>89081</xdr:rowOff>
    </xdr:from>
    <xdr:to>
      <xdr:col>9</xdr:col>
      <xdr:colOff>1257491</xdr:colOff>
      <xdr:row>55</xdr:row>
      <xdr:rowOff>11800</xdr:rowOff>
    </xdr:to>
    <xdr:sp macro="" textlink="">
      <xdr:nvSpPr>
        <xdr:cNvPr id="32" name="Rectángulo 31">
          <a:hlinkClick xmlns:r="http://schemas.openxmlformats.org/officeDocument/2006/relationships" r:id="rId14"/>
        </xdr:cNvPr>
        <xdr:cNvSpPr/>
      </xdr:nvSpPr>
      <xdr:spPr>
        <a:xfrm>
          <a:off x="13393747" y="10477976"/>
          <a:ext cx="1807901" cy="498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8</xdr:col>
      <xdr:colOff>2149952</xdr:colOff>
      <xdr:row>50</xdr:row>
      <xdr:rowOff>4249</xdr:rowOff>
    </xdr:from>
    <xdr:to>
      <xdr:col>9</xdr:col>
      <xdr:colOff>1266487</xdr:colOff>
      <xdr:row>52</xdr:row>
      <xdr:rowOff>73947</xdr:rowOff>
    </xdr:to>
    <xdr:sp macro="" textlink="">
      <xdr:nvSpPr>
        <xdr:cNvPr id="33" name="Rectángulo 32">
          <a:hlinkClick xmlns:r="http://schemas.openxmlformats.org/officeDocument/2006/relationships" r:id="rId15"/>
        </xdr:cNvPr>
        <xdr:cNvSpPr/>
      </xdr:nvSpPr>
      <xdr:spPr>
        <a:xfrm>
          <a:off x="13402743" y="10005499"/>
          <a:ext cx="1807901"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6</xdr:col>
      <xdr:colOff>565705</xdr:colOff>
      <xdr:row>50</xdr:row>
      <xdr:rowOff>2484</xdr:rowOff>
    </xdr:from>
    <xdr:to>
      <xdr:col>8</xdr:col>
      <xdr:colOff>304356</xdr:colOff>
      <xdr:row>52</xdr:row>
      <xdr:rowOff>72182</xdr:rowOff>
    </xdr:to>
    <xdr:sp macro="" textlink="">
      <xdr:nvSpPr>
        <xdr:cNvPr id="34" name="Rectángulo 33">
          <a:hlinkClick xmlns:r="http://schemas.openxmlformats.org/officeDocument/2006/relationships" r:id="rId16"/>
        </xdr:cNvPr>
        <xdr:cNvSpPr/>
      </xdr:nvSpPr>
      <xdr:spPr>
        <a:xfrm>
          <a:off x="9758438" y="10003734"/>
          <a:ext cx="1798709"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221452</xdr:colOff>
      <xdr:row>55</xdr:row>
      <xdr:rowOff>5374</xdr:rowOff>
    </xdr:from>
    <xdr:to>
      <xdr:col>6</xdr:col>
      <xdr:colOff>546793</xdr:colOff>
      <xdr:row>57</xdr:row>
      <xdr:rowOff>19692</xdr:rowOff>
    </xdr:to>
    <xdr:sp macro="" textlink="">
      <xdr:nvSpPr>
        <xdr:cNvPr id="35" name="Rectángulo 34">
          <a:hlinkClick xmlns:r="http://schemas.openxmlformats.org/officeDocument/2006/relationships" r:id="rId17"/>
        </xdr:cNvPr>
        <xdr:cNvSpPr/>
      </xdr:nvSpPr>
      <xdr:spPr>
        <a:xfrm>
          <a:off x="7952208" y="10970200"/>
          <a:ext cx="1787318"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336801</xdr:colOff>
      <xdr:row>55</xdr:row>
      <xdr:rowOff>10430</xdr:rowOff>
    </xdr:from>
    <xdr:to>
      <xdr:col>8</xdr:col>
      <xdr:colOff>2129521</xdr:colOff>
      <xdr:row>57</xdr:row>
      <xdr:rowOff>12264</xdr:rowOff>
    </xdr:to>
    <xdr:sp macro="" textlink="">
      <xdr:nvSpPr>
        <xdr:cNvPr id="36" name="Rectángulo 35">
          <a:hlinkClick xmlns:r="http://schemas.openxmlformats.org/officeDocument/2006/relationships" r:id="rId18"/>
        </xdr:cNvPr>
        <xdr:cNvSpPr/>
      </xdr:nvSpPr>
      <xdr:spPr>
        <a:xfrm>
          <a:off x="11589592" y="10975256"/>
          <a:ext cx="1792720" cy="44485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93</xdr:row>
      <xdr:rowOff>2889</xdr:rowOff>
    </xdr:from>
    <xdr:to>
      <xdr:col>5</xdr:col>
      <xdr:colOff>197171</xdr:colOff>
      <xdr:row>95</xdr:row>
      <xdr:rowOff>72586</xdr:rowOff>
    </xdr:to>
    <xdr:sp macro="" textlink="">
      <xdr:nvSpPr>
        <xdr:cNvPr id="37" name="Rectángulo 36">
          <a:hlinkClick xmlns:r="http://schemas.openxmlformats.org/officeDocument/2006/relationships" r:id="rId2"/>
        </xdr:cNvPr>
        <xdr:cNvSpPr/>
      </xdr:nvSpPr>
      <xdr:spPr>
        <a:xfrm>
          <a:off x="6124797" y="18753848"/>
          <a:ext cx="1803130"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95</xdr:row>
      <xdr:rowOff>97116</xdr:rowOff>
    </xdr:from>
    <xdr:to>
      <xdr:col>5</xdr:col>
      <xdr:colOff>197171</xdr:colOff>
      <xdr:row>97</xdr:row>
      <xdr:rowOff>166813</xdr:rowOff>
    </xdr:to>
    <xdr:sp macro="" textlink="">
      <xdr:nvSpPr>
        <xdr:cNvPr id="38" name="Rectángulo 37">
          <a:hlinkClick xmlns:r="http://schemas.openxmlformats.org/officeDocument/2006/relationships" r:id="rId3"/>
        </xdr:cNvPr>
        <xdr:cNvSpPr/>
      </xdr:nvSpPr>
      <xdr:spPr>
        <a:xfrm>
          <a:off x="6124797" y="19235721"/>
          <a:ext cx="1803130"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98</xdr:row>
      <xdr:rowOff>3665</xdr:rowOff>
    </xdr:from>
    <xdr:to>
      <xdr:col>5</xdr:col>
      <xdr:colOff>197171</xdr:colOff>
      <xdr:row>100</xdr:row>
      <xdr:rowOff>17983</xdr:rowOff>
    </xdr:to>
    <xdr:sp macro="" textlink="">
      <xdr:nvSpPr>
        <xdr:cNvPr id="39" name="Rectángulo 38">
          <a:hlinkClick xmlns:r="http://schemas.openxmlformats.org/officeDocument/2006/relationships" r:id="rId4"/>
        </xdr:cNvPr>
        <xdr:cNvSpPr/>
      </xdr:nvSpPr>
      <xdr:spPr>
        <a:xfrm>
          <a:off x="6124797" y="19718200"/>
          <a:ext cx="1803130"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6</xdr:col>
      <xdr:colOff>566690</xdr:colOff>
      <xdr:row>97</xdr:row>
      <xdr:rowOff>187597</xdr:rowOff>
    </xdr:from>
    <xdr:to>
      <xdr:col>8</xdr:col>
      <xdr:colOff>310108</xdr:colOff>
      <xdr:row>100</xdr:row>
      <xdr:rowOff>13630</xdr:rowOff>
    </xdr:to>
    <xdr:sp macro="" textlink="">
      <xdr:nvSpPr>
        <xdr:cNvPr id="40" name="Rectángulo 39">
          <a:hlinkClick xmlns:r="http://schemas.openxmlformats.org/officeDocument/2006/relationships" r:id="rId5"/>
        </xdr:cNvPr>
        <xdr:cNvSpPr/>
      </xdr:nvSpPr>
      <xdr:spPr>
        <a:xfrm>
          <a:off x="9759423" y="19713847"/>
          <a:ext cx="1803476"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210717</xdr:colOff>
      <xdr:row>95</xdr:row>
      <xdr:rowOff>100571</xdr:rowOff>
    </xdr:from>
    <xdr:to>
      <xdr:col>6</xdr:col>
      <xdr:colOff>536058</xdr:colOff>
      <xdr:row>97</xdr:row>
      <xdr:rowOff>170268</xdr:rowOff>
    </xdr:to>
    <xdr:sp macro="" textlink="">
      <xdr:nvSpPr>
        <xdr:cNvPr id="41" name="Rectángulo 40">
          <a:hlinkClick xmlns:r="http://schemas.openxmlformats.org/officeDocument/2006/relationships" r:id="rId6"/>
        </xdr:cNvPr>
        <xdr:cNvSpPr/>
      </xdr:nvSpPr>
      <xdr:spPr>
        <a:xfrm>
          <a:off x="7941473" y="19239176"/>
          <a:ext cx="1787318"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225609</xdr:colOff>
      <xdr:row>93</xdr:row>
      <xdr:rowOff>0</xdr:rowOff>
    </xdr:from>
    <xdr:to>
      <xdr:col>6</xdr:col>
      <xdr:colOff>549362</xdr:colOff>
      <xdr:row>95</xdr:row>
      <xdr:rowOff>68109</xdr:rowOff>
    </xdr:to>
    <xdr:sp macro="" textlink="">
      <xdr:nvSpPr>
        <xdr:cNvPr id="42" name="Rectángulo 41">
          <a:hlinkClick xmlns:r="http://schemas.openxmlformats.org/officeDocument/2006/relationships" r:id="rId7"/>
        </xdr:cNvPr>
        <xdr:cNvSpPr/>
      </xdr:nvSpPr>
      <xdr:spPr>
        <a:xfrm>
          <a:off x="7956365" y="18750959"/>
          <a:ext cx="1785730" cy="4557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9</xdr:col>
      <xdr:colOff>1274451</xdr:colOff>
      <xdr:row>95</xdr:row>
      <xdr:rowOff>78646</xdr:rowOff>
    </xdr:from>
    <xdr:to>
      <xdr:col>10</xdr:col>
      <xdr:colOff>1188129</xdr:colOff>
      <xdr:row>97</xdr:row>
      <xdr:rowOff>148343</xdr:rowOff>
    </xdr:to>
    <xdr:sp macro="" textlink="">
      <xdr:nvSpPr>
        <xdr:cNvPr id="43" name="Rectángulo 42">
          <a:hlinkClick xmlns:r="http://schemas.openxmlformats.org/officeDocument/2006/relationships" r:id="rId8"/>
        </xdr:cNvPr>
        <xdr:cNvSpPr/>
      </xdr:nvSpPr>
      <xdr:spPr>
        <a:xfrm>
          <a:off x="15218608" y="19217251"/>
          <a:ext cx="1785451"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322889</xdr:colOff>
      <xdr:row>95</xdr:row>
      <xdr:rowOff>93007</xdr:rowOff>
    </xdr:from>
    <xdr:to>
      <xdr:col>8</xdr:col>
      <xdr:colOff>2115609</xdr:colOff>
      <xdr:row>97</xdr:row>
      <xdr:rowOff>182289</xdr:rowOff>
    </xdr:to>
    <xdr:sp macro="" textlink="">
      <xdr:nvSpPr>
        <xdr:cNvPr id="44" name="Rectángulo 43">
          <a:hlinkClick xmlns:r="http://schemas.openxmlformats.org/officeDocument/2006/relationships" r:id="rId9"/>
        </xdr:cNvPr>
        <xdr:cNvSpPr/>
      </xdr:nvSpPr>
      <xdr:spPr>
        <a:xfrm>
          <a:off x="11575680" y="19231612"/>
          <a:ext cx="1792720" cy="47692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327022</xdr:colOff>
      <xdr:row>93</xdr:row>
      <xdr:rowOff>8123</xdr:rowOff>
    </xdr:from>
    <xdr:to>
      <xdr:col>8</xdr:col>
      <xdr:colOff>2119742</xdr:colOff>
      <xdr:row>95</xdr:row>
      <xdr:rowOff>77820</xdr:rowOff>
    </xdr:to>
    <xdr:sp macro="" textlink="">
      <xdr:nvSpPr>
        <xdr:cNvPr id="45" name="Rectángulo 44">
          <a:hlinkClick xmlns:r="http://schemas.openxmlformats.org/officeDocument/2006/relationships" r:id="rId10"/>
        </xdr:cNvPr>
        <xdr:cNvSpPr/>
      </xdr:nvSpPr>
      <xdr:spPr>
        <a:xfrm>
          <a:off x="11579813" y="18759082"/>
          <a:ext cx="1792720"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6</xdr:col>
      <xdr:colOff>560947</xdr:colOff>
      <xdr:row>95</xdr:row>
      <xdr:rowOff>87714</xdr:rowOff>
    </xdr:from>
    <xdr:to>
      <xdr:col>8</xdr:col>
      <xdr:colOff>299598</xdr:colOff>
      <xdr:row>97</xdr:row>
      <xdr:rowOff>155823</xdr:rowOff>
    </xdr:to>
    <xdr:sp macro="" textlink="">
      <xdr:nvSpPr>
        <xdr:cNvPr id="46" name="Rectángulo 45">
          <a:hlinkClick xmlns:r="http://schemas.openxmlformats.org/officeDocument/2006/relationships" r:id="rId11"/>
        </xdr:cNvPr>
        <xdr:cNvSpPr/>
      </xdr:nvSpPr>
      <xdr:spPr>
        <a:xfrm>
          <a:off x="9753680" y="19226319"/>
          <a:ext cx="1798709" cy="45575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9</xdr:col>
      <xdr:colOff>1298468</xdr:colOff>
      <xdr:row>93</xdr:row>
      <xdr:rowOff>699</xdr:rowOff>
    </xdr:from>
    <xdr:to>
      <xdr:col>10</xdr:col>
      <xdr:colOff>1215325</xdr:colOff>
      <xdr:row>95</xdr:row>
      <xdr:rowOff>60637</xdr:rowOff>
    </xdr:to>
    <xdr:sp macro="" textlink="">
      <xdr:nvSpPr>
        <xdr:cNvPr id="47" name="Rectángulo 46">
          <a:hlinkClick xmlns:r="http://schemas.openxmlformats.org/officeDocument/2006/relationships" r:id="rId12"/>
        </xdr:cNvPr>
        <xdr:cNvSpPr/>
      </xdr:nvSpPr>
      <xdr:spPr>
        <a:xfrm>
          <a:off x="15242625" y="18751658"/>
          <a:ext cx="1788630" cy="44758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8</xdr:col>
      <xdr:colOff>2157887</xdr:colOff>
      <xdr:row>97</xdr:row>
      <xdr:rowOff>178199</xdr:rowOff>
    </xdr:from>
    <xdr:to>
      <xdr:col>9</xdr:col>
      <xdr:colOff>1274422</xdr:colOff>
      <xdr:row>100</xdr:row>
      <xdr:rowOff>4232</xdr:rowOff>
    </xdr:to>
    <xdr:sp macro="" textlink="">
      <xdr:nvSpPr>
        <xdr:cNvPr id="48" name="Rectángulo 47">
          <a:hlinkClick xmlns:r="http://schemas.openxmlformats.org/officeDocument/2006/relationships" r:id="rId13"/>
        </xdr:cNvPr>
        <xdr:cNvSpPr/>
      </xdr:nvSpPr>
      <xdr:spPr>
        <a:xfrm>
          <a:off x="13410678" y="19704449"/>
          <a:ext cx="1807901"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8</xdr:col>
      <xdr:colOff>2140956</xdr:colOff>
      <xdr:row>95</xdr:row>
      <xdr:rowOff>89080</xdr:rowOff>
    </xdr:from>
    <xdr:to>
      <xdr:col>9</xdr:col>
      <xdr:colOff>1257491</xdr:colOff>
      <xdr:row>98</xdr:row>
      <xdr:rowOff>11800</xdr:rowOff>
    </xdr:to>
    <xdr:sp macro="" textlink="">
      <xdr:nvSpPr>
        <xdr:cNvPr id="49" name="Rectángulo 48">
          <a:hlinkClick xmlns:r="http://schemas.openxmlformats.org/officeDocument/2006/relationships" r:id="rId14"/>
        </xdr:cNvPr>
        <xdr:cNvSpPr/>
      </xdr:nvSpPr>
      <xdr:spPr>
        <a:xfrm>
          <a:off x="13393747" y="19227685"/>
          <a:ext cx="1807901" cy="498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8</xdr:col>
      <xdr:colOff>2149952</xdr:colOff>
      <xdr:row>93</xdr:row>
      <xdr:rowOff>4249</xdr:rowOff>
    </xdr:from>
    <xdr:to>
      <xdr:col>9</xdr:col>
      <xdr:colOff>1266487</xdr:colOff>
      <xdr:row>95</xdr:row>
      <xdr:rowOff>73946</xdr:rowOff>
    </xdr:to>
    <xdr:sp macro="" textlink="">
      <xdr:nvSpPr>
        <xdr:cNvPr id="50" name="Rectángulo 49">
          <a:hlinkClick xmlns:r="http://schemas.openxmlformats.org/officeDocument/2006/relationships" r:id="rId15"/>
        </xdr:cNvPr>
        <xdr:cNvSpPr/>
      </xdr:nvSpPr>
      <xdr:spPr>
        <a:xfrm>
          <a:off x="13402743" y="18755208"/>
          <a:ext cx="1807901"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6</xdr:col>
      <xdr:colOff>565705</xdr:colOff>
      <xdr:row>93</xdr:row>
      <xdr:rowOff>2484</xdr:rowOff>
    </xdr:from>
    <xdr:to>
      <xdr:col>8</xdr:col>
      <xdr:colOff>304356</xdr:colOff>
      <xdr:row>95</xdr:row>
      <xdr:rowOff>72181</xdr:rowOff>
    </xdr:to>
    <xdr:sp macro="" textlink="">
      <xdr:nvSpPr>
        <xdr:cNvPr id="51" name="Rectángulo 50">
          <a:hlinkClick xmlns:r="http://schemas.openxmlformats.org/officeDocument/2006/relationships" r:id="rId16"/>
        </xdr:cNvPr>
        <xdr:cNvSpPr/>
      </xdr:nvSpPr>
      <xdr:spPr>
        <a:xfrm>
          <a:off x="9758438" y="18753443"/>
          <a:ext cx="1798709"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221452</xdr:colOff>
      <xdr:row>98</xdr:row>
      <xdr:rowOff>5374</xdr:rowOff>
    </xdr:from>
    <xdr:to>
      <xdr:col>6</xdr:col>
      <xdr:colOff>546793</xdr:colOff>
      <xdr:row>100</xdr:row>
      <xdr:rowOff>19692</xdr:rowOff>
    </xdr:to>
    <xdr:sp macro="" textlink="">
      <xdr:nvSpPr>
        <xdr:cNvPr id="52" name="Rectángulo 51">
          <a:hlinkClick xmlns:r="http://schemas.openxmlformats.org/officeDocument/2006/relationships" r:id="rId17"/>
        </xdr:cNvPr>
        <xdr:cNvSpPr/>
      </xdr:nvSpPr>
      <xdr:spPr>
        <a:xfrm>
          <a:off x="7952208" y="19719909"/>
          <a:ext cx="1787318"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336801</xdr:colOff>
      <xdr:row>98</xdr:row>
      <xdr:rowOff>10430</xdr:rowOff>
    </xdr:from>
    <xdr:to>
      <xdr:col>8</xdr:col>
      <xdr:colOff>2129521</xdr:colOff>
      <xdr:row>100</xdr:row>
      <xdr:rowOff>12264</xdr:rowOff>
    </xdr:to>
    <xdr:sp macro="" textlink="">
      <xdr:nvSpPr>
        <xdr:cNvPr id="53" name="Rectángulo 52">
          <a:hlinkClick xmlns:r="http://schemas.openxmlformats.org/officeDocument/2006/relationships" r:id="rId18"/>
        </xdr:cNvPr>
        <xdr:cNvSpPr/>
      </xdr:nvSpPr>
      <xdr:spPr>
        <a:xfrm>
          <a:off x="11589592" y="19724965"/>
          <a:ext cx="1792720" cy="44485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136</xdr:row>
      <xdr:rowOff>2889</xdr:rowOff>
    </xdr:from>
    <xdr:to>
      <xdr:col>5</xdr:col>
      <xdr:colOff>197171</xdr:colOff>
      <xdr:row>138</xdr:row>
      <xdr:rowOff>72587</xdr:rowOff>
    </xdr:to>
    <xdr:sp macro="" textlink="">
      <xdr:nvSpPr>
        <xdr:cNvPr id="54" name="Rectángulo 53">
          <a:hlinkClick xmlns:r="http://schemas.openxmlformats.org/officeDocument/2006/relationships" r:id="rId2"/>
        </xdr:cNvPr>
        <xdr:cNvSpPr/>
      </xdr:nvSpPr>
      <xdr:spPr>
        <a:xfrm>
          <a:off x="6124797" y="27503558"/>
          <a:ext cx="1803130"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138</xdr:row>
      <xdr:rowOff>97117</xdr:rowOff>
    </xdr:from>
    <xdr:to>
      <xdr:col>5</xdr:col>
      <xdr:colOff>197171</xdr:colOff>
      <xdr:row>140</xdr:row>
      <xdr:rowOff>166814</xdr:rowOff>
    </xdr:to>
    <xdr:sp macro="" textlink="">
      <xdr:nvSpPr>
        <xdr:cNvPr id="55" name="Rectángulo 54">
          <a:hlinkClick xmlns:r="http://schemas.openxmlformats.org/officeDocument/2006/relationships" r:id="rId3"/>
        </xdr:cNvPr>
        <xdr:cNvSpPr/>
      </xdr:nvSpPr>
      <xdr:spPr>
        <a:xfrm>
          <a:off x="6124797" y="27985431"/>
          <a:ext cx="1803130"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141</xdr:row>
      <xdr:rowOff>3666</xdr:rowOff>
    </xdr:from>
    <xdr:to>
      <xdr:col>5</xdr:col>
      <xdr:colOff>197171</xdr:colOff>
      <xdr:row>143</xdr:row>
      <xdr:rowOff>17984</xdr:rowOff>
    </xdr:to>
    <xdr:sp macro="" textlink="">
      <xdr:nvSpPr>
        <xdr:cNvPr id="56" name="Rectángulo 55">
          <a:hlinkClick xmlns:r="http://schemas.openxmlformats.org/officeDocument/2006/relationships" r:id="rId4"/>
        </xdr:cNvPr>
        <xdr:cNvSpPr/>
      </xdr:nvSpPr>
      <xdr:spPr>
        <a:xfrm>
          <a:off x="6124797" y="28467910"/>
          <a:ext cx="1803130"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6</xdr:col>
      <xdr:colOff>566690</xdr:colOff>
      <xdr:row>140</xdr:row>
      <xdr:rowOff>187598</xdr:rowOff>
    </xdr:from>
    <xdr:to>
      <xdr:col>8</xdr:col>
      <xdr:colOff>310108</xdr:colOff>
      <xdr:row>143</xdr:row>
      <xdr:rowOff>13631</xdr:rowOff>
    </xdr:to>
    <xdr:sp macro="" textlink="">
      <xdr:nvSpPr>
        <xdr:cNvPr id="57" name="Rectángulo 56">
          <a:hlinkClick xmlns:r="http://schemas.openxmlformats.org/officeDocument/2006/relationships" r:id="rId5"/>
        </xdr:cNvPr>
        <xdr:cNvSpPr/>
      </xdr:nvSpPr>
      <xdr:spPr>
        <a:xfrm>
          <a:off x="9759423" y="28463557"/>
          <a:ext cx="1803476"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210717</xdr:colOff>
      <xdr:row>138</xdr:row>
      <xdr:rowOff>100572</xdr:rowOff>
    </xdr:from>
    <xdr:to>
      <xdr:col>6</xdr:col>
      <xdr:colOff>536058</xdr:colOff>
      <xdr:row>140</xdr:row>
      <xdr:rowOff>170269</xdr:rowOff>
    </xdr:to>
    <xdr:sp macro="" textlink="">
      <xdr:nvSpPr>
        <xdr:cNvPr id="58" name="Rectángulo 57">
          <a:hlinkClick xmlns:r="http://schemas.openxmlformats.org/officeDocument/2006/relationships" r:id="rId6"/>
        </xdr:cNvPr>
        <xdr:cNvSpPr/>
      </xdr:nvSpPr>
      <xdr:spPr>
        <a:xfrm>
          <a:off x="7941473" y="27988886"/>
          <a:ext cx="1787318"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225609</xdr:colOff>
      <xdr:row>136</xdr:row>
      <xdr:rowOff>0</xdr:rowOff>
    </xdr:from>
    <xdr:to>
      <xdr:col>6</xdr:col>
      <xdr:colOff>549362</xdr:colOff>
      <xdr:row>138</xdr:row>
      <xdr:rowOff>68110</xdr:rowOff>
    </xdr:to>
    <xdr:sp macro="" textlink="">
      <xdr:nvSpPr>
        <xdr:cNvPr id="59" name="Rectángulo 58">
          <a:hlinkClick xmlns:r="http://schemas.openxmlformats.org/officeDocument/2006/relationships" r:id="rId7"/>
        </xdr:cNvPr>
        <xdr:cNvSpPr/>
      </xdr:nvSpPr>
      <xdr:spPr>
        <a:xfrm>
          <a:off x="7956365" y="27500669"/>
          <a:ext cx="1785730" cy="4557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9</xdr:col>
      <xdr:colOff>1274451</xdr:colOff>
      <xdr:row>138</xdr:row>
      <xdr:rowOff>78647</xdr:rowOff>
    </xdr:from>
    <xdr:to>
      <xdr:col>10</xdr:col>
      <xdr:colOff>1188129</xdr:colOff>
      <xdr:row>140</xdr:row>
      <xdr:rowOff>148344</xdr:rowOff>
    </xdr:to>
    <xdr:sp macro="" textlink="">
      <xdr:nvSpPr>
        <xdr:cNvPr id="60" name="Rectángulo 59">
          <a:hlinkClick xmlns:r="http://schemas.openxmlformats.org/officeDocument/2006/relationships" r:id="rId8"/>
        </xdr:cNvPr>
        <xdr:cNvSpPr/>
      </xdr:nvSpPr>
      <xdr:spPr>
        <a:xfrm>
          <a:off x="15218608" y="27966961"/>
          <a:ext cx="1785451"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322889</xdr:colOff>
      <xdr:row>138</xdr:row>
      <xdr:rowOff>93008</xdr:rowOff>
    </xdr:from>
    <xdr:to>
      <xdr:col>8</xdr:col>
      <xdr:colOff>2115609</xdr:colOff>
      <xdr:row>140</xdr:row>
      <xdr:rowOff>182290</xdr:rowOff>
    </xdr:to>
    <xdr:sp macro="" textlink="">
      <xdr:nvSpPr>
        <xdr:cNvPr id="61" name="Rectángulo 60">
          <a:hlinkClick xmlns:r="http://schemas.openxmlformats.org/officeDocument/2006/relationships" r:id="rId9"/>
        </xdr:cNvPr>
        <xdr:cNvSpPr/>
      </xdr:nvSpPr>
      <xdr:spPr>
        <a:xfrm>
          <a:off x="11575680" y="27981322"/>
          <a:ext cx="1792720" cy="47692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327022</xdr:colOff>
      <xdr:row>136</xdr:row>
      <xdr:rowOff>8123</xdr:rowOff>
    </xdr:from>
    <xdr:to>
      <xdr:col>8</xdr:col>
      <xdr:colOff>2119742</xdr:colOff>
      <xdr:row>138</xdr:row>
      <xdr:rowOff>77821</xdr:rowOff>
    </xdr:to>
    <xdr:sp macro="" textlink="">
      <xdr:nvSpPr>
        <xdr:cNvPr id="62" name="Rectángulo 61">
          <a:hlinkClick xmlns:r="http://schemas.openxmlformats.org/officeDocument/2006/relationships" r:id="rId10"/>
        </xdr:cNvPr>
        <xdr:cNvSpPr/>
      </xdr:nvSpPr>
      <xdr:spPr>
        <a:xfrm>
          <a:off x="11579813" y="27508792"/>
          <a:ext cx="1792720"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6</xdr:col>
      <xdr:colOff>560947</xdr:colOff>
      <xdr:row>138</xdr:row>
      <xdr:rowOff>87715</xdr:rowOff>
    </xdr:from>
    <xdr:to>
      <xdr:col>8</xdr:col>
      <xdr:colOff>299598</xdr:colOff>
      <xdr:row>140</xdr:row>
      <xdr:rowOff>155824</xdr:rowOff>
    </xdr:to>
    <xdr:sp macro="" textlink="">
      <xdr:nvSpPr>
        <xdr:cNvPr id="63" name="Rectángulo 62">
          <a:hlinkClick xmlns:r="http://schemas.openxmlformats.org/officeDocument/2006/relationships" r:id="rId11"/>
        </xdr:cNvPr>
        <xdr:cNvSpPr/>
      </xdr:nvSpPr>
      <xdr:spPr>
        <a:xfrm>
          <a:off x="9753680" y="27976029"/>
          <a:ext cx="1798709" cy="45575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9</xdr:col>
      <xdr:colOff>1298468</xdr:colOff>
      <xdr:row>136</xdr:row>
      <xdr:rowOff>699</xdr:rowOff>
    </xdr:from>
    <xdr:to>
      <xdr:col>10</xdr:col>
      <xdr:colOff>1215325</xdr:colOff>
      <xdr:row>138</xdr:row>
      <xdr:rowOff>60638</xdr:rowOff>
    </xdr:to>
    <xdr:sp macro="" textlink="">
      <xdr:nvSpPr>
        <xdr:cNvPr id="64" name="Rectángulo 63">
          <a:hlinkClick xmlns:r="http://schemas.openxmlformats.org/officeDocument/2006/relationships" r:id="rId12"/>
        </xdr:cNvPr>
        <xdr:cNvSpPr/>
      </xdr:nvSpPr>
      <xdr:spPr>
        <a:xfrm>
          <a:off x="15242625" y="27501368"/>
          <a:ext cx="1788630" cy="44758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8</xdr:col>
      <xdr:colOff>2157887</xdr:colOff>
      <xdr:row>140</xdr:row>
      <xdr:rowOff>178200</xdr:rowOff>
    </xdr:from>
    <xdr:to>
      <xdr:col>9</xdr:col>
      <xdr:colOff>1274422</xdr:colOff>
      <xdr:row>143</xdr:row>
      <xdr:rowOff>4233</xdr:rowOff>
    </xdr:to>
    <xdr:sp macro="" textlink="">
      <xdr:nvSpPr>
        <xdr:cNvPr id="65" name="Rectángulo 64">
          <a:hlinkClick xmlns:r="http://schemas.openxmlformats.org/officeDocument/2006/relationships" r:id="rId13"/>
        </xdr:cNvPr>
        <xdr:cNvSpPr/>
      </xdr:nvSpPr>
      <xdr:spPr>
        <a:xfrm>
          <a:off x="13410678" y="28454159"/>
          <a:ext cx="1807901"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8</xdr:col>
      <xdr:colOff>2140956</xdr:colOff>
      <xdr:row>138</xdr:row>
      <xdr:rowOff>89081</xdr:rowOff>
    </xdr:from>
    <xdr:to>
      <xdr:col>9</xdr:col>
      <xdr:colOff>1257491</xdr:colOff>
      <xdr:row>141</xdr:row>
      <xdr:rowOff>11801</xdr:rowOff>
    </xdr:to>
    <xdr:sp macro="" textlink="">
      <xdr:nvSpPr>
        <xdr:cNvPr id="66" name="Rectángulo 65">
          <a:hlinkClick xmlns:r="http://schemas.openxmlformats.org/officeDocument/2006/relationships" r:id="rId14"/>
        </xdr:cNvPr>
        <xdr:cNvSpPr/>
      </xdr:nvSpPr>
      <xdr:spPr>
        <a:xfrm>
          <a:off x="13393747" y="27977395"/>
          <a:ext cx="1807901" cy="498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8</xdr:col>
      <xdr:colOff>2149952</xdr:colOff>
      <xdr:row>136</xdr:row>
      <xdr:rowOff>4249</xdr:rowOff>
    </xdr:from>
    <xdr:to>
      <xdr:col>9</xdr:col>
      <xdr:colOff>1266487</xdr:colOff>
      <xdr:row>138</xdr:row>
      <xdr:rowOff>73947</xdr:rowOff>
    </xdr:to>
    <xdr:sp macro="" textlink="">
      <xdr:nvSpPr>
        <xdr:cNvPr id="67" name="Rectángulo 66">
          <a:hlinkClick xmlns:r="http://schemas.openxmlformats.org/officeDocument/2006/relationships" r:id="rId15"/>
        </xdr:cNvPr>
        <xdr:cNvSpPr/>
      </xdr:nvSpPr>
      <xdr:spPr>
        <a:xfrm>
          <a:off x="13402743" y="27504918"/>
          <a:ext cx="1807901"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6</xdr:col>
      <xdr:colOff>565705</xdr:colOff>
      <xdr:row>136</xdr:row>
      <xdr:rowOff>2484</xdr:rowOff>
    </xdr:from>
    <xdr:to>
      <xdr:col>8</xdr:col>
      <xdr:colOff>304356</xdr:colOff>
      <xdr:row>138</xdr:row>
      <xdr:rowOff>72182</xdr:rowOff>
    </xdr:to>
    <xdr:sp macro="" textlink="">
      <xdr:nvSpPr>
        <xdr:cNvPr id="68" name="Rectángulo 67">
          <a:hlinkClick xmlns:r="http://schemas.openxmlformats.org/officeDocument/2006/relationships" r:id="rId16"/>
        </xdr:cNvPr>
        <xdr:cNvSpPr/>
      </xdr:nvSpPr>
      <xdr:spPr>
        <a:xfrm>
          <a:off x="9758438" y="27503153"/>
          <a:ext cx="1798709"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221452</xdr:colOff>
      <xdr:row>141</xdr:row>
      <xdr:rowOff>5375</xdr:rowOff>
    </xdr:from>
    <xdr:to>
      <xdr:col>6</xdr:col>
      <xdr:colOff>546793</xdr:colOff>
      <xdr:row>143</xdr:row>
      <xdr:rowOff>19693</xdr:rowOff>
    </xdr:to>
    <xdr:sp macro="" textlink="">
      <xdr:nvSpPr>
        <xdr:cNvPr id="69" name="Rectángulo 68">
          <a:hlinkClick xmlns:r="http://schemas.openxmlformats.org/officeDocument/2006/relationships" r:id="rId17"/>
        </xdr:cNvPr>
        <xdr:cNvSpPr/>
      </xdr:nvSpPr>
      <xdr:spPr>
        <a:xfrm>
          <a:off x="7952208" y="28469619"/>
          <a:ext cx="1787318"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336801</xdr:colOff>
      <xdr:row>141</xdr:row>
      <xdr:rowOff>10431</xdr:rowOff>
    </xdr:from>
    <xdr:to>
      <xdr:col>8</xdr:col>
      <xdr:colOff>2129521</xdr:colOff>
      <xdr:row>143</xdr:row>
      <xdr:rowOff>12265</xdr:rowOff>
    </xdr:to>
    <xdr:sp macro="" textlink="">
      <xdr:nvSpPr>
        <xdr:cNvPr id="70" name="Rectángulo 69">
          <a:hlinkClick xmlns:r="http://schemas.openxmlformats.org/officeDocument/2006/relationships" r:id="rId18"/>
        </xdr:cNvPr>
        <xdr:cNvSpPr/>
      </xdr:nvSpPr>
      <xdr:spPr>
        <a:xfrm>
          <a:off x="11589592" y="28474675"/>
          <a:ext cx="1792720" cy="44485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257175</xdr:colOff>
      <xdr:row>0</xdr:row>
      <xdr:rowOff>66675</xdr:rowOff>
    </xdr:from>
    <xdr:to>
      <xdr:col>1</xdr:col>
      <xdr:colOff>638175</xdr:colOff>
      <xdr:row>1</xdr:row>
      <xdr:rowOff>85725</xdr:rowOff>
    </xdr:to>
    <xdr:sp macro="" textlink="">
      <xdr:nvSpPr>
        <xdr:cNvPr id="4" name="Rectángulo 3">
          <a:hlinkClick xmlns:r="http://schemas.openxmlformats.org/officeDocument/2006/relationships" r:id="rId1"/>
        </xdr:cNvPr>
        <xdr:cNvSpPr/>
      </xdr:nvSpPr>
      <xdr:spPr>
        <a:xfrm>
          <a:off x="2628900" y="6667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a:t>
          </a:r>
        </a:p>
      </xdr:txBody>
    </xdr:sp>
    <xdr:clientData/>
  </xdr:twoCellAnchor>
  <xdr:twoCellAnchor>
    <xdr:from>
      <xdr:col>1</xdr:col>
      <xdr:colOff>685800</xdr:colOff>
      <xdr:row>0</xdr:row>
      <xdr:rowOff>66675</xdr:rowOff>
    </xdr:from>
    <xdr:to>
      <xdr:col>1</xdr:col>
      <xdr:colOff>1066800</xdr:colOff>
      <xdr:row>1</xdr:row>
      <xdr:rowOff>85725</xdr:rowOff>
    </xdr:to>
    <xdr:sp macro="" textlink="">
      <xdr:nvSpPr>
        <xdr:cNvPr id="5" name="Rectángulo 4">
          <a:hlinkClick xmlns:r="http://schemas.openxmlformats.org/officeDocument/2006/relationships" r:id="rId2"/>
        </xdr:cNvPr>
        <xdr:cNvSpPr/>
      </xdr:nvSpPr>
      <xdr:spPr>
        <a:xfrm>
          <a:off x="3057525" y="6667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a:t>
          </a:r>
        </a:p>
      </xdr:txBody>
    </xdr:sp>
    <xdr:clientData/>
  </xdr:twoCellAnchor>
  <xdr:twoCellAnchor>
    <xdr:from>
      <xdr:col>1</xdr:col>
      <xdr:colOff>1114425</xdr:colOff>
      <xdr:row>0</xdr:row>
      <xdr:rowOff>66675</xdr:rowOff>
    </xdr:from>
    <xdr:to>
      <xdr:col>2</xdr:col>
      <xdr:colOff>47625</xdr:colOff>
      <xdr:row>1</xdr:row>
      <xdr:rowOff>85725</xdr:rowOff>
    </xdr:to>
    <xdr:sp macro="" textlink="">
      <xdr:nvSpPr>
        <xdr:cNvPr id="6" name="Rectángulo 5">
          <a:hlinkClick xmlns:r="http://schemas.openxmlformats.org/officeDocument/2006/relationships" r:id="rId3"/>
        </xdr:cNvPr>
        <xdr:cNvSpPr/>
      </xdr:nvSpPr>
      <xdr:spPr>
        <a:xfrm>
          <a:off x="3486150" y="6667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a:t>
          </a:r>
        </a:p>
      </xdr:txBody>
    </xdr:sp>
    <xdr:clientData/>
  </xdr:twoCellAnchor>
  <xdr:twoCellAnchor>
    <xdr:from>
      <xdr:col>2</xdr:col>
      <xdr:colOff>95250</xdr:colOff>
      <xdr:row>0</xdr:row>
      <xdr:rowOff>66675</xdr:rowOff>
    </xdr:from>
    <xdr:to>
      <xdr:col>2</xdr:col>
      <xdr:colOff>476250</xdr:colOff>
      <xdr:row>1</xdr:row>
      <xdr:rowOff>85725</xdr:rowOff>
    </xdr:to>
    <xdr:sp macro="" textlink="">
      <xdr:nvSpPr>
        <xdr:cNvPr id="7" name="Rectángulo 6">
          <a:hlinkClick xmlns:r="http://schemas.openxmlformats.org/officeDocument/2006/relationships" r:id="rId4"/>
        </xdr:cNvPr>
        <xdr:cNvSpPr/>
      </xdr:nvSpPr>
      <xdr:spPr>
        <a:xfrm>
          <a:off x="3914775" y="6667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4</a:t>
          </a:r>
        </a:p>
      </xdr:txBody>
    </xdr:sp>
    <xdr:clientData/>
  </xdr:twoCellAnchor>
  <xdr:twoCellAnchor>
    <xdr:from>
      <xdr:col>2</xdr:col>
      <xdr:colOff>1809750</xdr:colOff>
      <xdr:row>0</xdr:row>
      <xdr:rowOff>76200</xdr:rowOff>
    </xdr:from>
    <xdr:to>
      <xdr:col>3</xdr:col>
      <xdr:colOff>361950</xdr:colOff>
      <xdr:row>1</xdr:row>
      <xdr:rowOff>95250</xdr:rowOff>
    </xdr:to>
    <xdr:sp macro="" textlink="">
      <xdr:nvSpPr>
        <xdr:cNvPr id="8" name="Rectángulo 7">
          <a:hlinkClick xmlns:r="http://schemas.openxmlformats.org/officeDocument/2006/relationships" r:id="rId5"/>
        </xdr:cNvPr>
        <xdr:cNvSpPr/>
      </xdr:nvSpPr>
      <xdr:spPr>
        <a:xfrm>
          <a:off x="5629275" y="7620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a:t>
          </a:r>
        </a:p>
      </xdr:txBody>
    </xdr:sp>
    <xdr:clientData/>
  </xdr:twoCellAnchor>
  <xdr:twoCellAnchor>
    <xdr:from>
      <xdr:col>2</xdr:col>
      <xdr:colOff>1381125</xdr:colOff>
      <xdr:row>0</xdr:row>
      <xdr:rowOff>76200</xdr:rowOff>
    </xdr:from>
    <xdr:to>
      <xdr:col>2</xdr:col>
      <xdr:colOff>1762125</xdr:colOff>
      <xdr:row>1</xdr:row>
      <xdr:rowOff>95250</xdr:rowOff>
    </xdr:to>
    <xdr:sp macro="" textlink="">
      <xdr:nvSpPr>
        <xdr:cNvPr id="9" name="Rectángulo 8">
          <a:hlinkClick xmlns:r="http://schemas.openxmlformats.org/officeDocument/2006/relationships" r:id="rId6"/>
        </xdr:cNvPr>
        <xdr:cNvSpPr/>
      </xdr:nvSpPr>
      <xdr:spPr>
        <a:xfrm>
          <a:off x="5200650" y="7620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a:t>
          </a:r>
        </a:p>
      </xdr:txBody>
    </xdr:sp>
    <xdr:clientData/>
  </xdr:twoCellAnchor>
  <xdr:twoCellAnchor>
    <xdr:from>
      <xdr:col>2</xdr:col>
      <xdr:colOff>962025</xdr:colOff>
      <xdr:row>0</xdr:row>
      <xdr:rowOff>76200</xdr:rowOff>
    </xdr:from>
    <xdr:to>
      <xdr:col>2</xdr:col>
      <xdr:colOff>1343025</xdr:colOff>
      <xdr:row>1</xdr:row>
      <xdr:rowOff>95250</xdr:rowOff>
    </xdr:to>
    <xdr:sp macro="" textlink="">
      <xdr:nvSpPr>
        <xdr:cNvPr id="10" name="Rectángulo 9">
          <a:hlinkClick xmlns:r="http://schemas.openxmlformats.org/officeDocument/2006/relationships" r:id="rId7"/>
        </xdr:cNvPr>
        <xdr:cNvSpPr/>
      </xdr:nvSpPr>
      <xdr:spPr>
        <a:xfrm>
          <a:off x="4781550" y="7620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a:t>
          </a:r>
        </a:p>
      </xdr:txBody>
    </xdr:sp>
    <xdr:clientData/>
  </xdr:twoCellAnchor>
  <xdr:twoCellAnchor>
    <xdr:from>
      <xdr:col>2</xdr:col>
      <xdr:colOff>533400</xdr:colOff>
      <xdr:row>0</xdr:row>
      <xdr:rowOff>76200</xdr:rowOff>
    </xdr:from>
    <xdr:to>
      <xdr:col>2</xdr:col>
      <xdr:colOff>914400</xdr:colOff>
      <xdr:row>1</xdr:row>
      <xdr:rowOff>95250</xdr:rowOff>
    </xdr:to>
    <xdr:sp macro="" textlink="">
      <xdr:nvSpPr>
        <xdr:cNvPr id="11" name="Rectángulo 10">
          <a:hlinkClick xmlns:r="http://schemas.openxmlformats.org/officeDocument/2006/relationships" r:id="rId8"/>
        </xdr:cNvPr>
        <xdr:cNvSpPr/>
      </xdr:nvSpPr>
      <xdr:spPr>
        <a:xfrm>
          <a:off x="4352925" y="7620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381000</xdr:colOff>
      <xdr:row>1</xdr:row>
      <xdr:rowOff>9525</xdr:rowOff>
    </xdr:to>
    <xdr:sp macro="" textlink="">
      <xdr:nvSpPr>
        <xdr:cNvPr id="2" name="Rectángulo 1">
          <a:hlinkClick xmlns:r="http://schemas.openxmlformats.org/officeDocument/2006/relationships" r:id="rId1"/>
        </xdr:cNvPr>
        <xdr:cNvSpPr/>
      </xdr:nvSpPr>
      <xdr:spPr>
        <a:xfrm>
          <a:off x="0" y="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a:t>
          </a:r>
        </a:p>
      </xdr:txBody>
    </xdr:sp>
    <xdr:clientData/>
  </xdr:twoCellAnchor>
  <xdr:twoCellAnchor>
    <xdr:from>
      <xdr:col>0</xdr:col>
      <xdr:colOff>428625</xdr:colOff>
      <xdr:row>0</xdr:row>
      <xdr:rowOff>0</xdr:rowOff>
    </xdr:from>
    <xdr:to>
      <xdr:col>0</xdr:col>
      <xdr:colOff>809625</xdr:colOff>
      <xdr:row>1</xdr:row>
      <xdr:rowOff>9525</xdr:rowOff>
    </xdr:to>
    <xdr:sp macro="" textlink="">
      <xdr:nvSpPr>
        <xdr:cNvPr id="3" name="Rectángulo 2">
          <a:hlinkClick xmlns:r="http://schemas.openxmlformats.org/officeDocument/2006/relationships" r:id="rId2"/>
        </xdr:cNvPr>
        <xdr:cNvSpPr/>
      </xdr:nvSpPr>
      <xdr:spPr>
        <a:xfrm>
          <a:off x="428625" y="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a:t>
          </a:r>
        </a:p>
      </xdr:txBody>
    </xdr:sp>
    <xdr:clientData/>
  </xdr:twoCellAnchor>
  <xdr:twoCellAnchor>
    <xdr:from>
      <xdr:col>0</xdr:col>
      <xdr:colOff>857250</xdr:colOff>
      <xdr:row>0</xdr:row>
      <xdr:rowOff>0</xdr:rowOff>
    </xdr:from>
    <xdr:to>
      <xdr:col>0</xdr:col>
      <xdr:colOff>1238250</xdr:colOff>
      <xdr:row>1</xdr:row>
      <xdr:rowOff>9525</xdr:rowOff>
    </xdr:to>
    <xdr:sp macro="" textlink="">
      <xdr:nvSpPr>
        <xdr:cNvPr id="4" name="Rectángulo 3">
          <a:hlinkClick xmlns:r="http://schemas.openxmlformats.org/officeDocument/2006/relationships" r:id="rId3"/>
        </xdr:cNvPr>
        <xdr:cNvSpPr/>
      </xdr:nvSpPr>
      <xdr:spPr>
        <a:xfrm>
          <a:off x="857250" y="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a:t>
          </a:r>
        </a:p>
      </xdr:txBody>
    </xdr:sp>
    <xdr:clientData/>
  </xdr:twoCellAnchor>
  <xdr:twoCellAnchor>
    <xdr:from>
      <xdr:col>0</xdr:col>
      <xdr:colOff>1285875</xdr:colOff>
      <xdr:row>0</xdr:row>
      <xdr:rowOff>0</xdr:rowOff>
    </xdr:from>
    <xdr:to>
      <xdr:col>0</xdr:col>
      <xdr:colOff>1666875</xdr:colOff>
      <xdr:row>1</xdr:row>
      <xdr:rowOff>9525</xdr:rowOff>
    </xdr:to>
    <xdr:sp macro="" textlink="">
      <xdr:nvSpPr>
        <xdr:cNvPr id="5" name="Rectángulo 4">
          <a:hlinkClick xmlns:r="http://schemas.openxmlformats.org/officeDocument/2006/relationships" r:id="rId4"/>
        </xdr:cNvPr>
        <xdr:cNvSpPr/>
      </xdr:nvSpPr>
      <xdr:spPr>
        <a:xfrm>
          <a:off x="1285875" y="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4</a:t>
          </a:r>
        </a:p>
      </xdr:txBody>
    </xdr:sp>
    <xdr:clientData/>
  </xdr:twoCellAnchor>
  <xdr:twoCellAnchor>
    <xdr:from>
      <xdr:col>1</xdr:col>
      <xdr:colOff>657225</xdr:colOff>
      <xdr:row>0</xdr:row>
      <xdr:rowOff>9525</xdr:rowOff>
    </xdr:from>
    <xdr:to>
      <xdr:col>1</xdr:col>
      <xdr:colOff>1038225</xdr:colOff>
      <xdr:row>1</xdr:row>
      <xdr:rowOff>19050</xdr:rowOff>
    </xdr:to>
    <xdr:sp macro="" textlink="">
      <xdr:nvSpPr>
        <xdr:cNvPr id="6" name="Rectángulo 5">
          <a:hlinkClick xmlns:r="http://schemas.openxmlformats.org/officeDocument/2006/relationships" r:id="rId5"/>
        </xdr:cNvPr>
        <xdr:cNvSpPr/>
      </xdr:nvSpPr>
      <xdr:spPr>
        <a:xfrm>
          <a:off x="3000375" y="952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a:t>
          </a:r>
        </a:p>
      </xdr:txBody>
    </xdr:sp>
    <xdr:clientData/>
  </xdr:twoCellAnchor>
  <xdr:twoCellAnchor>
    <xdr:from>
      <xdr:col>1</xdr:col>
      <xdr:colOff>228600</xdr:colOff>
      <xdr:row>0</xdr:row>
      <xdr:rowOff>9525</xdr:rowOff>
    </xdr:from>
    <xdr:to>
      <xdr:col>1</xdr:col>
      <xdr:colOff>609600</xdr:colOff>
      <xdr:row>1</xdr:row>
      <xdr:rowOff>19050</xdr:rowOff>
    </xdr:to>
    <xdr:sp macro="" textlink="">
      <xdr:nvSpPr>
        <xdr:cNvPr id="7" name="Rectángulo 6">
          <a:hlinkClick xmlns:r="http://schemas.openxmlformats.org/officeDocument/2006/relationships" r:id="rId6"/>
        </xdr:cNvPr>
        <xdr:cNvSpPr/>
      </xdr:nvSpPr>
      <xdr:spPr>
        <a:xfrm>
          <a:off x="2571750" y="952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a:t>
          </a:r>
        </a:p>
      </xdr:txBody>
    </xdr:sp>
    <xdr:clientData/>
  </xdr:twoCellAnchor>
  <xdr:twoCellAnchor>
    <xdr:from>
      <xdr:col>0</xdr:col>
      <xdr:colOff>2152650</xdr:colOff>
      <xdr:row>0</xdr:row>
      <xdr:rowOff>9525</xdr:rowOff>
    </xdr:from>
    <xdr:to>
      <xdr:col>1</xdr:col>
      <xdr:colOff>190500</xdr:colOff>
      <xdr:row>1</xdr:row>
      <xdr:rowOff>19050</xdr:rowOff>
    </xdr:to>
    <xdr:sp macro="" textlink="">
      <xdr:nvSpPr>
        <xdr:cNvPr id="8" name="Rectángulo 7">
          <a:hlinkClick xmlns:r="http://schemas.openxmlformats.org/officeDocument/2006/relationships" r:id="rId7"/>
        </xdr:cNvPr>
        <xdr:cNvSpPr/>
      </xdr:nvSpPr>
      <xdr:spPr>
        <a:xfrm>
          <a:off x="2152650" y="952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a:t>
          </a:r>
        </a:p>
      </xdr:txBody>
    </xdr:sp>
    <xdr:clientData/>
  </xdr:twoCellAnchor>
  <xdr:twoCellAnchor>
    <xdr:from>
      <xdr:col>0</xdr:col>
      <xdr:colOff>1724025</xdr:colOff>
      <xdr:row>0</xdr:row>
      <xdr:rowOff>9525</xdr:rowOff>
    </xdr:from>
    <xdr:to>
      <xdr:col>0</xdr:col>
      <xdr:colOff>2105025</xdr:colOff>
      <xdr:row>1</xdr:row>
      <xdr:rowOff>19050</xdr:rowOff>
    </xdr:to>
    <xdr:sp macro="" textlink="">
      <xdr:nvSpPr>
        <xdr:cNvPr id="9" name="Rectángulo 8">
          <a:hlinkClick xmlns:r="http://schemas.openxmlformats.org/officeDocument/2006/relationships" r:id="rId8"/>
        </xdr:cNvPr>
        <xdr:cNvSpPr/>
      </xdr:nvSpPr>
      <xdr:spPr>
        <a:xfrm>
          <a:off x="1724025" y="952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47625</xdr:colOff>
      <xdr:row>0</xdr:row>
      <xdr:rowOff>76200</xdr:rowOff>
    </xdr:from>
    <xdr:to>
      <xdr:col>1</xdr:col>
      <xdr:colOff>428625</xdr:colOff>
      <xdr:row>1</xdr:row>
      <xdr:rowOff>85725</xdr:rowOff>
    </xdr:to>
    <xdr:sp macro="" textlink="">
      <xdr:nvSpPr>
        <xdr:cNvPr id="2" name="Rectángulo 1">
          <a:hlinkClick xmlns:r="http://schemas.openxmlformats.org/officeDocument/2006/relationships" r:id="rId1"/>
        </xdr:cNvPr>
        <xdr:cNvSpPr/>
      </xdr:nvSpPr>
      <xdr:spPr>
        <a:xfrm>
          <a:off x="1752600" y="7620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a:t>
          </a:r>
        </a:p>
      </xdr:txBody>
    </xdr:sp>
    <xdr:clientData/>
  </xdr:twoCellAnchor>
  <xdr:twoCellAnchor>
    <xdr:from>
      <xdr:col>1</xdr:col>
      <xdr:colOff>476250</xdr:colOff>
      <xdr:row>0</xdr:row>
      <xdr:rowOff>76200</xdr:rowOff>
    </xdr:from>
    <xdr:to>
      <xdr:col>1</xdr:col>
      <xdr:colOff>857250</xdr:colOff>
      <xdr:row>1</xdr:row>
      <xdr:rowOff>85725</xdr:rowOff>
    </xdr:to>
    <xdr:sp macro="" textlink="">
      <xdr:nvSpPr>
        <xdr:cNvPr id="3" name="Rectángulo 2">
          <a:hlinkClick xmlns:r="http://schemas.openxmlformats.org/officeDocument/2006/relationships" r:id="rId2"/>
        </xdr:cNvPr>
        <xdr:cNvSpPr/>
      </xdr:nvSpPr>
      <xdr:spPr>
        <a:xfrm>
          <a:off x="2181225" y="7620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a:t>
          </a:r>
        </a:p>
      </xdr:txBody>
    </xdr:sp>
    <xdr:clientData/>
  </xdr:twoCellAnchor>
  <xdr:twoCellAnchor>
    <xdr:from>
      <xdr:col>1</xdr:col>
      <xdr:colOff>904875</xdr:colOff>
      <xdr:row>0</xdr:row>
      <xdr:rowOff>76200</xdr:rowOff>
    </xdr:from>
    <xdr:to>
      <xdr:col>1</xdr:col>
      <xdr:colOff>1285875</xdr:colOff>
      <xdr:row>1</xdr:row>
      <xdr:rowOff>85725</xdr:rowOff>
    </xdr:to>
    <xdr:sp macro="" textlink="">
      <xdr:nvSpPr>
        <xdr:cNvPr id="4" name="Rectángulo 3">
          <a:hlinkClick xmlns:r="http://schemas.openxmlformats.org/officeDocument/2006/relationships" r:id="rId3"/>
        </xdr:cNvPr>
        <xdr:cNvSpPr/>
      </xdr:nvSpPr>
      <xdr:spPr>
        <a:xfrm>
          <a:off x="2609850" y="7620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a:t>
          </a:r>
        </a:p>
      </xdr:txBody>
    </xdr:sp>
    <xdr:clientData/>
  </xdr:twoCellAnchor>
  <xdr:twoCellAnchor>
    <xdr:from>
      <xdr:col>1</xdr:col>
      <xdr:colOff>1333500</xdr:colOff>
      <xdr:row>0</xdr:row>
      <xdr:rowOff>76200</xdr:rowOff>
    </xdr:from>
    <xdr:to>
      <xdr:col>1</xdr:col>
      <xdr:colOff>1714500</xdr:colOff>
      <xdr:row>1</xdr:row>
      <xdr:rowOff>85725</xdr:rowOff>
    </xdr:to>
    <xdr:sp macro="" textlink="">
      <xdr:nvSpPr>
        <xdr:cNvPr id="5" name="Rectángulo 4">
          <a:hlinkClick xmlns:r="http://schemas.openxmlformats.org/officeDocument/2006/relationships" r:id="rId4"/>
        </xdr:cNvPr>
        <xdr:cNvSpPr/>
      </xdr:nvSpPr>
      <xdr:spPr>
        <a:xfrm>
          <a:off x="3038475" y="7620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4</a:t>
          </a:r>
        </a:p>
      </xdr:txBody>
    </xdr:sp>
    <xdr:clientData/>
  </xdr:twoCellAnchor>
  <xdr:twoCellAnchor>
    <xdr:from>
      <xdr:col>2</xdr:col>
      <xdr:colOff>476250</xdr:colOff>
      <xdr:row>0</xdr:row>
      <xdr:rowOff>85725</xdr:rowOff>
    </xdr:from>
    <xdr:to>
      <xdr:col>2</xdr:col>
      <xdr:colOff>857250</xdr:colOff>
      <xdr:row>1</xdr:row>
      <xdr:rowOff>95250</xdr:rowOff>
    </xdr:to>
    <xdr:sp macro="" textlink="">
      <xdr:nvSpPr>
        <xdr:cNvPr id="6" name="Rectángulo 5">
          <a:hlinkClick xmlns:r="http://schemas.openxmlformats.org/officeDocument/2006/relationships" r:id="rId5"/>
        </xdr:cNvPr>
        <xdr:cNvSpPr/>
      </xdr:nvSpPr>
      <xdr:spPr>
        <a:xfrm>
          <a:off x="4752975" y="8572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a:t>
          </a:r>
        </a:p>
      </xdr:txBody>
    </xdr:sp>
    <xdr:clientData/>
  </xdr:twoCellAnchor>
  <xdr:twoCellAnchor>
    <xdr:from>
      <xdr:col>2</xdr:col>
      <xdr:colOff>47625</xdr:colOff>
      <xdr:row>0</xdr:row>
      <xdr:rowOff>85725</xdr:rowOff>
    </xdr:from>
    <xdr:to>
      <xdr:col>2</xdr:col>
      <xdr:colOff>428625</xdr:colOff>
      <xdr:row>1</xdr:row>
      <xdr:rowOff>95250</xdr:rowOff>
    </xdr:to>
    <xdr:sp macro="" textlink="">
      <xdr:nvSpPr>
        <xdr:cNvPr id="7" name="Rectángulo 6">
          <a:hlinkClick xmlns:r="http://schemas.openxmlformats.org/officeDocument/2006/relationships" r:id="rId6"/>
        </xdr:cNvPr>
        <xdr:cNvSpPr/>
      </xdr:nvSpPr>
      <xdr:spPr>
        <a:xfrm>
          <a:off x="4324350" y="8572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a:t>
          </a:r>
        </a:p>
      </xdr:txBody>
    </xdr:sp>
    <xdr:clientData/>
  </xdr:twoCellAnchor>
  <xdr:twoCellAnchor>
    <xdr:from>
      <xdr:col>1</xdr:col>
      <xdr:colOff>2200275</xdr:colOff>
      <xdr:row>0</xdr:row>
      <xdr:rowOff>85725</xdr:rowOff>
    </xdr:from>
    <xdr:to>
      <xdr:col>2</xdr:col>
      <xdr:colOff>9525</xdr:colOff>
      <xdr:row>1</xdr:row>
      <xdr:rowOff>95250</xdr:rowOff>
    </xdr:to>
    <xdr:sp macro="" textlink="">
      <xdr:nvSpPr>
        <xdr:cNvPr id="8" name="Rectángulo 7">
          <a:hlinkClick xmlns:r="http://schemas.openxmlformats.org/officeDocument/2006/relationships" r:id="rId7"/>
        </xdr:cNvPr>
        <xdr:cNvSpPr/>
      </xdr:nvSpPr>
      <xdr:spPr>
        <a:xfrm>
          <a:off x="3905250" y="8572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a:t>
          </a:r>
        </a:p>
      </xdr:txBody>
    </xdr:sp>
    <xdr:clientData/>
  </xdr:twoCellAnchor>
  <xdr:twoCellAnchor>
    <xdr:from>
      <xdr:col>1</xdr:col>
      <xdr:colOff>1771650</xdr:colOff>
      <xdr:row>0</xdr:row>
      <xdr:rowOff>85725</xdr:rowOff>
    </xdr:from>
    <xdr:to>
      <xdr:col>1</xdr:col>
      <xdr:colOff>2152650</xdr:colOff>
      <xdr:row>1</xdr:row>
      <xdr:rowOff>95250</xdr:rowOff>
    </xdr:to>
    <xdr:sp macro="" textlink="">
      <xdr:nvSpPr>
        <xdr:cNvPr id="9" name="Rectángulo 8">
          <a:hlinkClick xmlns:r="http://schemas.openxmlformats.org/officeDocument/2006/relationships" r:id="rId8"/>
        </xdr:cNvPr>
        <xdr:cNvSpPr/>
      </xdr:nvSpPr>
      <xdr:spPr>
        <a:xfrm>
          <a:off x="3476625" y="8572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2209800</xdr:colOff>
      <xdr:row>0</xdr:row>
      <xdr:rowOff>19050</xdr:rowOff>
    </xdr:from>
    <xdr:to>
      <xdr:col>0</xdr:col>
      <xdr:colOff>2590800</xdr:colOff>
      <xdr:row>1</xdr:row>
      <xdr:rowOff>28575</xdr:rowOff>
    </xdr:to>
    <xdr:sp macro="" textlink="">
      <xdr:nvSpPr>
        <xdr:cNvPr id="2" name="Rectángulo 1">
          <a:hlinkClick xmlns:r="http://schemas.openxmlformats.org/officeDocument/2006/relationships" r:id="rId1"/>
        </xdr:cNvPr>
        <xdr:cNvSpPr/>
      </xdr:nvSpPr>
      <xdr:spPr>
        <a:xfrm>
          <a:off x="2209800" y="1905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a:t>
          </a:r>
        </a:p>
      </xdr:txBody>
    </xdr:sp>
    <xdr:clientData/>
  </xdr:twoCellAnchor>
  <xdr:twoCellAnchor>
    <xdr:from>
      <xdr:col>0</xdr:col>
      <xdr:colOff>2638425</xdr:colOff>
      <xdr:row>0</xdr:row>
      <xdr:rowOff>19050</xdr:rowOff>
    </xdr:from>
    <xdr:to>
      <xdr:col>1</xdr:col>
      <xdr:colOff>352425</xdr:colOff>
      <xdr:row>1</xdr:row>
      <xdr:rowOff>28575</xdr:rowOff>
    </xdr:to>
    <xdr:sp macro="" textlink="">
      <xdr:nvSpPr>
        <xdr:cNvPr id="3" name="Rectángulo 2">
          <a:hlinkClick xmlns:r="http://schemas.openxmlformats.org/officeDocument/2006/relationships" r:id="rId2"/>
        </xdr:cNvPr>
        <xdr:cNvSpPr/>
      </xdr:nvSpPr>
      <xdr:spPr>
        <a:xfrm>
          <a:off x="2638425" y="1905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a:t>
          </a:r>
        </a:p>
      </xdr:txBody>
    </xdr:sp>
    <xdr:clientData/>
  </xdr:twoCellAnchor>
  <xdr:twoCellAnchor>
    <xdr:from>
      <xdr:col>1</xdr:col>
      <xdr:colOff>400050</xdr:colOff>
      <xdr:row>0</xdr:row>
      <xdr:rowOff>19050</xdr:rowOff>
    </xdr:from>
    <xdr:to>
      <xdr:col>1</xdr:col>
      <xdr:colOff>781050</xdr:colOff>
      <xdr:row>1</xdr:row>
      <xdr:rowOff>28575</xdr:rowOff>
    </xdr:to>
    <xdr:sp macro="" textlink="">
      <xdr:nvSpPr>
        <xdr:cNvPr id="4" name="Rectángulo 3">
          <a:hlinkClick xmlns:r="http://schemas.openxmlformats.org/officeDocument/2006/relationships" r:id="rId3"/>
        </xdr:cNvPr>
        <xdr:cNvSpPr/>
      </xdr:nvSpPr>
      <xdr:spPr>
        <a:xfrm>
          <a:off x="3067050" y="1905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a:t>
          </a:r>
        </a:p>
      </xdr:txBody>
    </xdr:sp>
    <xdr:clientData/>
  </xdr:twoCellAnchor>
  <xdr:twoCellAnchor>
    <xdr:from>
      <xdr:col>1</xdr:col>
      <xdr:colOff>828675</xdr:colOff>
      <xdr:row>0</xdr:row>
      <xdr:rowOff>19050</xdr:rowOff>
    </xdr:from>
    <xdr:to>
      <xdr:col>1</xdr:col>
      <xdr:colOff>1209675</xdr:colOff>
      <xdr:row>1</xdr:row>
      <xdr:rowOff>28575</xdr:rowOff>
    </xdr:to>
    <xdr:sp macro="" textlink="">
      <xdr:nvSpPr>
        <xdr:cNvPr id="5" name="Rectángulo 4">
          <a:hlinkClick xmlns:r="http://schemas.openxmlformats.org/officeDocument/2006/relationships" r:id="rId4"/>
        </xdr:cNvPr>
        <xdr:cNvSpPr/>
      </xdr:nvSpPr>
      <xdr:spPr>
        <a:xfrm>
          <a:off x="3495675" y="1905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4</a:t>
          </a:r>
        </a:p>
      </xdr:txBody>
    </xdr:sp>
    <xdr:clientData/>
  </xdr:twoCellAnchor>
  <xdr:twoCellAnchor>
    <xdr:from>
      <xdr:col>2</xdr:col>
      <xdr:colOff>1095375</xdr:colOff>
      <xdr:row>0</xdr:row>
      <xdr:rowOff>28575</xdr:rowOff>
    </xdr:from>
    <xdr:to>
      <xdr:col>2</xdr:col>
      <xdr:colOff>1476375</xdr:colOff>
      <xdr:row>1</xdr:row>
      <xdr:rowOff>38100</xdr:rowOff>
    </xdr:to>
    <xdr:sp macro="" textlink="">
      <xdr:nvSpPr>
        <xdr:cNvPr id="6" name="Rectángulo 5">
          <a:hlinkClick xmlns:r="http://schemas.openxmlformats.org/officeDocument/2006/relationships" r:id="rId5"/>
        </xdr:cNvPr>
        <xdr:cNvSpPr/>
      </xdr:nvSpPr>
      <xdr:spPr>
        <a:xfrm>
          <a:off x="5210175" y="2857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a:t>
          </a:r>
        </a:p>
      </xdr:txBody>
    </xdr:sp>
    <xdr:clientData/>
  </xdr:twoCellAnchor>
  <xdr:twoCellAnchor>
    <xdr:from>
      <xdr:col>2</xdr:col>
      <xdr:colOff>666750</xdr:colOff>
      <xdr:row>0</xdr:row>
      <xdr:rowOff>28575</xdr:rowOff>
    </xdr:from>
    <xdr:to>
      <xdr:col>2</xdr:col>
      <xdr:colOff>1047750</xdr:colOff>
      <xdr:row>1</xdr:row>
      <xdr:rowOff>38100</xdr:rowOff>
    </xdr:to>
    <xdr:sp macro="" textlink="">
      <xdr:nvSpPr>
        <xdr:cNvPr id="7" name="Rectángulo 6">
          <a:hlinkClick xmlns:r="http://schemas.openxmlformats.org/officeDocument/2006/relationships" r:id="rId6"/>
        </xdr:cNvPr>
        <xdr:cNvSpPr/>
      </xdr:nvSpPr>
      <xdr:spPr>
        <a:xfrm>
          <a:off x="4781550" y="2857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a:t>
          </a:r>
        </a:p>
      </xdr:txBody>
    </xdr:sp>
    <xdr:clientData/>
  </xdr:twoCellAnchor>
  <xdr:twoCellAnchor>
    <xdr:from>
      <xdr:col>2</xdr:col>
      <xdr:colOff>247650</xdr:colOff>
      <xdr:row>0</xdr:row>
      <xdr:rowOff>28575</xdr:rowOff>
    </xdr:from>
    <xdr:to>
      <xdr:col>2</xdr:col>
      <xdr:colOff>628650</xdr:colOff>
      <xdr:row>1</xdr:row>
      <xdr:rowOff>38100</xdr:rowOff>
    </xdr:to>
    <xdr:sp macro="" textlink="">
      <xdr:nvSpPr>
        <xdr:cNvPr id="8" name="Rectángulo 7">
          <a:hlinkClick xmlns:r="http://schemas.openxmlformats.org/officeDocument/2006/relationships" r:id="rId7"/>
        </xdr:cNvPr>
        <xdr:cNvSpPr/>
      </xdr:nvSpPr>
      <xdr:spPr>
        <a:xfrm>
          <a:off x="4362450" y="2857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a:t>
          </a:r>
        </a:p>
      </xdr:txBody>
    </xdr:sp>
    <xdr:clientData/>
  </xdr:twoCellAnchor>
  <xdr:twoCellAnchor>
    <xdr:from>
      <xdr:col>1</xdr:col>
      <xdr:colOff>1266825</xdr:colOff>
      <xdr:row>0</xdr:row>
      <xdr:rowOff>28575</xdr:rowOff>
    </xdr:from>
    <xdr:to>
      <xdr:col>2</xdr:col>
      <xdr:colOff>200025</xdr:colOff>
      <xdr:row>1</xdr:row>
      <xdr:rowOff>38100</xdr:rowOff>
    </xdr:to>
    <xdr:sp macro="" textlink="">
      <xdr:nvSpPr>
        <xdr:cNvPr id="9" name="Rectángulo 8">
          <a:hlinkClick xmlns:r="http://schemas.openxmlformats.org/officeDocument/2006/relationships" r:id="rId8"/>
        </xdr:cNvPr>
        <xdr:cNvSpPr/>
      </xdr:nvSpPr>
      <xdr:spPr>
        <a:xfrm>
          <a:off x="3933825" y="2857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201083</xdr:colOff>
      <xdr:row>0</xdr:row>
      <xdr:rowOff>52917</xdr:rowOff>
    </xdr:from>
    <xdr:to>
      <xdr:col>1</xdr:col>
      <xdr:colOff>582083</xdr:colOff>
      <xdr:row>1</xdr:row>
      <xdr:rowOff>57150</xdr:rowOff>
    </xdr:to>
    <xdr:sp macro="" textlink="">
      <xdr:nvSpPr>
        <xdr:cNvPr id="2" name="Rectángulo 1">
          <a:hlinkClick xmlns:r="http://schemas.openxmlformats.org/officeDocument/2006/relationships" r:id="rId1"/>
        </xdr:cNvPr>
        <xdr:cNvSpPr/>
      </xdr:nvSpPr>
      <xdr:spPr>
        <a:xfrm>
          <a:off x="1651000" y="52917"/>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a:t>
          </a:r>
        </a:p>
      </xdr:txBody>
    </xdr:sp>
    <xdr:clientData/>
  </xdr:twoCellAnchor>
  <xdr:twoCellAnchor>
    <xdr:from>
      <xdr:col>1</xdr:col>
      <xdr:colOff>629708</xdr:colOff>
      <xdr:row>0</xdr:row>
      <xdr:rowOff>52917</xdr:rowOff>
    </xdr:from>
    <xdr:to>
      <xdr:col>1</xdr:col>
      <xdr:colOff>1010708</xdr:colOff>
      <xdr:row>1</xdr:row>
      <xdr:rowOff>57150</xdr:rowOff>
    </xdr:to>
    <xdr:sp macro="" textlink="">
      <xdr:nvSpPr>
        <xdr:cNvPr id="3" name="Rectángulo 2">
          <a:hlinkClick xmlns:r="http://schemas.openxmlformats.org/officeDocument/2006/relationships" r:id="rId2"/>
        </xdr:cNvPr>
        <xdr:cNvSpPr/>
      </xdr:nvSpPr>
      <xdr:spPr>
        <a:xfrm>
          <a:off x="2079625" y="52917"/>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a:t>
          </a:r>
        </a:p>
      </xdr:txBody>
    </xdr:sp>
    <xdr:clientData/>
  </xdr:twoCellAnchor>
  <xdr:twoCellAnchor>
    <xdr:from>
      <xdr:col>1</xdr:col>
      <xdr:colOff>1058333</xdr:colOff>
      <xdr:row>0</xdr:row>
      <xdr:rowOff>52917</xdr:rowOff>
    </xdr:from>
    <xdr:to>
      <xdr:col>1</xdr:col>
      <xdr:colOff>1439333</xdr:colOff>
      <xdr:row>1</xdr:row>
      <xdr:rowOff>57150</xdr:rowOff>
    </xdr:to>
    <xdr:sp macro="" textlink="">
      <xdr:nvSpPr>
        <xdr:cNvPr id="4" name="Rectángulo 3">
          <a:hlinkClick xmlns:r="http://schemas.openxmlformats.org/officeDocument/2006/relationships" r:id="rId3"/>
        </xdr:cNvPr>
        <xdr:cNvSpPr/>
      </xdr:nvSpPr>
      <xdr:spPr>
        <a:xfrm>
          <a:off x="2508250" y="52917"/>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a:t>
          </a:r>
        </a:p>
      </xdr:txBody>
    </xdr:sp>
    <xdr:clientData/>
  </xdr:twoCellAnchor>
  <xdr:twoCellAnchor>
    <xdr:from>
      <xdr:col>1</xdr:col>
      <xdr:colOff>1486958</xdr:colOff>
      <xdr:row>0</xdr:row>
      <xdr:rowOff>52917</xdr:rowOff>
    </xdr:from>
    <xdr:to>
      <xdr:col>1</xdr:col>
      <xdr:colOff>1867958</xdr:colOff>
      <xdr:row>1</xdr:row>
      <xdr:rowOff>57150</xdr:rowOff>
    </xdr:to>
    <xdr:sp macro="" textlink="">
      <xdr:nvSpPr>
        <xdr:cNvPr id="5" name="Rectángulo 4">
          <a:hlinkClick xmlns:r="http://schemas.openxmlformats.org/officeDocument/2006/relationships" r:id="rId4"/>
        </xdr:cNvPr>
        <xdr:cNvSpPr/>
      </xdr:nvSpPr>
      <xdr:spPr>
        <a:xfrm>
          <a:off x="2936875" y="52917"/>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4</a:t>
          </a:r>
        </a:p>
      </xdr:txBody>
    </xdr:sp>
    <xdr:clientData/>
  </xdr:twoCellAnchor>
  <xdr:twoCellAnchor>
    <xdr:from>
      <xdr:col>2</xdr:col>
      <xdr:colOff>439208</xdr:colOff>
      <xdr:row>0</xdr:row>
      <xdr:rowOff>62442</xdr:rowOff>
    </xdr:from>
    <xdr:to>
      <xdr:col>2</xdr:col>
      <xdr:colOff>820208</xdr:colOff>
      <xdr:row>1</xdr:row>
      <xdr:rowOff>66675</xdr:rowOff>
    </xdr:to>
    <xdr:sp macro="" textlink="">
      <xdr:nvSpPr>
        <xdr:cNvPr id="6" name="Rectángulo 5">
          <a:hlinkClick xmlns:r="http://schemas.openxmlformats.org/officeDocument/2006/relationships" r:id="rId5"/>
        </xdr:cNvPr>
        <xdr:cNvSpPr/>
      </xdr:nvSpPr>
      <xdr:spPr>
        <a:xfrm>
          <a:off x="4651375" y="62442"/>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a:t>
          </a:r>
        </a:p>
      </xdr:txBody>
    </xdr:sp>
    <xdr:clientData/>
  </xdr:twoCellAnchor>
  <xdr:twoCellAnchor>
    <xdr:from>
      <xdr:col>2</xdr:col>
      <xdr:colOff>10583</xdr:colOff>
      <xdr:row>0</xdr:row>
      <xdr:rowOff>62442</xdr:rowOff>
    </xdr:from>
    <xdr:to>
      <xdr:col>2</xdr:col>
      <xdr:colOff>391583</xdr:colOff>
      <xdr:row>1</xdr:row>
      <xdr:rowOff>66675</xdr:rowOff>
    </xdr:to>
    <xdr:sp macro="" textlink="">
      <xdr:nvSpPr>
        <xdr:cNvPr id="7" name="Rectángulo 6">
          <a:hlinkClick xmlns:r="http://schemas.openxmlformats.org/officeDocument/2006/relationships" r:id="rId6"/>
        </xdr:cNvPr>
        <xdr:cNvSpPr/>
      </xdr:nvSpPr>
      <xdr:spPr>
        <a:xfrm>
          <a:off x="4222750" y="62442"/>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a:t>
          </a:r>
        </a:p>
      </xdr:txBody>
    </xdr:sp>
    <xdr:clientData/>
  </xdr:twoCellAnchor>
  <xdr:twoCellAnchor>
    <xdr:from>
      <xdr:col>1</xdr:col>
      <xdr:colOff>2353733</xdr:colOff>
      <xdr:row>0</xdr:row>
      <xdr:rowOff>62442</xdr:rowOff>
    </xdr:from>
    <xdr:to>
      <xdr:col>1</xdr:col>
      <xdr:colOff>2734733</xdr:colOff>
      <xdr:row>1</xdr:row>
      <xdr:rowOff>66675</xdr:rowOff>
    </xdr:to>
    <xdr:sp macro="" textlink="">
      <xdr:nvSpPr>
        <xdr:cNvPr id="8" name="Rectángulo 7">
          <a:hlinkClick xmlns:r="http://schemas.openxmlformats.org/officeDocument/2006/relationships" r:id="rId7"/>
        </xdr:cNvPr>
        <xdr:cNvSpPr/>
      </xdr:nvSpPr>
      <xdr:spPr>
        <a:xfrm>
          <a:off x="3803650" y="62442"/>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a:t>
          </a:r>
        </a:p>
      </xdr:txBody>
    </xdr:sp>
    <xdr:clientData/>
  </xdr:twoCellAnchor>
  <xdr:twoCellAnchor>
    <xdr:from>
      <xdr:col>1</xdr:col>
      <xdr:colOff>1925108</xdr:colOff>
      <xdr:row>0</xdr:row>
      <xdr:rowOff>62442</xdr:rowOff>
    </xdr:from>
    <xdr:to>
      <xdr:col>1</xdr:col>
      <xdr:colOff>2306108</xdr:colOff>
      <xdr:row>1</xdr:row>
      <xdr:rowOff>66675</xdr:rowOff>
    </xdr:to>
    <xdr:sp macro="" textlink="">
      <xdr:nvSpPr>
        <xdr:cNvPr id="9" name="Rectángulo 8">
          <a:hlinkClick xmlns:r="http://schemas.openxmlformats.org/officeDocument/2006/relationships" r:id="rId8"/>
        </xdr:cNvPr>
        <xdr:cNvSpPr/>
      </xdr:nvSpPr>
      <xdr:spPr>
        <a:xfrm>
          <a:off x="3375025" y="62442"/>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1400175</xdr:colOff>
      <xdr:row>0</xdr:row>
      <xdr:rowOff>38100</xdr:rowOff>
    </xdr:from>
    <xdr:to>
      <xdr:col>1</xdr:col>
      <xdr:colOff>333375</xdr:colOff>
      <xdr:row>1</xdr:row>
      <xdr:rowOff>57150</xdr:rowOff>
    </xdr:to>
    <xdr:sp macro="" textlink="">
      <xdr:nvSpPr>
        <xdr:cNvPr id="2" name="Rectángulo 1">
          <a:hlinkClick xmlns:r="http://schemas.openxmlformats.org/officeDocument/2006/relationships" r:id="rId1"/>
        </xdr:cNvPr>
        <xdr:cNvSpPr/>
      </xdr:nvSpPr>
      <xdr:spPr>
        <a:xfrm>
          <a:off x="1400175" y="3810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a:t>
          </a:r>
        </a:p>
      </xdr:txBody>
    </xdr:sp>
    <xdr:clientData/>
  </xdr:twoCellAnchor>
  <xdr:twoCellAnchor>
    <xdr:from>
      <xdr:col>1</xdr:col>
      <xdr:colOff>381000</xdr:colOff>
      <xdr:row>0</xdr:row>
      <xdr:rowOff>38100</xdr:rowOff>
    </xdr:from>
    <xdr:to>
      <xdr:col>1</xdr:col>
      <xdr:colOff>762000</xdr:colOff>
      <xdr:row>1</xdr:row>
      <xdr:rowOff>57150</xdr:rowOff>
    </xdr:to>
    <xdr:sp macro="" textlink="">
      <xdr:nvSpPr>
        <xdr:cNvPr id="3" name="Rectángulo 2">
          <a:hlinkClick xmlns:r="http://schemas.openxmlformats.org/officeDocument/2006/relationships" r:id="rId2"/>
        </xdr:cNvPr>
        <xdr:cNvSpPr/>
      </xdr:nvSpPr>
      <xdr:spPr>
        <a:xfrm>
          <a:off x="1828800" y="3810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a:t>
          </a:r>
        </a:p>
      </xdr:txBody>
    </xdr:sp>
    <xdr:clientData/>
  </xdr:twoCellAnchor>
  <xdr:twoCellAnchor>
    <xdr:from>
      <xdr:col>1</xdr:col>
      <xdr:colOff>809625</xdr:colOff>
      <xdr:row>0</xdr:row>
      <xdr:rowOff>38100</xdr:rowOff>
    </xdr:from>
    <xdr:to>
      <xdr:col>1</xdr:col>
      <xdr:colOff>1190625</xdr:colOff>
      <xdr:row>1</xdr:row>
      <xdr:rowOff>57150</xdr:rowOff>
    </xdr:to>
    <xdr:sp macro="" textlink="">
      <xdr:nvSpPr>
        <xdr:cNvPr id="4" name="Rectángulo 3">
          <a:hlinkClick xmlns:r="http://schemas.openxmlformats.org/officeDocument/2006/relationships" r:id="rId3"/>
        </xdr:cNvPr>
        <xdr:cNvSpPr/>
      </xdr:nvSpPr>
      <xdr:spPr>
        <a:xfrm>
          <a:off x="2257425" y="3810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a:t>
          </a:r>
        </a:p>
      </xdr:txBody>
    </xdr:sp>
    <xdr:clientData/>
  </xdr:twoCellAnchor>
  <xdr:twoCellAnchor>
    <xdr:from>
      <xdr:col>1</xdr:col>
      <xdr:colOff>1238250</xdr:colOff>
      <xdr:row>0</xdr:row>
      <xdr:rowOff>38100</xdr:rowOff>
    </xdr:from>
    <xdr:to>
      <xdr:col>1</xdr:col>
      <xdr:colOff>1619250</xdr:colOff>
      <xdr:row>1</xdr:row>
      <xdr:rowOff>57150</xdr:rowOff>
    </xdr:to>
    <xdr:sp macro="" textlink="">
      <xdr:nvSpPr>
        <xdr:cNvPr id="5" name="Rectángulo 4">
          <a:hlinkClick xmlns:r="http://schemas.openxmlformats.org/officeDocument/2006/relationships" r:id="rId4"/>
        </xdr:cNvPr>
        <xdr:cNvSpPr/>
      </xdr:nvSpPr>
      <xdr:spPr>
        <a:xfrm>
          <a:off x="2686050" y="3810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4</a:t>
          </a:r>
        </a:p>
      </xdr:txBody>
    </xdr:sp>
    <xdr:clientData/>
  </xdr:twoCellAnchor>
  <xdr:twoCellAnchor>
    <xdr:from>
      <xdr:col>2</xdr:col>
      <xdr:colOff>95250</xdr:colOff>
      <xdr:row>0</xdr:row>
      <xdr:rowOff>47625</xdr:rowOff>
    </xdr:from>
    <xdr:to>
      <xdr:col>2</xdr:col>
      <xdr:colOff>476250</xdr:colOff>
      <xdr:row>1</xdr:row>
      <xdr:rowOff>66675</xdr:rowOff>
    </xdr:to>
    <xdr:sp macro="" textlink="">
      <xdr:nvSpPr>
        <xdr:cNvPr id="6" name="Rectángulo 5">
          <a:hlinkClick xmlns:r="http://schemas.openxmlformats.org/officeDocument/2006/relationships" r:id="rId5"/>
        </xdr:cNvPr>
        <xdr:cNvSpPr/>
      </xdr:nvSpPr>
      <xdr:spPr>
        <a:xfrm>
          <a:off x="4400550" y="4762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a:t>
          </a:r>
        </a:p>
      </xdr:txBody>
    </xdr:sp>
    <xdr:clientData/>
  </xdr:twoCellAnchor>
  <xdr:twoCellAnchor>
    <xdr:from>
      <xdr:col>1</xdr:col>
      <xdr:colOff>2524125</xdr:colOff>
      <xdr:row>0</xdr:row>
      <xdr:rowOff>47625</xdr:rowOff>
    </xdr:from>
    <xdr:to>
      <xdr:col>2</xdr:col>
      <xdr:colOff>47625</xdr:colOff>
      <xdr:row>1</xdr:row>
      <xdr:rowOff>66675</xdr:rowOff>
    </xdr:to>
    <xdr:sp macro="" textlink="">
      <xdr:nvSpPr>
        <xdr:cNvPr id="7" name="Rectángulo 6">
          <a:hlinkClick xmlns:r="http://schemas.openxmlformats.org/officeDocument/2006/relationships" r:id="rId6"/>
        </xdr:cNvPr>
        <xdr:cNvSpPr/>
      </xdr:nvSpPr>
      <xdr:spPr>
        <a:xfrm>
          <a:off x="3971925" y="4762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a:t>
          </a:r>
        </a:p>
      </xdr:txBody>
    </xdr:sp>
    <xdr:clientData/>
  </xdr:twoCellAnchor>
  <xdr:twoCellAnchor>
    <xdr:from>
      <xdr:col>1</xdr:col>
      <xdr:colOff>2105025</xdr:colOff>
      <xdr:row>0</xdr:row>
      <xdr:rowOff>47625</xdr:rowOff>
    </xdr:from>
    <xdr:to>
      <xdr:col>1</xdr:col>
      <xdr:colOff>2486025</xdr:colOff>
      <xdr:row>1</xdr:row>
      <xdr:rowOff>66675</xdr:rowOff>
    </xdr:to>
    <xdr:sp macro="" textlink="">
      <xdr:nvSpPr>
        <xdr:cNvPr id="8" name="Rectángulo 7">
          <a:hlinkClick xmlns:r="http://schemas.openxmlformats.org/officeDocument/2006/relationships" r:id="rId7"/>
        </xdr:cNvPr>
        <xdr:cNvSpPr/>
      </xdr:nvSpPr>
      <xdr:spPr>
        <a:xfrm>
          <a:off x="3552825" y="4762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a:t>
          </a:r>
        </a:p>
      </xdr:txBody>
    </xdr:sp>
    <xdr:clientData/>
  </xdr:twoCellAnchor>
  <xdr:twoCellAnchor>
    <xdr:from>
      <xdr:col>1</xdr:col>
      <xdr:colOff>1676400</xdr:colOff>
      <xdr:row>0</xdr:row>
      <xdr:rowOff>47625</xdr:rowOff>
    </xdr:from>
    <xdr:to>
      <xdr:col>1</xdr:col>
      <xdr:colOff>2057400</xdr:colOff>
      <xdr:row>1</xdr:row>
      <xdr:rowOff>66675</xdr:rowOff>
    </xdr:to>
    <xdr:sp macro="" textlink="">
      <xdr:nvSpPr>
        <xdr:cNvPr id="9" name="Rectángulo 8">
          <a:hlinkClick xmlns:r="http://schemas.openxmlformats.org/officeDocument/2006/relationships" r:id="rId8"/>
        </xdr:cNvPr>
        <xdr:cNvSpPr/>
      </xdr:nvSpPr>
      <xdr:spPr>
        <a:xfrm>
          <a:off x="3124200" y="4762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1809750</xdr:colOff>
      <xdr:row>0</xdr:row>
      <xdr:rowOff>19050</xdr:rowOff>
    </xdr:from>
    <xdr:to>
      <xdr:col>0</xdr:col>
      <xdr:colOff>2190750</xdr:colOff>
      <xdr:row>1</xdr:row>
      <xdr:rowOff>28575</xdr:rowOff>
    </xdr:to>
    <xdr:sp macro="" textlink="">
      <xdr:nvSpPr>
        <xdr:cNvPr id="2" name="Rectángulo 1">
          <a:hlinkClick xmlns:r="http://schemas.openxmlformats.org/officeDocument/2006/relationships" r:id="rId1"/>
        </xdr:cNvPr>
        <xdr:cNvSpPr/>
      </xdr:nvSpPr>
      <xdr:spPr>
        <a:xfrm>
          <a:off x="1809750" y="1905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a:t>
          </a:r>
        </a:p>
      </xdr:txBody>
    </xdr:sp>
    <xdr:clientData/>
  </xdr:twoCellAnchor>
  <xdr:twoCellAnchor>
    <xdr:from>
      <xdr:col>0</xdr:col>
      <xdr:colOff>2238375</xdr:colOff>
      <xdr:row>0</xdr:row>
      <xdr:rowOff>19050</xdr:rowOff>
    </xdr:from>
    <xdr:to>
      <xdr:col>1</xdr:col>
      <xdr:colOff>238125</xdr:colOff>
      <xdr:row>1</xdr:row>
      <xdr:rowOff>28575</xdr:rowOff>
    </xdr:to>
    <xdr:sp macro="" textlink="">
      <xdr:nvSpPr>
        <xdr:cNvPr id="3" name="Rectángulo 2">
          <a:hlinkClick xmlns:r="http://schemas.openxmlformats.org/officeDocument/2006/relationships" r:id="rId2"/>
        </xdr:cNvPr>
        <xdr:cNvSpPr/>
      </xdr:nvSpPr>
      <xdr:spPr>
        <a:xfrm>
          <a:off x="2238375" y="1905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a:t>
          </a:r>
        </a:p>
      </xdr:txBody>
    </xdr:sp>
    <xdr:clientData/>
  </xdr:twoCellAnchor>
  <xdr:twoCellAnchor>
    <xdr:from>
      <xdr:col>1</xdr:col>
      <xdr:colOff>285750</xdr:colOff>
      <xdr:row>0</xdr:row>
      <xdr:rowOff>19050</xdr:rowOff>
    </xdr:from>
    <xdr:to>
      <xdr:col>1</xdr:col>
      <xdr:colOff>666750</xdr:colOff>
      <xdr:row>1</xdr:row>
      <xdr:rowOff>28575</xdr:rowOff>
    </xdr:to>
    <xdr:sp macro="" textlink="">
      <xdr:nvSpPr>
        <xdr:cNvPr id="4" name="Rectángulo 3">
          <a:hlinkClick xmlns:r="http://schemas.openxmlformats.org/officeDocument/2006/relationships" r:id="rId3"/>
        </xdr:cNvPr>
        <xdr:cNvSpPr/>
      </xdr:nvSpPr>
      <xdr:spPr>
        <a:xfrm>
          <a:off x="2667000" y="1905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a:t>
          </a:r>
        </a:p>
      </xdr:txBody>
    </xdr:sp>
    <xdr:clientData/>
  </xdr:twoCellAnchor>
  <xdr:twoCellAnchor>
    <xdr:from>
      <xdr:col>1</xdr:col>
      <xdr:colOff>714375</xdr:colOff>
      <xdr:row>0</xdr:row>
      <xdr:rowOff>19050</xdr:rowOff>
    </xdr:from>
    <xdr:to>
      <xdr:col>1</xdr:col>
      <xdr:colOff>1095375</xdr:colOff>
      <xdr:row>1</xdr:row>
      <xdr:rowOff>28575</xdr:rowOff>
    </xdr:to>
    <xdr:sp macro="" textlink="">
      <xdr:nvSpPr>
        <xdr:cNvPr id="5" name="Rectángulo 4">
          <a:hlinkClick xmlns:r="http://schemas.openxmlformats.org/officeDocument/2006/relationships" r:id="rId4"/>
        </xdr:cNvPr>
        <xdr:cNvSpPr/>
      </xdr:nvSpPr>
      <xdr:spPr>
        <a:xfrm>
          <a:off x="3095625" y="1905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4</a:t>
          </a:r>
        </a:p>
      </xdr:txBody>
    </xdr:sp>
    <xdr:clientData/>
  </xdr:twoCellAnchor>
  <xdr:twoCellAnchor>
    <xdr:from>
      <xdr:col>2</xdr:col>
      <xdr:colOff>47625</xdr:colOff>
      <xdr:row>0</xdr:row>
      <xdr:rowOff>28575</xdr:rowOff>
    </xdr:from>
    <xdr:to>
      <xdr:col>2</xdr:col>
      <xdr:colOff>428625</xdr:colOff>
      <xdr:row>1</xdr:row>
      <xdr:rowOff>38100</xdr:rowOff>
    </xdr:to>
    <xdr:sp macro="" textlink="">
      <xdr:nvSpPr>
        <xdr:cNvPr id="6" name="Rectángulo 5">
          <a:hlinkClick xmlns:r="http://schemas.openxmlformats.org/officeDocument/2006/relationships" r:id="rId5"/>
        </xdr:cNvPr>
        <xdr:cNvSpPr/>
      </xdr:nvSpPr>
      <xdr:spPr>
        <a:xfrm>
          <a:off x="4810125" y="2857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a:t>
          </a:r>
        </a:p>
      </xdr:txBody>
    </xdr:sp>
    <xdr:clientData/>
  </xdr:twoCellAnchor>
  <xdr:twoCellAnchor>
    <xdr:from>
      <xdr:col>1</xdr:col>
      <xdr:colOff>2000250</xdr:colOff>
      <xdr:row>0</xdr:row>
      <xdr:rowOff>28575</xdr:rowOff>
    </xdr:from>
    <xdr:to>
      <xdr:col>2</xdr:col>
      <xdr:colOff>0</xdr:colOff>
      <xdr:row>1</xdr:row>
      <xdr:rowOff>38100</xdr:rowOff>
    </xdr:to>
    <xdr:sp macro="" textlink="">
      <xdr:nvSpPr>
        <xdr:cNvPr id="7" name="Rectángulo 6">
          <a:hlinkClick xmlns:r="http://schemas.openxmlformats.org/officeDocument/2006/relationships" r:id="rId6"/>
        </xdr:cNvPr>
        <xdr:cNvSpPr/>
      </xdr:nvSpPr>
      <xdr:spPr>
        <a:xfrm>
          <a:off x="4381500" y="2857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a:t>
          </a:r>
        </a:p>
      </xdr:txBody>
    </xdr:sp>
    <xdr:clientData/>
  </xdr:twoCellAnchor>
  <xdr:twoCellAnchor>
    <xdr:from>
      <xdr:col>1</xdr:col>
      <xdr:colOff>1581150</xdr:colOff>
      <xdr:row>0</xdr:row>
      <xdr:rowOff>28575</xdr:rowOff>
    </xdr:from>
    <xdr:to>
      <xdr:col>1</xdr:col>
      <xdr:colOff>1962150</xdr:colOff>
      <xdr:row>1</xdr:row>
      <xdr:rowOff>38100</xdr:rowOff>
    </xdr:to>
    <xdr:sp macro="" textlink="">
      <xdr:nvSpPr>
        <xdr:cNvPr id="8" name="Rectángulo 7">
          <a:hlinkClick xmlns:r="http://schemas.openxmlformats.org/officeDocument/2006/relationships" r:id="rId7"/>
        </xdr:cNvPr>
        <xdr:cNvSpPr/>
      </xdr:nvSpPr>
      <xdr:spPr>
        <a:xfrm>
          <a:off x="3962400" y="2857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a:t>
          </a:r>
        </a:p>
      </xdr:txBody>
    </xdr:sp>
    <xdr:clientData/>
  </xdr:twoCellAnchor>
  <xdr:twoCellAnchor>
    <xdr:from>
      <xdr:col>1</xdr:col>
      <xdr:colOff>1152525</xdr:colOff>
      <xdr:row>0</xdr:row>
      <xdr:rowOff>28575</xdr:rowOff>
    </xdr:from>
    <xdr:to>
      <xdr:col>1</xdr:col>
      <xdr:colOff>1533525</xdr:colOff>
      <xdr:row>1</xdr:row>
      <xdr:rowOff>38100</xdr:rowOff>
    </xdr:to>
    <xdr:sp macro="" textlink="">
      <xdr:nvSpPr>
        <xdr:cNvPr id="9" name="Rectángulo 8">
          <a:hlinkClick xmlns:r="http://schemas.openxmlformats.org/officeDocument/2006/relationships" r:id="rId8"/>
        </xdr:cNvPr>
        <xdr:cNvSpPr/>
      </xdr:nvSpPr>
      <xdr:spPr>
        <a:xfrm>
          <a:off x="3533775" y="2857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476250</xdr:colOff>
      <xdr:row>0</xdr:row>
      <xdr:rowOff>42334</xdr:rowOff>
    </xdr:from>
    <xdr:to>
      <xdr:col>1</xdr:col>
      <xdr:colOff>857250</xdr:colOff>
      <xdr:row>1</xdr:row>
      <xdr:rowOff>46567</xdr:rowOff>
    </xdr:to>
    <xdr:sp macro="" textlink="">
      <xdr:nvSpPr>
        <xdr:cNvPr id="2" name="Rectángulo 1">
          <a:hlinkClick xmlns:r="http://schemas.openxmlformats.org/officeDocument/2006/relationships" r:id="rId1"/>
        </xdr:cNvPr>
        <xdr:cNvSpPr/>
      </xdr:nvSpPr>
      <xdr:spPr>
        <a:xfrm>
          <a:off x="1926167" y="42334"/>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a:t>
          </a:r>
        </a:p>
      </xdr:txBody>
    </xdr:sp>
    <xdr:clientData/>
  </xdr:twoCellAnchor>
  <xdr:twoCellAnchor>
    <xdr:from>
      <xdr:col>1</xdr:col>
      <xdr:colOff>904875</xdr:colOff>
      <xdr:row>0</xdr:row>
      <xdr:rowOff>42334</xdr:rowOff>
    </xdr:from>
    <xdr:to>
      <xdr:col>1</xdr:col>
      <xdr:colOff>1285875</xdr:colOff>
      <xdr:row>1</xdr:row>
      <xdr:rowOff>46567</xdr:rowOff>
    </xdr:to>
    <xdr:sp macro="" textlink="">
      <xdr:nvSpPr>
        <xdr:cNvPr id="3" name="Rectángulo 2">
          <a:hlinkClick xmlns:r="http://schemas.openxmlformats.org/officeDocument/2006/relationships" r:id="rId2"/>
        </xdr:cNvPr>
        <xdr:cNvSpPr/>
      </xdr:nvSpPr>
      <xdr:spPr>
        <a:xfrm>
          <a:off x="2354792" y="42334"/>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a:t>
          </a:r>
        </a:p>
      </xdr:txBody>
    </xdr:sp>
    <xdr:clientData/>
  </xdr:twoCellAnchor>
  <xdr:twoCellAnchor>
    <xdr:from>
      <xdr:col>1</xdr:col>
      <xdr:colOff>1333500</xdr:colOff>
      <xdr:row>0</xdr:row>
      <xdr:rowOff>42334</xdr:rowOff>
    </xdr:from>
    <xdr:to>
      <xdr:col>2</xdr:col>
      <xdr:colOff>264584</xdr:colOff>
      <xdr:row>1</xdr:row>
      <xdr:rowOff>46567</xdr:rowOff>
    </xdr:to>
    <xdr:sp macro="" textlink="">
      <xdr:nvSpPr>
        <xdr:cNvPr id="4" name="Rectángulo 3">
          <a:hlinkClick xmlns:r="http://schemas.openxmlformats.org/officeDocument/2006/relationships" r:id="rId3"/>
        </xdr:cNvPr>
        <xdr:cNvSpPr/>
      </xdr:nvSpPr>
      <xdr:spPr>
        <a:xfrm>
          <a:off x="2783417" y="42334"/>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a:t>
          </a:r>
        </a:p>
      </xdr:txBody>
    </xdr:sp>
    <xdr:clientData/>
  </xdr:twoCellAnchor>
  <xdr:twoCellAnchor>
    <xdr:from>
      <xdr:col>2</xdr:col>
      <xdr:colOff>312209</xdr:colOff>
      <xdr:row>0</xdr:row>
      <xdr:rowOff>42334</xdr:rowOff>
    </xdr:from>
    <xdr:to>
      <xdr:col>2</xdr:col>
      <xdr:colOff>693209</xdr:colOff>
      <xdr:row>1</xdr:row>
      <xdr:rowOff>46567</xdr:rowOff>
    </xdr:to>
    <xdr:sp macro="" textlink="">
      <xdr:nvSpPr>
        <xdr:cNvPr id="5" name="Rectángulo 4">
          <a:hlinkClick xmlns:r="http://schemas.openxmlformats.org/officeDocument/2006/relationships" r:id="rId4"/>
        </xdr:cNvPr>
        <xdr:cNvSpPr/>
      </xdr:nvSpPr>
      <xdr:spPr>
        <a:xfrm>
          <a:off x="3212042" y="42334"/>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4</a:t>
          </a:r>
        </a:p>
      </xdr:txBody>
    </xdr:sp>
    <xdr:clientData/>
  </xdr:twoCellAnchor>
  <xdr:twoCellAnchor>
    <xdr:from>
      <xdr:col>3</xdr:col>
      <xdr:colOff>195792</xdr:colOff>
      <xdr:row>0</xdr:row>
      <xdr:rowOff>51859</xdr:rowOff>
    </xdr:from>
    <xdr:to>
      <xdr:col>3</xdr:col>
      <xdr:colOff>576792</xdr:colOff>
      <xdr:row>1</xdr:row>
      <xdr:rowOff>56092</xdr:rowOff>
    </xdr:to>
    <xdr:sp macro="" textlink="">
      <xdr:nvSpPr>
        <xdr:cNvPr id="6" name="Rectángulo 5">
          <a:hlinkClick xmlns:r="http://schemas.openxmlformats.org/officeDocument/2006/relationships" r:id="rId5"/>
        </xdr:cNvPr>
        <xdr:cNvSpPr/>
      </xdr:nvSpPr>
      <xdr:spPr>
        <a:xfrm>
          <a:off x="4926542" y="51859"/>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a:t>
          </a:r>
        </a:p>
      </xdr:txBody>
    </xdr:sp>
    <xdr:clientData/>
  </xdr:twoCellAnchor>
  <xdr:twoCellAnchor>
    <xdr:from>
      <xdr:col>2</xdr:col>
      <xdr:colOff>1598084</xdr:colOff>
      <xdr:row>0</xdr:row>
      <xdr:rowOff>51859</xdr:rowOff>
    </xdr:from>
    <xdr:to>
      <xdr:col>3</xdr:col>
      <xdr:colOff>148167</xdr:colOff>
      <xdr:row>1</xdr:row>
      <xdr:rowOff>56092</xdr:rowOff>
    </xdr:to>
    <xdr:sp macro="" textlink="">
      <xdr:nvSpPr>
        <xdr:cNvPr id="7" name="Rectángulo 6">
          <a:hlinkClick xmlns:r="http://schemas.openxmlformats.org/officeDocument/2006/relationships" r:id="rId6"/>
        </xdr:cNvPr>
        <xdr:cNvSpPr/>
      </xdr:nvSpPr>
      <xdr:spPr>
        <a:xfrm>
          <a:off x="4497917" y="51859"/>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a:t>
          </a:r>
        </a:p>
      </xdr:txBody>
    </xdr:sp>
    <xdr:clientData/>
  </xdr:twoCellAnchor>
  <xdr:twoCellAnchor>
    <xdr:from>
      <xdr:col>2</xdr:col>
      <xdr:colOff>1178984</xdr:colOff>
      <xdr:row>0</xdr:row>
      <xdr:rowOff>51859</xdr:rowOff>
    </xdr:from>
    <xdr:to>
      <xdr:col>2</xdr:col>
      <xdr:colOff>1559984</xdr:colOff>
      <xdr:row>1</xdr:row>
      <xdr:rowOff>56092</xdr:rowOff>
    </xdr:to>
    <xdr:sp macro="" textlink="">
      <xdr:nvSpPr>
        <xdr:cNvPr id="8" name="Rectángulo 7">
          <a:hlinkClick xmlns:r="http://schemas.openxmlformats.org/officeDocument/2006/relationships" r:id="rId7"/>
        </xdr:cNvPr>
        <xdr:cNvSpPr/>
      </xdr:nvSpPr>
      <xdr:spPr>
        <a:xfrm>
          <a:off x="4078817" y="51859"/>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a:t>
          </a:r>
        </a:p>
      </xdr:txBody>
    </xdr:sp>
    <xdr:clientData/>
  </xdr:twoCellAnchor>
  <xdr:twoCellAnchor>
    <xdr:from>
      <xdr:col>2</xdr:col>
      <xdr:colOff>750359</xdr:colOff>
      <xdr:row>0</xdr:row>
      <xdr:rowOff>51859</xdr:rowOff>
    </xdr:from>
    <xdr:to>
      <xdr:col>2</xdr:col>
      <xdr:colOff>1131359</xdr:colOff>
      <xdr:row>1</xdr:row>
      <xdr:rowOff>56092</xdr:rowOff>
    </xdr:to>
    <xdr:sp macro="" textlink="">
      <xdr:nvSpPr>
        <xdr:cNvPr id="9" name="Rectángulo 8">
          <a:hlinkClick xmlns:r="http://schemas.openxmlformats.org/officeDocument/2006/relationships" r:id="rId8"/>
        </xdr:cNvPr>
        <xdr:cNvSpPr/>
      </xdr:nvSpPr>
      <xdr:spPr>
        <a:xfrm>
          <a:off x="3650192" y="51859"/>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704850</xdr:colOff>
      <xdr:row>0</xdr:row>
      <xdr:rowOff>57150</xdr:rowOff>
    </xdr:from>
    <xdr:to>
      <xdr:col>0</xdr:col>
      <xdr:colOff>1085850</xdr:colOff>
      <xdr:row>1</xdr:row>
      <xdr:rowOff>66675</xdr:rowOff>
    </xdr:to>
    <xdr:sp macro="" textlink="">
      <xdr:nvSpPr>
        <xdr:cNvPr id="2" name="Rectángulo 1">
          <a:hlinkClick xmlns:r="http://schemas.openxmlformats.org/officeDocument/2006/relationships" r:id="rId1"/>
        </xdr:cNvPr>
        <xdr:cNvSpPr/>
      </xdr:nvSpPr>
      <xdr:spPr>
        <a:xfrm>
          <a:off x="704850" y="5715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a:t>
          </a:r>
        </a:p>
      </xdr:txBody>
    </xdr:sp>
    <xdr:clientData/>
  </xdr:twoCellAnchor>
  <xdr:twoCellAnchor>
    <xdr:from>
      <xdr:col>0</xdr:col>
      <xdr:colOff>1133475</xdr:colOff>
      <xdr:row>0</xdr:row>
      <xdr:rowOff>57150</xdr:rowOff>
    </xdr:from>
    <xdr:to>
      <xdr:col>1</xdr:col>
      <xdr:colOff>66675</xdr:colOff>
      <xdr:row>1</xdr:row>
      <xdr:rowOff>66675</xdr:rowOff>
    </xdr:to>
    <xdr:sp macro="" textlink="">
      <xdr:nvSpPr>
        <xdr:cNvPr id="3" name="Rectángulo 2">
          <a:hlinkClick xmlns:r="http://schemas.openxmlformats.org/officeDocument/2006/relationships" r:id="rId2"/>
        </xdr:cNvPr>
        <xdr:cNvSpPr/>
      </xdr:nvSpPr>
      <xdr:spPr>
        <a:xfrm>
          <a:off x="1133475" y="5715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a:t>
          </a:r>
        </a:p>
      </xdr:txBody>
    </xdr:sp>
    <xdr:clientData/>
  </xdr:twoCellAnchor>
  <xdr:twoCellAnchor>
    <xdr:from>
      <xdr:col>1</xdr:col>
      <xdr:colOff>114300</xdr:colOff>
      <xdr:row>0</xdr:row>
      <xdr:rowOff>57150</xdr:rowOff>
    </xdr:from>
    <xdr:to>
      <xdr:col>1</xdr:col>
      <xdr:colOff>495300</xdr:colOff>
      <xdr:row>1</xdr:row>
      <xdr:rowOff>66675</xdr:rowOff>
    </xdr:to>
    <xdr:sp macro="" textlink="">
      <xdr:nvSpPr>
        <xdr:cNvPr id="4" name="Rectángulo 3">
          <a:hlinkClick xmlns:r="http://schemas.openxmlformats.org/officeDocument/2006/relationships" r:id="rId3"/>
        </xdr:cNvPr>
        <xdr:cNvSpPr/>
      </xdr:nvSpPr>
      <xdr:spPr>
        <a:xfrm>
          <a:off x="1562100" y="5715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a:t>
          </a:r>
        </a:p>
      </xdr:txBody>
    </xdr:sp>
    <xdr:clientData/>
  </xdr:twoCellAnchor>
  <xdr:twoCellAnchor>
    <xdr:from>
      <xdr:col>1</xdr:col>
      <xdr:colOff>542925</xdr:colOff>
      <xdr:row>0</xdr:row>
      <xdr:rowOff>57150</xdr:rowOff>
    </xdr:from>
    <xdr:to>
      <xdr:col>1</xdr:col>
      <xdr:colOff>923925</xdr:colOff>
      <xdr:row>1</xdr:row>
      <xdr:rowOff>66675</xdr:rowOff>
    </xdr:to>
    <xdr:sp macro="" textlink="">
      <xdr:nvSpPr>
        <xdr:cNvPr id="5" name="Rectángulo 4">
          <a:hlinkClick xmlns:r="http://schemas.openxmlformats.org/officeDocument/2006/relationships" r:id="rId4"/>
        </xdr:cNvPr>
        <xdr:cNvSpPr/>
      </xdr:nvSpPr>
      <xdr:spPr>
        <a:xfrm>
          <a:off x="1990725" y="5715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4</a:t>
          </a:r>
        </a:p>
      </xdr:txBody>
    </xdr:sp>
    <xdr:clientData/>
  </xdr:twoCellAnchor>
  <xdr:twoCellAnchor>
    <xdr:from>
      <xdr:col>2</xdr:col>
      <xdr:colOff>809625</xdr:colOff>
      <xdr:row>0</xdr:row>
      <xdr:rowOff>66675</xdr:rowOff>
    </xdr:from>
    <xdr:to>
      <xdr:col>2</xdr:col>
      <xdr:colOff>1190625</xdr:colOff>
      <xdr:row>1</xdr:row>
      <xdr:rowOff>76200</xdr:rowOff>
    </xdr:to>
    <xdr:sp macro="" textlink="">
      <xdr:nvSpPr>
        <xdr:cNvPr id="6" name="Rectángulo 5">
          <a:hlinkClick xmlns:r="http://schemas.openxmlformats.org/officeDocument/2006/relationships" r:id="rId5"/>
        </xdr:cNvPr>
        <xdr:cNvSpPr/>
      </xdr:nvSpPr>
      <xdr:spPr>
        <a:xfrm>
          <a:off x="3705225" y="6667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a:t>
          </a:r>
        </a:p>
      </xdr:txBody>
    </xdr:sp>
    <xdr:clientData/>
  </xdr:twoCellAnchor>
  <xdr:twoCellAnchor>
    <xdr:from>
      <xdr:col>2</xdr:col>
      <xdr:colOff>381000</xdr:colOff>
      <xdr:row>0</xdr:row>
      <xdr:rowOff>66675</xdr:rowOff>
    </xdr:from>
    <xdr:to>
      <xdr:col>2</xdr:col>
      <xdr:colOff>762000</xdr:colOff>
      <xdr:row>1</xdr:row>
      <xdr:rowOff>76200</xdr:rowOff>
    </xdr:to>
    <xdr:sp macro="" textlink="">
      <xdr:nvSpPr>
        <xdr:cNvPr id="7" name="Rectángulo 6">
          <a:hlinkClick xmlns:r="http://schemas.openxmlformats.org/officeDocument/2006/relationships" r:id="rId6"/>
        </xdr:cNvPr>
        <xdr:cNvSpPr/>
      </xdr:nvSpPr>
      <xdr:spPr>
        <a:xfrm>
          <a:off x="3276600" y="6667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a:t>
          </a:r>
        </a:p>
      </xdr:txBody>
    </xdr:sp>
    <xdr:clientData/>
  </xdr:twoCellAnchor>
  <xdr:twoCellAnchor>
    <xdr:from>
      <xdr:col>1</xdr:col>
      <xdr:colOff>1409700</xdr:colOff>
      <xdr:row>0</xdr:row>
      <xdr:rowOff>66675</xdr:rowOff>
    </xdr:from>
    <xdr:to>
      <xdr:col>2</xdr:col>
      <xdr:colOff>342900</xdr:colOff>
      <xdr:row>1</xdr:row>
      <xdr:rowOff>76200</xdr:rowOff>
    </xdr:to>
    <xdr:sp macro="" textlink="">
      <xdr:nvSpPr>
        <xdr:cNvPr id="8" name="Rectángulo 7">
          <a:hlinkClick xmlns:r="http://schemas.openxmlformats.org/officeDocument/2006/relationships" r:id="rId7"/>
        </xdr:cNvPr>
        <xdr:cNvSpPr/>
      </xdr:nvSpPr>
      <xdr:spPr>
        <a:xfrm>
          <a:off x="2857500" y="6667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a:t>
          </a:r>
        </a:p>
      </xdr:txBody>
    </xdr:sp>
    <xdr:clientData/>
  </xdr:twoCellAnchor>
  <xdr:twoCellAnchor>
    <xdr:from>
      <xdr:col>1</xdr:col>
      <xdr:colOff>981075</xdr:colOff>
      <xdr:row>0</xdr:row>
      <xdr:rowOff>66675</xdr:rowOff>
    </xdr:from>
    <xdr:to>
      <xdr:col>1</xdr:col>
      <xdr:colOff>1362075</xdr:colOff>
      <xdr:row>1</xdr:row>
      <xdr:rowOff>76200</xdr:rowOff>
    </xdr:to>
    <xdr:sp macro="" textlink="">
      <xdr:nvSpPr>
        <xdr:cNvPr id="9" name="Rectángulo 8">
          <a:hlinkClick xmlns:r="http://schemas.openxmlformats.org/officeDocument/2006/relationships" r:id="rId8"/>
        </xdr:cNvPr>
        <xdr:cNvSpPr/>
      </xdr:nvSpPr>
      <xdr:spPr>
        <a:xfrm>
          <a:off x="2428875" y="6667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201083</xdr:colOff>
      <xdr:row>0</xdr:row>
      <xdr:rowOff>52917</xdr:rowOff>
    </xdr:from>
    <xdr:to>
      <xdr:col>1</xdr:col>
      <xdr:colOff>582083</xdr:colOff>
      <xdr:row>1</xdr:row>
      <xdr:rowOff>57150</xdr:rowOff>
    </xdr:to>
    <xdr:sp macro="" textlink="">
      <xdr:nvSpPr>
        <xdr:cNvPr id="2" name="Rectángulo 1">
          <a:hlinkClick xmlns:r="http://schemas.openxmlformats.org/officeDocument/2006/relationships" r:id="rId1"/>
        </xdr:cNvPr>
        <xdr:cNvSpPr/>
      </xdr:nvSpPr>
      <xdr:spPr>
        <a:xfrm>
          <a:off x="1651000" y="52917"/>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a:t>
          </a:r>
        </a:p>
      </xdr:txBody>
    </xdr:sp>
    <xdr:clientData/>
  </xdr:twoCellAnchor>
  <xdr:twoCellAnchor>
    <xdr:from>
      <xdr:col>1</xdr:col>
      <xdr:colOff>629708</xdr:colOff>
      <xdr:row>0</xdr:row>
      <xdr:rowOff>52917</xdr:rowOff>
    </xdr:from>
    <xdr:to>
      <xdr:col>1</xdr:col>
      <xdr:colOff>1010708</xdr:colOff>
      <xdr:row>1</xdr:row>
      <xdr:rowOff>57150</xdr:rowOff>
    </xdr:to>
    <xdr:sp macro="" textlink="">
      <xdr:nvSpPr>
        <xdr:cNvPr id="3" name="Rectángulo 2">
          <a:hlinkClick xmlns:r="http://schemas.openxmlformats.org/officeDocument/2006/relationships" r:id="rId2"/>
        </xdr:cNvPr>
        <xdr:cNvSpPr/>
      </xdr:nvSpPr>
      <xdr:spPr>
        <a:xfrm>
          <a:off x="2079625" y="52917"/>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a:t>
          </a:r>
        </a:p>
      </xdr:txBody>
    </xdr:sp>
    <xdr:clientData/>
  </xdr:twoCellAnchor>
  <xdr:twoCellAnchor>
    <xdr:from>
      <xdr:col>1</xdr:col>
      <xdr:colOff>1058333</xdr:colOff>
      <xdr:row>0</xdr:row>
      <xdr:rowOff>52917</xdr:rowOff>
    </xdr:from>
    <xdr:to>
      <xdr:col>1</xdr:col>
      <xdr:colOff>1439333</xdr:colOff>
      <xdr:row>1</xdr:row>
      <xdr:rowOff>57150</xdr:rowOff>
    </xdr:to>
    <xdr:sp macro="" textlink="">
      <xdr:nvSpPr>
        <xdr:cNvPr id="4" name="Rectángulo 3">
          <a:hlinkClick xmlns:r="http://schemas.openxmlformats.org/officeDocument/2006/relationships" r:id="rId3"/>
        </xdr:cNvPr>
        <xdr:cNvSpPr/>
      </xdr:nvSpPr>
      <xdr:spPr>
        <a:xfrm>
          <a:off x="2508250" y="52917"/>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a:t>
          </a:r>
        </a:p>
      </xdr:txBody>
    </xdr:sp>
    <xdr:clientData/>
  </xdr:twoCellAnchor>
  <xdr:twoCellAnchor>
    <xdr:from>
      <xdr:col>1</xdr:col>
      <xdr:colOff>1486958</xdr:colOff>
      <xdr:row>0</xdr:row>
      <xdr:rowOff>52917</xdr:rowOff>
    </xdr:from>
    <xdr:to>
      <xdr:col>2</xdr:col>
      <xdr:colOff>248708</xdr:colOff>
      <xdr:row>1</xdr:row>
      <xdr:rowOff>57150</xdr:rowOff>
    </xdr:to>
    <xdr:sp macro="" textlink="">
      <xdr:nvSpPr>
        <xdr:cNvPr id="5" name="Rectángulo 4">
          <a:hlinkClick xmlns:r="http://schemas.openxmlformats.org/officeDocument/2006/relationships" r:id="rId4"/>
        </xdr:cNvPr>
        <xdr:cNvSpPr/>
      </xdr:nvSpPr>
      <xdr:spPr>
        <a:xfrm>
          <a:off x="2936875" y="52917"/>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4</a:t>
          </a:r>
        </a:p>
      </xdr:txBody>
    </xdr:sp>
    <xdr:clientData/>
  </xdr:twoCellAnchor>
  <xdr:twoCellAnchor>
    <xdr:from>
      <xdr:col>2</xdr:col>
      <xdr:colOff>1582208</xdr:colOff>
      <xdr:row>0</xdr:row>
      <xdr:rowOff>62442</xdr:rowOff>
    </xdr:from>
    <xdr:to>
      <xdr:col>3</xdr:col>
      <xdr:colOff>132292</xdr:colOff>
      <xdr:row>1</xdr:row>
      <xdr:rowOff>66675</xdr:rowOff>
    </xdr:to>
    <xdr:sp macro="" textlink="">
      <xdr:nvSpPr>
        <xdr:cNvPr id="6" name="Rectángulo 5">
          <a:hlinkClick xmlns:r="http://schemas.openxmlformats.org/officeDocument/2006/relationships" r:id="rId5"/>
        </xdr:cNvPr>
        <xdr:cNvSpPr/>
      </xdr:nvSpPr>
      <xdr:spPr>
        <a:xfrm>
          <a:off x="4651375" y="62442"/>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a:t>
          </a:r>
        </a:p>
      </xdr:txBody>
    </xdr:sp>
    <xdr:clientData/>
  </xdr:twoCellAnchor>
  <xdr:twoCellAnchor>
    <xdr:from>
      <xdr:col>2</xdr:col>
      <xdr:colOff>1153583</xdr:colOff>
      <xdr:row>0</xdr:row>
      <xdr:rowOff>62442</xdr:rowOff>
    </xdr:from>
    <xdr:to>
      <xdr:col>2</xdr:col>
      <xdr:colOff>1534583</xdr:colOff>
      <xdr:row>1</xdr:row>
      <xdr:rowOff>66675</xdr:rowOff>
    </xdr:to>
    <xdr:sp macro="" textlink="">
      <xdr:nvSpPr>
        <xdr:cNvPr id="7" name="Rectángulo 6">
          <a:hlinkClick xmlns:r="http://schemas.openxmlformats.org/officeDocument/2006/relationships" r:id="rId6"/>
        </xdr:cNvPr>
        <xdr:cNvSpPr/>
      </xdr:nvSpPr>
      <xdr:spPr>
        <a:xfrm>
          <a:off x="4222750" y="62442"/>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a:t>
          </a:r>
        </a:p>
      </xdr:txBody>
    </xdr:sp>
    <xdr:clientData/>
  </xdr:twoCellAnchor>
  <xdr:twoCellAnchor>
    <xdr:from>
      <xdr:col>2</xdr:col>
      <xdr:colOff>734483</xdr:colOff>
      <xdr:row>0</xdr:row>
      <xdr:rowOff>62442</xdr:rowOff>
    </xdr:from>
    <xdr:to>
      <xdr:col>2</xdr:col>
      <xdr:colOff>1115483</xdr:colOff>
      <xdr:row>1</xdr:row>
      <xdr:rowOff>66675</xdr:rowOff>
    </xdr:to>
    <xdr:sp macro="" textlink="">
      <xdr:nvSpPr>
        <xdr:cNvPr id="8" name="Rectángulo 7">
          <a:hlinkClick xmlns:r="http://schemas.openxmlformats.org/officeDocument/2006/relationships" r:id="rId7"/>
        </xdr:cNvPr>
        <xdr:cNvSpPr/>
      </xdr:nvSpPr>
      <xdr:spPr>
        <a:xfrm>
          <a:off x="3803650" y="62442"/>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a:t>
          </a:r>
        </a:p>
      </xdr:txBody>
    </xdr:sp>
    <xdr:clientData/>
  </xdr:twoCellAnchor>
  <xdr:twoCellAnchor>
    <xdr:from>
      <xdr:col>2</xdr:col>
      <xdr:colOff>305858</xdr:colOff>
      <xdr:row>0</xdr:row>
      <xdr:rowOff>62442</xdr:rowOff>
    </xdr:from>
    <xdr:to>
      <xdr:col>2</xdr:col>
      <xdr:colOff>686858</xdr:colOff>
      <xdr:row>1</xdr:row>
      <xdr:rowOff>66675</xdr:rowOff>
    </xdr:to>
    <xdr:sp macro="" textlink="">
      <xdr:nvSpPr>
        <xdr:cNvPr id="9" name="Rectángulo 8">
          <a:hlinkClick xmlns:r="http://schemas.openxmlformats.org/officeDocument/2006/relationships" r:id="rId8"/>
        </xdr:cNvPr>
        <xdr:cNvSpPr/>
      </xdr:nvSpPr>
      <xdr:spPr>
        <a:xfrm>
          <a:off x="3375025" y="62442"/>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1259416</xdr:colOff>
      <xdr:row>0</xdr:row>
      <xdr:rowOff>52917</xdr:rowOff>
    </xdr:from>
    <xdr:to>
      <xdr:col>1</xdr:col>
      <xdr:colOff>190499</xdr:colOff>
      <xdr:row>1</xdr:row>
      <xdr:rowOff>57150</xdr:rowOff>
    </xdr:to>
    <xdr:sp macro="" textlink="">
      <xdr:nvSpPr>
        <xdr:cNvPr id="2" name="Rectángulo 1">
          <a:hlinkClick xmlns:r="http://schemas.openxmlformats.org/officeDocument/2006/relationships" r:id="rId1"/>
        </xdr:cNvPr>
        <xdr:cNvSpPr/>
      </xdr:nvSpPr>
      <xdr:spPr>
        <a:xfrm>
          <a:off x="1259416" y="52917"/>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a:t>
          </a:r>
        </a:p>
      </xdr:txBody>
    </xdr:sp>
    <xdr:clientData/>
  </xdr:twoCellAnchor>
  <xdr:twoCellAnchor>
    <xdr:from>
      <xdr:col>1</xdr:col>
      <xdr:colOff>238124</xdr:colOff>
      <xdr:row>0</xdr:row>
      <xdr:rowOff>52917</xdr:rowOff>
    </xdr:from>
    <xdr:to>
      <xdr:col>1</xdr:col>
      <xdr:colOff>619124</xdr:colOff>
      <xdr:row>1</xdr:row>
      <xdr:rowOff>57150</xdr:rowOff>
    </xdr:to>
    <xdr:sp macro="" textlink="">
      <xdr:nvSpPr>
        <xdr:cNvPr id="3" name="Rectángulo 2">
          <a:hlinkClick xmlns:r="http://schemas.openxmlformats.org/officeDocument/2006/relationships" r:id="rId2"/>
        </xdr:cNvPr>
        <xdr:cNvSpPr/>
      </xdr:nvSpPr>
      <xdr:spPr>
        <a:xfrm>
          <a:off x="1688041" y="52917"/>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a:t>
          </a:r>
        </a:p>
      </xdr:txBody>
    </xdr:sp>
    <xdr:clientData/>
  </xdr:twoCellAnchor>
  <xdr:twoCellAnchor>
    <xdr:from>
      <xdr:col>1</xdr:col>
      <xdr:colOff>666749</xdr:colOff>
      <xdr:row>0</xdr:row>
      <xdr:rowOff>52917</xdr:rowOff>
    </xdr:from>
    <xdr:to>
      <xdr:col>1</xdr:col>
      <xdr:colOff>1047749</xdr:colOff>
      <xdr:row>1</xdr:row>
      <xdr:rowOff>57150</xdr:rowOff>
    </xdr:to>
    <xdr:sp macro="" textlink="">
      <xdr:nvSpPr>
        <xdr:cNvPr id="4" name="Rectángulo 3">
          <a:hlinkClick xmlns:r="http://schemas.openxmlformats.org/officeDocument/2006/relationships" r:id="rId3"/>
        </xdr:cNvPr>
        <xdr:cNvSpPr/>
      </xdr:nvSpPr>
      <xdr:spPr>
        <a:xfrm>
          <a:off x="2116666" y="52917"/>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a:t>
          </a:r>
        </a:p>
      </xdr:txBody>
    </xdr:sp>
    <xdr:clientData/>
  </xdr:twoCellAnchor>
  <xdr:twoCellAnchor>
    <xdr:from>
      <xdr:col>1</xdr:col>
      <xdr:colOff>1095374</xdr:colOff>
      <xdr:row>0</xdr:row>
      <xdr:rowOff>52917</xdr:rowOff>
    </xdr:from>
    <xdr:to>
      <xdr:col>2</xdr:col>
      <xdr:colOff>26458</xdr:colOff>
      <xdr:row>1</xdr:row>
      <xdr:rowOff>57150</xdr:rowOff>
    </xdr:to>
    <xdr:sp macro="" textlink="">
      <xdr:nvSpPr>
        <xdr:cNvPr id="5" name="Rectángulo 4">
          <a:hlinkClick xmlns:r="http://schemas.openxmlformats.org/officeDocument/2006/relationships" r:id="rId4"/>
        </xdr:cNvPr>
        <xdr:cNvSpPr/>
      </xdr:nvSpPr>
      <xdr:spPr>
        <a:xfrm>
          <a:off x="2545291" y="52917"/>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4</a:t>
          </a:r>
        </a:p>
      </xdr:txBody>
    </xdr:sp>
    <xdr:clientData/>
  </xdr:twoCellAnchor>
  <xdr:twoCellAnchor>
    <xdr:from>
      <xdr:col>2</xdr:col>
      <xdr:colOff>1359958</xdr:colOff>
      <xdr:row>0</xdr:row>
      <xdr:rowOff>62442</xdr:rowOff>
    </xdr:from>
    <xdr:to>
      <xdr:col>2</xdr:col>
      <xdr:colOff>1740958</xdr:colOff>
      <xdr:row>1</xdr:row>
      <xdr:rowOff>66675</xdr:rowOff>
    </xdr:to>
    <xdr:sp macro="" textlink="">
      <xdr:nvSpPr>
        <xdr:cNvPr id="6" name="Rectángulo 5">
          <a:hlinkClick xmlns:r="http://schemas.openxmlformats.org/officeDocument/2006/relationships" r:id="rId5"/>
        </xdr:cNvPr>
        <xdr:cNvSpPr/>
      </xdr:nvSpPr>
      <xdr:spPr>
        <a:xfrm>
          <a:off x="4259791" y="62442"/>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a:t>
          </a:r>
        </a:p>
      </xdr:txBody>
    </xdr:sp>
    <xdr:clientData/>
  </xdr:twoCellAnchor>
  <xdr:twoCellAnchor>
    <xdr:from>
      <xdr:col>2</xdr:col>
      <xdr:colOff>931333</xdr:colOff>
      <xdr:row>0</xdr:row>
      <xdr:rowOff>62442</xdr:rowOff>
    </xdr:from>
    <xdr:to>
      <xdr:col>2</xdr:col>
      <xdr:colOff>1312333</xdr:colOff>
      <xdr:row>1</xdr:row>
      <xdr:rowOff>66675</xdr:rowOff>
    </xdr:to>
    <xdr:sp macro="" textlink="">
      <xdr:nvSpPr>
        <xdr:cNvPr id="7" name="Rectángulo 6">
          <a:hlinkClick xmlns:r="http://schemas.openxmlformats.org/officeDocument/2006/relationships" r:id="rId6"/>
        </xdr:cNvPr>
        <xdr:cNvSpPr/>
      </xdr:nvSpPr>
      <xdr:spPr>
        <a:xfrm>
          <a:off x="3831166" y="62442"/>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a:t>
          </a:r>
        </a:p>
      </xdr:txBody>
    </xdr:sp>
    <xdr:clientData/>
  </xdr:twoCellAnchor>
  <xdr:twoCellAnchor>
    <xdr:from>
      <xdr:col>2</xdr:col>
      <xdr:colOff>512233</xdr:colOff>
      <xdr:row>0</xdr:row>
      <xdr:rowOff>62442</xdr:rowOff>
    </xdr:from>
    <xdr:to>
      <xdr:col>2</xdr:col>
      <xdr:colOff>893233</xdr:colOff>
      <xdr:row>1</xdr:row>
      <xdr:rowOff>66675</xdr:rowOff>
    </xdr:to>
    <xdr:sp macro="" textlink="">
      <xdr:nvSpPr>
        <xdr:cNvPr id="8" name="Rectángulo 7">
          <a:hlinkClick xmlns:r="http://schemas.openxmlformats.org/officeDocument/2006/relationships" r:id="rId7"/>
        </xdr:cNvPr>
        <xdr:cNvSpPr/>
      </xdr:nvSpPr>
      <xdr:spPr>
        <a:xfrm>
          <a:off x="3412066" y="62442"/>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a:t>
          </a:r>
        </a:p>
      </xdr:txBody>
    </xdr:sp>
    <xdr:clientData/>
  </xdr:twoCellAnchor>
  <xdr:twoCellAnchor>
    <xdr:from>
      <xdr:col>2</xdr:col>
      <xdr:colOff>83608</xdr:colOff>
      <xdr:row>0</xdr:row>
      <xdr:rowOff>62442</xdr:rowOff>
    </xdr:from>
    <xdr:to>
      <xdr:col>2</xdr:col>
      <xdr:colOff>464608</xdr:colOff>
      <xdr:row>1</xdr:row>
      <xdr:rowOff>66675</xdr:rowOff>
    </xdr:to>
    <xdr:sp macro="" textlink="">
      <xdr:nvSpPr>
        <xdr:cNvPr id="9" name="Rectángulo 8">
          <a:hlinkClick xmlns:r="http://schemas.openxmlformats.org/officeDocument/2006/relationships" r:id="rId8"/>
        </xdr:cNvPr>
        <xdr:cNvSpPr/>
      </xdr:nvSpPr>
      <xdr:spPr>
        <a:xfrm>
          <a:off x="2983441" y="62442"/>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38100</xdr:colOff>
      <xdr:row>0</xdr:row>
      <xdr:rowOff>38100</xdr:rowOff>
    </xdr:from>
    <xdr:to>
      <xdr:col>1</xdr:col>
      <xdr:colOff>419100</xdr:colOff>
      <xdr:row>1</xdr:row>
      <xdr:rowOff>47625</xdr:rowOff>
    </xdr:to>
    <xdr:sp macro="" textlink="">
      <xdr:nvSpPr>
        <xdr:cNvPr id="2" name="Rectángulo 1">
          <a:hlinkClick xmlns:r="http://schemas.openxmlformats.org/officeDocument/2006/relationships" r:id="rId1"/>
        </xdr:cNvPr>
        <xdr:cNvSpPr/>
      </xdr:nvSpPr>
      <xdr:spPr>
        <a:xfrm>
          <a:off x="1485900" y="3810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a:t>
          </a:r>
        </a:p>
      </xdr:txBody>
    </xdr:sp>
    <xdr:clientData/>
  </xdr:twoCellAnchor>
  <xdr:twoCellAnchor>
    <xdr:from>
      <xdr:col>1</xdr:col>
      <xdr:colOff>466725</xdr:colOff>
      <xdr:row>0</xdr:row>
      <xdr:rowOff>38100</xdr:rowOff>
    </xdr:from>
    <xdr:to>
      <xdr:col>1</xdr:col>
      <xdr:colOff>847725</xdr:colOff>
      <xdr:row>1</xdr:row>
      <xdr:rowOff>47625</xdr:rowOff>
    </xdr:to>
    <xdr:sp macro="" textlink="">
      <xdr:nvSpPr>
        <xdr:cNvPr id="3" name="Rectángulo 2">
          <a:hlinkClick xmlns:r="http://schemas.openxmlformats.org/officeDocument/2006/relationships" r:id="rId2"/>
        </xdr:cNvPr>
        <xdr:cNvSpPr/>
      </xdr:nvSpPr>
      <xdr:spPr>
        <a:xfrm>
          <a:off x="1914525" y="3810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a:t>
          </a:r>
        </a:p>
      </xdr:txBody>
    </xdr:sp>
    <xdr:clientData/>
  </xdr:twoCellAnchor>
  <xdr:twoCellAnchor>
    <xdr:from>
      <xdr:col>1</xdr:col>
      <xdr:colOff>895350</xdr:colOff>
      <xdr:row>0</xdr:row>
      <xdr:rowOff>38100</xdr:rowOff>
    </xdr:from>
    <xdr:to>
      <xdr:col>1</xdr:col>
      <xdr:colOff>1276350</xdr:colOff>
      <xdr:row>1</xdr:row>
      <xdr:rowOff>47625</xdr:rowOff>
    </xdr:to>
    <xdr:sp macro="" textlink="">
      <xdr:nvSpPr>
        <xdr:cNvPr id="4" name="Rectángulo 3">
          <a:hlinkClick xmlns:r="http://schemas.openxmlformats.org/officeDocument/2006/relationships" r:id="rId3"/>
        </xdr:cNvPr>
        <xdr:cNvSpPr/>
      </xdr:nvSpPr>
      <xdr:spPr>
        <a:xfrm>
          <a:off x="2343150" y="3810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a:t>
          </a:r>
        </a:p>
      </xdr:txBody>
    </xdr:sp>
    <xdr:clientData/>
  </xdr:twoCellAnchor>
  <xdr:twoCellAnchor>
    <xdr:from>
      <xdr:col>1</xdr:col>
      <xdr:colOff>1323975</xdr:colOff>
      <xdr:row>0</xdr:row>
      <xdr:rowOff>38100</xdr:rowOff>
    </xdr:from>
    <xdr:to>
      <xdr:col>2</xdr:col>
      <xdr:colOff>257175</xdr:colOff>
      <xdr:row>1</xdr:row>
      <xdr:rowOff>47625</xdr:rowOff>
    </xdr:to>
    <xdr:sp macro="" textlink="">
      <xdr:nvSpPr>
        <xdr:cNvPr id="5" name="Rectángulo 4">
          <a:hlinkClick xmlns:r="http://schemas.openxmlformats.org/officeDocument/2006/relationships" r:id="rId4"/>
        </xdr:cNvPr>
        <xdr:cNvSpPr/>
      </xdr:nvSpPr>
      <xdr:spPr>
        <a:xfrm>
          <a:off x="2771775" y="3810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4</a:t>
          </a:r>
        </a:p>
      </xdr:txBody>
    </xdr:sp>
    <xdr:clientData/>
  </xdr:twoCellAnchor>
  <xdr:twoCellAnchor>
    <xdr:from>
      <xdr:col>2</xdr:col>
      <xdr:colOff>1590675</xdr:colOff>
      <xdr:row>0</xdr:row>
      <xdr:rowOff>47625</xdr:rowOff>
    </xdr:from>
    <xdr:to>
      <xdr:col>3</xdr:col>
      <xdr:colOff>142875</xdr:colOff>
      <xdr:row>1</xdr:row>
      <xdr:rowOff>57150</xdr:rowOff>
    </xdr:to>
    <xdr:sp macro="" textlink="">
      <xdr:nvSpPr>
        <xdr:cNvPr id="6" name="Rectángulo 5">
          <a:hlinkClick xmlns:r="http://schemas.openxmlformats.org/officeDocument/2006/relationships" r:id="rId5"/>
        </xdr:cNvPr>
        <xdr:cNvSpPr/>
      </xdr:nvSpPr>
      <xdr:spPr>
        <a:xfrm>
          <a:off x="4486275" y="4762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a:t>
          </a:r>
        </a:p>
      </xdr:txBody>
    </xdr:sp>
    <xdr:clientData/>
  </xdr:twoCellAnchor>
  <xdr:twoCellAnchor>
    <xdr:from>
      <xdr:col>2</xdr:col>
      <xdr:colOff>1162050</xdr:colOff>
      <xdr:row>0</xdr:row>
      <xdr:rowOff>47625</xdr:rowOff>
    </xdr:from>
    <xdr:to>
      <xdr:col>2</xdr:col>
      <xdr:colOff>1543050</xdr:colOff>
      <xdr:row>1</xdr:row>
      <xdr:rowOff>57150</xdr:rowOff>
    </xdr:to>
    <xdr:sp macro="" textlink="">
      <xdr:nvSpPr>
        <xdr:cNvPr id="7" name="Rectángulo 6">
          <a:hlinkClick xmlns:r="http://schemas.openxmlformats.org/officeDocument/2006/relationships" r:id="rId6"/>
        </xdr:cNvPr>
        <xdr:cNvSpPr/>
      </xdr:nvSpPr>
      <xdr:spPr>
        <a:xfrm>
          <a:off x="4057650" y="4762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a:t>
          </a:r>
        </a:p>
      </xdr:txBody>
    </xdr:sp>
    <xdr:clientData/>
  </xdr:twoCellAnchor>
  <xdr:twoCellAnchor>
    <xdr:from>
      <xdr:col>2</xdr:col>
      <xdr:colOff>742950</xdr:colOff>
      <xdr:row>0</xdr:row>
      <xdr:rowOff>47625</xdr:rowOff>
    </xdr:from>
    <xdr:to>
      <xdr:col>2</xdr:col>
      <xdr:colOff>1123950</xdr:colOff>
      <xdr:row>1</xdr:row>
      <xdr:rowOff>57150</xdr:rowOff>
    </xdr:to>
    <xdr:sp macro="" textlink="">
      <xdr:nvSpPr>
        <xdr:cNvPr id="8" name="Rectángulo 7">
          <a:hlinkClick xmlns:r="http://schemas.openxmlformats.org/officeDocument/2006/relationships" r:id="rId7"/>
        </xdr:cNvPr>
        <xdr:cNvSpPr/>
      </xdr:nvSpPr>
      <xdr:spPr>
        <a:xfrm>
          <a:off x="3638550" y="4762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a:t>
          </a:r>
        </a:p>
      </xdr:txBody>
    </xdr:sp>
    <xdr:clientData/>
  </xdr:twoCellAnchor>
  <xdr:twoCellAnchor>
    <xdr:from>
      <xdr:col>2</xdr:col>
      <xdr:colOff>314325</xdr:colOff>
      <xdr:row>0</xdr:row>
      <xdr:rowOff>47625</xdr:rowOff>
    </xdr:from>
    <xdr:to>
      <xdr:col>2</xdr:col>
      <xdr:colOff>695325</xdr:colOff>
      <xdr:row>1</xdr:row>
      <xdr:rowOff>57150</xdr:rowOff>
    </xdr:to>
    <xdr:sp macro="" textlink="">
      <xdr:nvSpPr>
        <xdr:cNvPr id="9" name="Rectángulo 8">
          <a:hlinkClick xmlns:r="http://schemas.openxmlformats.org/officeDocument/2006/relationships" r:id="rId8"/>
        </xdr:cNvPr>
        <xdr:cNvSpPr/>
      </xdr:nvSpPr>
      <xdr:spPr>
        <a:xfrm>
          <a:off x="3209925" y="4762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1009650</xdr:colOff>
      <xdr:row>0</xdr:row>
      <xdr:rowOff>85725</xdr:rowOff>
    </xdr:from>
    <xdr:to>
      <xdr:col>1</xdr:col>
      <xdr:colOff>1390650</xdr:colOff>
      <xdr:row>1</xdr:row>
      <xdr:rowOff>104775</xdr:rowOff>
    </xdr:to>
    <xdr:sp macro="" textlink="">
      <xdr:nvSpPr>
        <xdr:cNvPr id="2" name="Rectángulo 1">
          <a:hlinkClick xmlns:r="http://schemas.openxmlformats.org/officeDocument/2006/relationships" r:id="rId1"/>
        </xdr:cNvPr>
        <xdr:cNvSpPr/>
      </xdr:nvSpPr>
      <xdr:spPr>
        <a:xfrm>
          <a:off x="2457450" y="8572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a:t>
          </a:r>
        </a:p>
      </xdr:txBody>
    </xdr:sp>
    <xdr:clientData/>
  </xdr:twoCellAnchor>
  <xdr:twoCellAnchor>
    <xdr:from>
      <xdr:col>1</xdr:col>
      <xdr:colOff>1438275</xdr:colOff>
      <xdr:row>0</xdr:row>
      <xdr:rowOff>85725</xdr:rowOff>
    </xdr:from>
    <xdr:to>
      <xdr:col>2</xdr:col>
      <xdr:colOff>66675</xdr:colOff>
      <xdr:row>1</xdr:row>
      <xdr:rowOff>104775</xdr:rowOff>
    </xdr:to>
    <xdr:sp macro="" textlink="">
      <xdr:nvSpPr>
        <xdr:cNvPr id="3" name="Rectángulo 2">
          <a:hlinkClick xmlns:r="http://schemas.openxmlformats.org/officeDocument/2006/relationships" r:id="rId2"/>
        </xdr:cNvPr>
        <xdr:cNvSpPr/>
      </xdr:nvSpPr>
      <xdr:spPr>
        <a:xfrm>
          <a:off x="2886075" y="8572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a:t>
          </a:r>
        </a:p>
      </xdr:txBody>
    </xdr:sp>
    <xdr:clientData/>
  </xdr:twoCellAnchor>
  <xdr:twoCellAnchor>
    <xdr:from>
      <xdr:col>2</xdr:col>
      <xdr:colOff>114300</xdr:colOff>
      <xdr:row>0</xdr:row>
      <xdr:rowOff>85725</xdr:rowOff>
    </xdr:from>
    <xdr:to>
      <xdr:col>2</xdr:col>
      <xdr:colOff>495300</xdr:colOff>
      <xdr:row>1</xdr:row>
      <xdr:rowOff>104775</xdr:rowOff>
    </xdr:to>
    <xdr:sp macro="" textlink="">
      <xdr:nvSpPr>
        <xdr:cNvPr id="4" name="Rectángulo 3">
          <a:hlinkClick xmlns:r="http://schemas.openxmlformats.org/officeDocument/2006/relationships" r:id="rId3"/>
        </xdr:cNvPr>
        <xdr:cNvSpPr/>
      </xdr:nvSpPr>
      <xdr:spPr>
        <a:xfrm>
          <a:off x="3314700" y="8572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a:t>
          </a:r>
        </a:p>
      </xdr:txBody>
    </xdr:sp>
    <xdr:clientData/>
  </xdr:twoCellAnchor>
  <xdr:twoCellAnchor>
    <xdr:from>
      <xdr:col>2</xdr:col>
      <xdr:colOff>542925</xdr:colOff>
      <xdr:row>0</xdr:row>
      <xdr:rowOff>85725</xdr:rowOff>
    </xdr:from>
    <xdr:to>
      <xdr:col>2</xdr:col>
      <xdr:colOff>923925</xdr:colOff>
      <xdr:row>1</xdr:row>
      <xdr:rowOff>104775</xdr:rowOff>
    </xdr:to>
    <xdr:sp macro="" textlink="">
      <xdr:nvSpPr>
        <xdr:cNvPr id="5" name="Rectángulo 4">
          <a:hlinkClick xmlns:r="http://schemas.openxmlformats.org/officeDocument/2006/relationships" r:id="rId4"/>
        </xdr:cNvPr>
        <xdr:cNvSpPr/>
      </xdr:nvSpPr>
      <xdr:spPr>
        <a:xfrm>
          <a:off x="3743325" y="8572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4</a:t>
          </a:r>
        </a:p>
      </xdr:txBody>
    </xdr:sp>
    <xdr:clientData/>
  </xdr:twoCellAnchor>
  <xdr:twoCellAnchor>
    <xdr:from>
      <xdr:col>3</xdr:col>
      <xdr:colOff>428625</xdr:colOff>
      <xdr:row>0</xdr:row>
      <xdr:rowOff>95250</xdr:rowOff>
    </xdr:from>
    <xdr:to>
      <xdr:col>3</xdr:col>
      <xdr:colOff>809625</xdr:colOff>
      <xdr:row>1</xdr:row>
      <xdr:rowOff>114300</xdr:rowOff>
    </xdr:to>
    <xdr:sp macro="" textlink="">
      <xdr:nvSpPr>
        <xdr:cNvPr id="6" name="Rectángulo 5">
          <a:hlinkClick xmlns:r="http://schemas.openxmlformats.org/officeDocument/2006/relationships" r:id="rId5"/>
        </xdr:cNvPr>
        <xdr:cNvSpPr/>
      </xdr:nvSpPr>
      <xdr:spPr>
        <a:xfrm>
          <a:off x="5457825" y="9525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a:t>
          </a:r>
        </a:p>
      </xdr:txBody>
    </xdr:sp>
    <xdr:clientData/>
  </xdr:twoCellAnchor>
  <xdr:twoCellAnchor>
    <xdr:from>
      <xdr:col>3</xdr:col>
      <xdr:colOff>0</xdr:colOff>
      <xdr:row>0</xdr:row>
      <xdr:rowOff>95250</xdr:rowOff>
    </xdr:from>
    <xdr:to>
      <xdr:col>3</xdr:col>
      <xdr:colOff>381000</xdr:colOff>
      <xdr:row>1</xdr:row>
      <xdr:rowOff>114300</xdr:rowOff>
    </xdr:to>
    <xdr:sp macro="" textlink="">
      <xdr:nvSpPr>
        <xdr:cNvPr id="7" name="Rectángulo 6">
          <a:hlinkClick xmlns:r="http://schemas.openxmlformats.org/officeDocument/2006/relationships" r:id="rId6"/>
        </xdr:cNvPr>
        <xdr:cNvSpPr/>
      </xdr:nvSpPr>
      <xdr:spPr>
        <a:xfrm>
          <a:off x="5029200" y="9525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a:t>
          </a:r>
        </a:p>
      </xdr:txBody>
    </xdr:sp>
    <xdr:clientData/>
  </xdr:twoCellAnchor>
  <xdr:twoCellAnchor>
    <xdr:from>
      <xdr:col>2</xdr:col>
      <xdr:colOff>1409700</xdr:colOff>
      <xdr:row>0</xdr:row>
      <xdr:rowOff>95250</xdr:rowOff>
    </xdr:from>
    <xdr:to>
      <xdr:col>2</xdr:col>
      <xdr:colOff>1790700</xdr:colOff>
      <xdr:row>1</xdr:row>
      <xdr:rowOff>114300</xdr:rowOff>
    </xdr:to>
    <xdr:sp macro="" textlink="">
      <xdr:nvSpPr>
        <xdr:cNvPr id="8" name="Rectángulo 7">
          <a:hlinkClick xmlns:r="http://schemas.openxmlformats.org/officeDocument/2006/relationships" r:id="rId7"/>
        </xdr:cNvPr>
        <xdr:cNvSpPr/>
      </xdr:nvSpPr>
      <xdr:spPr>
        <a:xfrm>
          <a:off x="4610100" y="9525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a:t>
          </a:r>
        </a:p>
      </xdr:txBody>
    </xdr:sp>
    <xdr:clientData/>
  </xdr:twoCellAnchor>
  <xdr:twoCellAnchor>
    <xdr:from>
      <xdr:col>2</xdr:col>
      <xdr:colOff>981075</xdr:colOff>
      <xdr:row>0</xdr:row>
      <xdr:rowOff>95250</xdr:rowOff>
    </xdr:from>
    <xdr:to>
      <xdr:col>2</xdr:col>
      <xdr:colOff>1362075</xdr:colOff>
      <xdr:row>1</xdr:row>
      <xdr:rowOff>114300</xdr:rowOff>
    </xdr:to>
    <xdr:sp macro="" textlink="">
      <xdr:nvSpPr>
        <xdr:cNvPr id="9" name="Rectángulo 8">
          <a:hlinkClick xmlns:r="http://schemas.openxmlformats.org/officeDocument/2006/relationships" r:id="rId8"/>
        </xdr:cNvPr>
        <xdr:cNvSpPr/>
      </xdr:nvSpPr>
      <xdr:spPr>
        <a:xfrm>
          <a:off x="4181475" y="9525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2076450</xdr:colOff>
      <xdr:row>0</xdr:row>
      <xdr:rowOff>28575</xdr:rowOff>
    </xdr:from>
    <xdr:to>
      <xdr:col>1</xdr:col>
      <xdr:colOff>190500</xdr:colOff>
      <xdr:row>1</xdr:row>
      <xdr:rowOff>38100</xdr:rowOff>
    </xdr:to>
    <xdr:sp macro="" textlink="">
      <xdr:nvSpPr>
        <xdr:cNvPr id="2" name="Rectángulo 1">
          <a:hlinkClick xmlns:r="http://schemas.openxmlformats.org/officeDocument/2006/relationships" r:id="rId1"/>
        </xdr:cNvPr>
        <xdr:cNvSpPr/>
      </xdr:nvSpPr>
      <xdr:spPr>
        <a:xfrm>
          <a:off x="2076450" y="2857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a:t>
          </a:r>
        </a:p>
      </xdr:txBody>
    </xdr:sp>
    <xdr:clientData/>
  </xdr:twoCellAnchor>
  <xdr:twoCellAnchor>
    <xdr:from>
      <xdr:col>1</xdr:col>
      <xdr:colOff>238125</xdr:colOff>
      <xdr:row>0</xdr:row>
      <xdr:rowOff>28575</xdr:rowOff>
    </xdr:from>
    <xdr:to>
      <xdr:col>1</xdr:col>
      <xdr:colOff>619125</xdr:colOff>
      <xdr:row>1</xdr:row>
      <xdr:rowOff>38100</xdr:rowOff>
    </xdr:to>
    <xdr:sp macro="" textlink="">
      <xdr:nvSpPr>
        <xdr:cNvPr id="3" name="Rectángulo 2">
          <a:hlinkClick xmlns:r="http://schemas.openxmlformats.org/officeDocument/2006/relationships" r:id="rId2"/>
        </xdr:cNvPr>
        <xdr:cNvSpPr/>
      </xdr:nvSpPr>
      <xdr:spPr>
        <a:xfrm>
          <a:off x="2505075" y="2857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a:t>
          </a:r>
        </a:p>
      </xdr:txBody>
    </xdr:sp>
    <xdr:clientData/>
  </xdr:twoCellAnchor>
  <xdr:twoCellAnchor>
    <xdr:from>
      <xdr:col>1</xdr:col>
      <xdr:colOff>666750</xdr:colOff>
      <xdr:row>0</xdr:row>
      <xdr:rowOff>28575</xdr:rowOff>
    </xdr:from>
    <xdr:to>
      <xdr:col>1</xdr:col>
      <xdr:colOff>1047750</xdr:colOff>
      <xdr:row>1</xdr:row>
      <xdr:rowOff>38100</xdr:rowOff>
    </xdr:to>
    <xdr:sp macro="" textlink="">
      <xdr:nvSpPr>
        <xdr:cNvPr id="4" name="Rectángulo 3">
          <a:hlinkClick xmlns:r="http://schemas.openxmlformats.org/officeDocument/2006/relationships" r:id="rId3"/>
        </xdr:cNvPr>
        <xdr:cNvSpPr/>
      </xdr:nvSpPr>
      <xdr:spPr>
        <a:xfrm>
          <a:off x="2933700" y="2857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a:t>
          </a:r>
        </a:p>
      </xdr:txBody>
    </xdr:sp>
    <xdr:clientData/>
  </xdr:twoCellAnchor>
  <xdr:twoCellAnchor>
    <xdr:from>
      <xdr:col>1</xdr:col>
      <xdr:colOff>1095375</xdr:colOff>
      <xdr:row>0</xdr:row>
      <xdr:rowOff>28575</xdr:rowOff>
    </xdr:from>
    <xdr:to>
      <xdr:col>1</xdr:col>
      <xdr:colOff>1476375</xdr:colOff>
      <xdr:row>1</xdr:row>
      <xdr:rowOff>38100</xdr:rowOff>
    </xdr:to>
    <xdr:sp macro="" textlink="">
      <xdr:nvSpPr>
        <xdr:cNvPr id="5" name="Rectángulo 4">
          <a:hlinkClick xmlns:r="http://schemas.openxmlformats.org/officeDocument/2006/relationships" r:id="rId4"/>
        </xdr:cNvPr>
        <xdr:cNvSpPr/>
      </xdr:nvSpPr>
      <xdr:spPr>
        <a:xfrm>
          <a:off x="3362325" y="2857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4</a:t>
          </a:r>
        </a:p>
      </xdr:txBody>
    </xdr:sp>
    <xdr:clientData/>
  </xdr:twoCellAnchor>
  <xdr:twoCellAnchor>
    <xdr:from>
      <xdr:col>2</xdr:col>
      <xdr:colOff>428625</xdr:colOff>
      <xdr:row>0</xdr:row>
      <xdr:rowOff>38100</xdr:rowOff>
    </xdr:from>
    <xdr:to>
      <xdr:col>2</xdr:col>
      <xdr:colOff>809625</xdr:colOff>
      <xdr:row>1</xdr:row>
      <xdr:rowOff>47625</xdr:rowOff>
    </xdr:to>
    <xdr:sp macro="" textlink="">
      <xdr:nvSpPr>
        <xdr:cNvPr id="6" name="Rectángulo 5">
          <a:hlinkClick xmlns:r="http://schemas.openxmlformats.org/officeDocument/2006/relationships" r:id="rId5"/>
        </xdr:cNvPr>
        <xdr:cNvSpPr/>
      </xdr:nvSpPr>
      <xdr:spPr>
        <a:xfrm>
          <a:off x="5076825" y="3810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a:t>
          </a:r>
        </a:p>
      </xdr:txBody>
    </xdr:sp>
    <xdr:clientData/>
  </xdr:twoCellAnchor>
  <xdr:twoCellAnchor>
    <xdr:from>
      <xdr:col>2</xdr:col>
      <xdr:colOff>0</xdr:colOff>
      <xdr:row>0</xdr:row>
      <xdr:rowOff>38100</xdr:rowOff>
    </xdr:from>
    <xdr:to>
      <xdr:col>2</xdr:col>
      <xdr:colOff>381000</xdr:colOff>
      <xdr:row>1</xdr:row>
      <xdr:rowOff>47625</xdr:rowOff>
    </xdr:to>
    <xdr:sp macro="" textlink="">
      <xdr:nvSpPr>
        <xdr:cNvPr id="7" name="Rectángulo 6">
          <a:hlinkClick xmlns:r="http://schemas.openxmlformats.org/officeDocument/2006/relationships" r:id="rId6"/>
        </xdr:cNvPr>
        <xdr:cNvSpPr/>
      </xdr:nvSpPr>
      <xdr:spPr>
        <a:xfrm>
          <a:off x="4648200" y="3810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a:t>
          </a:r>
        </a:p>
      </xdr:txBody>
    </xdr:sp>
    <xdr:clientData/>
  </xdr:twoCellAnchor>
  <xdr:twoCellAnchor>
    <xdr:from>
      <xdr:col>1</xdr:col>
      <xdr:colOff>1962150</xdr:colOff>
      <xdr:row>0</xdr:row>
      <xdr:rowOff>38100</xdr:rowOff>
    </xdr:from>
    <xdr:to>
      <xdr:col>1</xdr:col>
      <xdr:colOff>2343150</xdr:colOff>
      <xdr:row>1</xdr:row>
      <xdr:rowOff>47625</xdr:rowOff>
    </xdr:to>
    <xdr:sp macro="" textlink="">
      <xdr:nvSpPr>
        <xdr:cNvPr id="8" name="Rectángulo 7">
          <a:hlinkClick xmlns:r="http://schemas.openxmlformats.org/officeDocument/2006/relationships" r:id="rId7"/>
        </xdr:cNvPr>
        <xdr:cNvSpPr/>
      </xdr:nvSpPr>
      <xdr:spPr>
        <a:xfrm>
          <a:off x="4229100" y="3810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a:t>
          </a:r>
        </a:p>
      </xdr:txBody>
    </xdr:sp>
    <xdr:clientData/>
  </xdr:twoCellAnchor>
  <xdr:twoCellAnchor>
    <xdr:from>
      <xdr:col>1</xdr:col>
      <xdr:colOff>1533525</xdr:colOff>
      <xdr:row>0</xdr:row>
      <xdr:rowOff>38100</xdr:rowOff>
    </xdr:from>
    <xdr:to>
      <xdr:col>1</xdr:col>
      <xdr:colOff>1914525</xdr:colOff>
      <xdr:row>1</xdr:row>
      <xdr:rowOff>47625</xdr:rowOff>
    </xdr:to>
    <xdr:sp macro="" textlink="">
      <xdr:nvSpPr>
        <xdr:cNvPr id="9" name="Rectángulo 8">
          <a:hlinkClick xmlns:r="http://schemas.openxmlformats.org/officeDocument/2006/relationships" r:id="rId8"/>
        </xdr:cNvPr>
        <xdr:cNvSpPr/>
      </xdr:nvSpPr>
      <xdr:spPr>
        <a:xfrm>
          <a:off x="3800475" y="3810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1266825</xdr:colOff>
      <xdr:row>0</xdr:row>
      <xdr:rowOff>47625</xdr:rowOff>
    </xdr:from>
    <xdr:to>
      <xdr:col>0</xdr:col>
      <xdr:colOff>1647825</xdr:colOff>
      <xdr:row>0</xdr:row>
      <xdr:rowOff>295275</xdr:rowOff>
    </xdr:to>
    <xdr:sp macro="" textlink="">
      <xdr:nvSpPr>
        <xdr:cNvPr id="2" name="Rectángulo 1">
          <a:hlinkClick xmlns:r="http://schemas.openxmlformats.org/officeDocument/2006/relationships" r:id="rId1"/>
        </xdr:cNvPr>
        <xdr:cNvSpPr/>
      </xdr:nvSpPr>
      <xdr:spPr>
        <a:xfrm>
          <a:off x="1266825" y="4762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a:t>
          </a:r>
        </a:p>
      </xdr:txBody>
    </xdr:sp>
    <xdr:clientData/>
  </xdr:twoCellAnchor>
  <xdr:twoCellAnchor>
    <xdr:from>
      <xdr:col>0</xdr:col>
      <xdr:colOff>1695450</xdr:colOff>
      <xdr:row>0</xdr:row>
      <xdr:rowOff>47625</xdr:rowOff>
    </xdr:from>
    <xdr:to>
      <xdr:col>0</xdr:col>
      <xdr:colOff>2076450</xdr:colOff>
      <xdr:row>0</xdr:row>
      <xdr:rowOff>295275</xdr:rowOff>
    </xdr:to>
    <xdr:sp macro="" textlink="">
      <xdr:nvSpPr>
        <xdr:cNvPr id="3" name="Rectángulo 2">
          <a:hlinkClick xmlns:r="http://schemas.openxmlformats.org/officeDocument/2006/relationships" r:id="rId2"/>
        </xdr:cNvPr>
        <xdr:cNvSpPr/>
      </xdr:nvSpPr>
      <xdr:spPr>
        <a:xfrm>
          <a:off x="1695450" y="4762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a:t>
          </a:r>
        </a:p>
      </xdr:txBody>
    </xdr:sp>
    <xdr:clientData/>
  </xdr:twoCellAnchor>
  <xdr:twoCellAnchor>
    <xdr:from>
      <xdr:col>0</xdr:col>
      <xdr:colOff>2124075</xdr:colOff>
      <xdr:row>0</xdr:row>
      <xdr:rowOff>47625</xdr:rowOff>
    </xdr:from>
    <xdr:to>
      <xdr:col>1</xdr:col>
      <xdr:colOff>123825</xdr:colOff>
      <xdr:row>0</xdr:row>
      <xdr:rowOff>295275</xdr:rowOff>
    </xdr:to>
    <xdr:sp macro="" textlink="">
      <xdr:nvSpPr>
        <xdr:cNvPr id="4" name="Rectángulo 3">
          <a:hlinkClick xmlns:r="http://schemas.openxmlformats.org/officeDocument/2006/relationships" r:id="rId3"/>
        </xdr:cNvPr>
        <xdr:cNvSpPr/>
      </xdr:nvSpPr>
      <xdr:spPr>
        <a:xfrm>
          <a:off x="2124075" y="4762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a:t>
          </a:r>
        </a:p>
      </xdr:txBody>
    </xdr:sp>
    <xdr:clientData/>
  </xdr:twoCellAnchor>
  <xdr:twoCellAnchor>
    <xdr:from>
      <xdr:col>1</xdr:col>
      <xdr:colOff>171450</xdr:colOff>
      <xdr:row>0</xdr:row>
      <xdr:rowOff>47625</xdr:rowOff>
    </xdr:from>
    <xdr:to>
      <xdr:col>1</xdr:col>
      <xdr:colOff>552450</xdr:colOff>
      <xdr:row>0</xdr:row>
      <xdr:rowOff>295275</xdr:rowOff>
    </xdr:to>
    <xdr:sp macro="" textlink="">
      <xdr:nvSpPr>
        <xdr:cNvPr id="5" name="Rectángulo 4">
          <a:hlinkClick xmlns:r="http://schemas.openxmlformats.org/officeDocument/2006/relationships" r:id="rId4"/>
        </xdr:cNvPr>
        <xdr:cNvSpPr/>
      </xdr:nvSpPr>
      <xdr:spPr>
        <a:xfrm>
          <a:off x="2552700" y="4762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4</a:t>
          </a:r>
        </a:p>
      </xdr:txBody>
    </xdr:sp>
    <xdr:clientData/>
  </xdr:twoCellAnchor>
  <xdr:twoCellAnchor>
    <xdr:from>
      <xdr:col>1</xdr:col>
      <xdr:colOff>1885950</xdr:colOff>
      <xdr:row>0</xdr:row>
      <xdr:rowOff>57150</xdr:rowOff>
    </xdr:from>
    <xdr:to>
      <xdr:col>1</xdr:col>
      <xdr:colOff>2266950</xdr:colOff>
      <xdr:row>0</xdr:row>
      <xdr:rowOff>304800</xdr:rowOff>
    </xdr:to>
    <xdr:sp macro="" textlink="">
      <xdr:nvSpPr>
        <xdr:cNvPr id="6" name="Rectángulo 5">
          <a:hlinkClick xmlns:r="http://schemas.openxmlformats.org/officeDocument/2006/relationships" r:id="rId5"/>
        </xdr:cNvPr>
        <xdr:cNvSpPr/>
      </xdr:nvSpPr>
      <xdr:spPr>
        <a:xfrm>
          <a:off x="4267200" y="5715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a:t>
          </a:r>
        </a:p>
      </xdr:txBody>
    </xdr:sp>
    <xdr:clientData/>
  </xdr:twoCellAnchor>
  <xdr:twoCellAnchor>
    <xdr:from>
      <xdr:col>1</xdr:col>
      <xdr:colOff>1457325</xdr:colOff>
      <xdr:row>0</xdr:row>
      <xdr:rowOff>57150</xdr:rowOff>
    </xdr:from>
    <xdr:to>
      <xdr:col>1</xdr:col>
      <xdr:colOff>1838325</xdr:colOff>
      <xdr:row>0</xdr:row>
      <xdr:rowOff>304800</xdr:rowOff>
    </xdr:to>
    <xdr:sp macro="" textlink="">
      <xdr:nvSpPr>
        <xdr:cNvPr id="7" name="Rectángulo 6">
          <a:hlinkClick xmlns:r="http://schemas.openxmlformats.org/officeDocument/2006/relationships" r:id="rId6"/>
        </xdr:cNvPr>
        <xdr:cNvSpPr/>
      </xdr:nvSpPr>
      <xdr:spPr>
        <a:xfrm>
          <a:off x="3838575" y="5715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a:t>
          </a:r>
        </a:p>
      </xdr:txBody>
    </xdr:sp>
    <xdr:clientData/>
  </xdr:twoCellAnchor>
  <xdr:twoCellAnchor>
    <xdr:from>
      <xdr:col>1</xdr:col>
      <xdr:colOff>1038225</xdr:colOff>
      <xdr:row>0</xdr:row>
      <xdr:rowOff>57150</xdr:rowOff>
    </xdr:from>
    <xdr:to>
      <xdr:col>1</xdr:col>
      <xdr:colOff>1419225</xdr:colOff>
      <xdr:row>0</xdr:row>
      <xdr:rowOff>304800</xdr:rowOff>
    </xdr:to>
    <xdr:sp macro="" textlink="">
      <xdr:nvSpPr>
        <xdr:cNvPr id="8" name="Rectángulo 7">
          <a:hlinkClick xmlns:r="http://schemas.openxmlformats.org/officeDocument/2006/relationships" r:id="rId7"/>
        </xdr:cNvPr>
        <xdr:cNvSpPr/>
      </xdr:nvSpPr>
      <xdr:spPr>
        <a:xfrm>
          <a:off x="3419475" y="5715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a:t>
          </a:r>
        </a:p>
      </xdr:txBody>
    </xdr:sp>
    <xdr:clientData/>
  </xdr:twoCellAnchor>
  <xdr:twoCellAnchor>
    <xdr:from>
      <xdr:col>1</xdr:col>
      <xdr:colOff>609600</xdr:colOff>
      <xdr:row>0</xdr:row>
      <xdr:rowOff>57150</xdr:rowOff>
    </xdr:from>
    <xdr:to>
      <xdr:col>1</xdr:col>
      <xdr:colOff>990600</xdr:colOff>
      <xdr:row>0</xdr:row>
      <xdr:rowOff>304800</xdr:rowOff>
    </xdr:to>
    <xdr:sp macro="" textlink="">
      <xdr:nvSpPr>
        <xdr:cNvPr id="9" name="Rectángulo 8">
          <a:hlinkClick xmlns:r="http://schemas.openxmlformats.org/officeDocument/2006/relationships" r:id="rId8"/>
        </xdr:cNvPr>
        <xdr:cNvSpPr/>
      </xdr:nvSpPr>
      <xdr:spPr>
        <a:xfrm>
          <a:off x="2990850" y="5715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2262187</xdr:colOff>
      <xdr:row>0</xdr:row>
      <xdr:rowOff>83344</xdr:rowOff>
    </xdr:from>
    <xdr:to>
      <xdr:col>1</xdr:col>
      <xdr:colOff>261937</xdr:colOff>
      <xdr:row>1</xdr:row>
      <xdr:rowOff>21431</xdr:rowOff>
    </xdr:to>
    <xdr:sp macro="" textlink="">
      <xdr:nvSpPr>
        <xdr:cNvPr id="2" name="Rectángulo 1">
          <a:hlinkClick xmlns:r="http://schemas.openxmlformats.org/officeDocument/2006/relationships" r:id="rId1"/>
        </xdr:cNvPr>
        <xdr:cNvSpPr/>
      </xdr:nvSpPr>
      <xdr:spPr>
        <a:xfrm>
          <a:off x="2262187" y="83344"/>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a:t>
          </a:r>
        </a:p>
      </xdr:txBody>
    </xdr:sp>
    <xdr:clientData/>
  </xdr:twoCellAnchor>
  <xdr:twoCellAnchor>
    <xdr:from>
      <xdr:col>1</xdr:col>
      <xdr:colOff>309562</xdr:colOff>
      <xdr:row>0</xdr:row>
      <xdr:rowOff>83344</xdr:rowOff>
    </xdr:from>
    <xdr:to>
      <xdr:col>1</xdr:col>
      <xdr:colOff>690562</xdr:colOff>
      <xdr:row>1</xdr:row>
      <xdr:rowOff>21431</xdr:rowOff>
    </xdr:to>
    <xdr:sp macro="" textlink="">
      <xdr:nvSpPr>
        <xdr:cNvPr id="3" name="Rectángulo 2">
          <a:hlinkClick xmlns:r="http://schemas.openxmlformats.org/officeDocument/2006/relationships" r:id="rId2"/>
        </xdr:cNvPr>
        <xdr:cNvSpPr/>
      </xdr:nvSpPr>
      <xdr:spPr>
        <a:xfrm>
          <a:off x="2690812" y="83344"/>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a:t>
          </a:r>
        </a:p>
      </xdr:txBody>
    </xdr:sp>
    <xdr:clientData/>
  </xdr:twoCellAnchor>
  <xdr:twoCellAnchor>
    <xdr:from>
      <xdr:col>1</xdr:col>
      <xdr:colOff>738187</xdr:colOff>
      <xdr:row>0</xdr:row>
      <xdr:rowOff>83344</xdr:rowOff>
    </xdr:from>
    <xdr:to>
      <xdr:col>1</xdr:col>
      <xdr:colOff>1119187</xdr:colOff>
      <xdr:row>1</xdr:row>
      <xdr:rowOff>21431</xdr:rowOff>
    </xdr:to>
    <xdr:sp macro="" textlink="">
      <xdr:nvSpPr>
        <xdr:cNvPr id="4" name="Rectángulo 3">
          <a:hlinkClick xmlns:r="http://schemas.openxmlformats.org/officeDocument/2006/relationships" r:id="rId3"/>
        </xdr:cNvPr>
        <xdr:cNvSpPr/>
      </xdr:nvSpPr>
      <xdr:spPr>
        <a:xfrm>
          <a:off x="3119437" y="83344"/>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a:t>
          </a:r>
        </a:p>
      </xdr:txBody>
    </xdr:sp>
    <xdr:clientData/>
  </xdr:twoCellAnchor>
  <xdr:twoCellAnchor>
    <xdr:from>
      <xdr:col>1</xdr:col>
      <xdr:colOff>1166812</xdr:colOff>
      <xdr:row>0</xdr:row>
      <xdr:rowOff>83344</xdr:rowOff>
    </xdr:from>
    <xdr:to>
      <xdr:col>1</xdr:col>
      <xdr:colOff>1547812</xdr:colOff>
      <xdr:row>1</xdr:row>
      <xdr:rowOff>21431</xdr:rowOff>
    </xdr:to>
    <xdr:sp macro="" textlink="">
      <xdr:nvSpPr>
        <xdr:cNvPr id="5" name="Rectángulo 4">
          <a:hlinkClick xmlns:r="http://schemas.openxmlformats.org/officeDocument/2006/relationships" r:id="rId4"/>
        </xdr:cNvPr>
        <xdr:cNvSpPr/>
      </xdr:nvSpPr>
      <xdr:spPr>
        <a:xfrm>
          <a:off x="3548062" y="83344"/>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4</a:t>
          </a:r>
        </a:p>
      </xdr:txBody>
    </xdr:sp>
    <xdr:clientData/>
  </xdr:twoCellAnchor>
  <xdr:twoCellAnchor>
    <xdr:from>
      <xdr:col>2</xdr:col>
      <xdr:colOff>488156</xdr:colOff>
      <xdr:row>0</xdr:row>
      <xdr:rowOff>92869</xdr:rowOff>
    </xdr:from>
    <xdr:to>
      <xdr:col>2</xdr:col>
      <xdr:colOff>869156</xdr:colOff>
      <xdr:row>1</xdr:row>
      <xdr:rowOff>30956</xdr:rowOff>
    </xdr:to>
    <xdr:sp macro="" textlink="">
      <xdr:nvSpPr>
        <xdr:cNvPr id="6" name="Rectángulo 5">
          <a:hlinkClick xmlns:r="http://schemas.openxmlformats.org/officeDocument/2006/relationships" r:id="rId5"/>
        </xdr:cNvPr>
        <xdr:cNvSpPr/>
      </xdr:nvSpPr>
      <xdr:spPr>
        <a:xfrm>
          <a:off x="5262562" y="92869"/>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a:t>
          </a:r>
        </a:p>
      </xdr:txBody>
    </xdr:sp>
    <xdr:clientData/>
  </xdr:twoCellAnchor>
  <xdr:twoCellAnchor>
    <xdr:from>
      <xdr:col>2</xdr:col>
      <xdr:colOff>59531</xdr:colOff>
      <xdr:row>0</xdr:row>
      <xdr:rowOff>92869</xdr:rowOff>
    </xdr:from>
    <xdr:to>
      <xdr:col>2</xdr:col>
      <xdr:colOff>440531</xdr:colOff>
      <xdr:row>1</xdr:row>
      <xdr:rowOff>30956</xdr:rowOff>
    </xdr:to>
    <xdr:sp macro="" textlink="">
      <xdr:nvSpPr>
        <xdr:cNvPr id="7" name="Rectángulo 6">
          <a:hlinkClick xmlns:r="http://schemas.openxmlformats.org/officeDocument/2006/relationships" r:id="rId6"/>
        </xdr:cNvPr>
        <xdr:cNvSpPr/>
      </xdr:nvSpPr>
      <xdr:spPr>
        <a:xfrm>
          <a:off x="4833937" y="92869"/>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a:t>
          </a:r>
        </a:p>
      </xdr:txBody>
    </xdr:sp>
    <xdr:clientData/>
  </xdr:twoCellAnchor>
  <xdr:twoCellAnchor>
    <xdr:from>
      <xdr:col>1</xdr:col>
      <xdr:colOff>2033587</xdr:colOff>
      <xdr:row>0</xdr:row>
      <xdr:rowOff>92869</xdr:rowOff>
    </xdr:from>
    <xdr:to>
      <xdr:col>2</xdr:col>
      <xdr:colOff>21431</xdr:colOff>
      <xdr:row>1</xdr:row>
      <xdr:rowOff>30956</xdr:rowOff>
    </xdr:to>
    <xdr:sp macro="" textlink="">
      <xdr:nvSpPr>
        <xdr:cNvPr id="8" name="Rectángulo 7">
          <a:hlinkClick xmlns:r="http://schemas.openxmlformats.org/officeDocument/2006/relationships" r:id="rId7"/>
        </xdr:cNvPr>
        <xdr:cNvSpPr/>
      </xdr:nvSpPr>
      <xdr:spPr>
        <a:xfrm>
          <a:off x="4414837" y="92869"/>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a:t>
          </a:r>
        </a:p>
      </xdr:txBody>
    </xdr:sp>
    <xdr:clientData/>
  </xdr:twoCellAnchor>
  <xdr:twoCellAnchor>
    <xdr:from>
      <xdr:col>1</xdr:col>
      <xdr:colOff>1604962</xdr:colOff>
      <xdr:row>0</xdr:row>
      <xdr:rowOff>92869</xdr:rowOff>
    </xdr:from>
    <xdr:to>
      <xdr:col>1</xdr:col>
      <xdr:colOff>1985962</xdr:colOff>
      <xdr:row>1</xdr:row>
      <xdr:rowOff>30956</xdr:rowOff>
    </xdr:to>
    <xdr:sp macro="" textlink="">
      <xdr:nvSpPr>
        <xdr:cNvPr id="9" name="Rectángulo 8">
          <a:hlinkClick xmlns:r="http://schemas.openxmlformats.org/officeDocument/2006/relationships" r:id="rId8"/>
        </xdr:cNvPr>
        <xdr:cNvSpPr/>
      </xdr:nvSpPr>
      <xdr:spPr>
        <a:xfrm>
          <a:off x="3986212" y="92869"/>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1285875</xdr:colOff>
      <xdr:row>0</xdr:row>
      <xdr:rowOff>47625</xdr:rowOff>
    </xdr:from>
    <xdr:to>
      <xdr:col>0</xdr:col>
      <xdr:colOff>1666875</xdr:colOff>
      <xdr:row>1</xdr:row>
      <xdr:rowOff>33337</xdr:rowOff>
    </xdr:to>
    <xdr:sp macro="" textlink="">
      <xdr:nvSpPr>
        <xdr:cNvPr id="2" name="Rectángulo 1">
          <a:hlinkClick xmlns:r="http://schemas.openxmlformats.org/officeDocument/2006/relationships" r:id="rId1"/>
        </xdr:cNvPr>
        <xdr:cNvSpPr/>
      </xdr:nvSpPr>
      <xdr:spPr>
        <a:xfrm>
          <a:off x="1285875" y="4762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a:t>
          </a:r>
        </a:p>
      </xdr:txBody>
    </xdr:sp>
    <xdr:clientData/>
  </xdr:twoCellAnchor>
  <xdr:twoCellAnchor>
    <xdr:from>
      <xdr:col>0</xdr:col>
      <xdr:colOff>1714500</xdr:colOff>
      <xdr:row>0</xdr:row>
      <xdr:rowOff>47625</xdr:rowOff>
    </xdr:from>
    <xdr:to>
      <xdr:col>0</xdr:col>
      <xdr:colOff>2095500</xdr:colOff>
      <xdr:row>1</xdr:row>
      <xdr:rowOff>33337</xdr:rowOff>
    </xdr:to>
    <xdr:sp macro="" textlink="">
      <xdr:nvSpPr>
        <xdr:cNvPr id="3" name="Rectángulo 2">
          <a:hlinkClick xmlns:r="http://schemas.openxmlformats.org/officeDocument/2006/relationships" r:id="rId2"/>
        </xdr:cNvPr>
        <xdr:cNvSpPr/>
      </xdr:nvSpPr>
      <xdr:spPr>
        <a:xfrm>
          <a:off x="1714500" y="4762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a:t>
          </a:r>
        </a:p>
      </xdr:txBody>
    </xdr:sp>
    <xdr:clientData/>
  </xdr:twoCellAnchor>
  <xdr:twoCellAnchor>
    <xdr:from>
      <xdr:col>0</xdr:col>
      <xdr:colOff>2143125</xdr:colOff>
      <xdr:row>0</xdr:row>
      <xdr:rowOff>47625</xdr:rowOff>
    </xdr:from>
    <xdr:to>
      <xdr:col>1</xdr:col>
      <xdr:colOff>142875</xdr:colOff>
      <xdr:row>1</xdr:row>
      <xdr:rowOff>33337</xdr:rowOff>
    </xdr:to>
    <xdr:sp macro="" textlink="">
      <xdr:nvSpPr>
        <xdr:cNvPr id="4" name="Rectángulo 3">
          <a:hlinkClick xmlns:r="http://schemas.openxmlformats.org/officeDocument/2006/relationships" r:id="rId3"/>
        </xdr:cNvPr>
        <xdr:cNvSpPr/>
      </xdr:nvSpPr>
      <xdr:spPr>
        <a:xfrm>
          <a:off x="2143125" y="4762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a:t>
          </a:r>
        </a:p>
      </xdr:txBody>
    </xdr:sp>
    <xdr:clientData/>
  </xdr:twoCellAnchor>
  <xdr:twoCellAnchor>
    <xdr:from>
      <xdr:col>1</xdr:col>
      <xdr:colOff>190500</xdr:colOff>
      <xdr:row>0</xdr:row>
      <xdr:rowOff>47625</xdr:rowOff>
    </xdr:from>
    <xdr:to>
      <xdr:col>1</xdr:col>
      <xdr:colOff>571500</xdr:colOff>
      <xdr:row>1</xdr:row>
      <xdr:rowOff>33337</xdr:rowOff>
    </xdr:to>
    <xdr:sp macro="" textlink="">
      <xdr:nvSpPr>
        <xdr:cNvPr id="5" name="Rectángulo 4">
          <a:hlinkClick xmlns:r="http://schemas.openxmlformats.org/officeDocument/2006/relationships" r:id="rId4"/>
        </xdr:cNvPr>
        <xdr:cNvSpPr/>
      </xdr:nvSpPr>
      <xdr:spPr>
        <a:xfrm>
          <a:off x="2571750" y="47625"/>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4</a:t>
          </a:r>
        </a:p>
      </xdr:txBody>
    </xdr:sp>
    <xdr:clientData/>
  </xdr:twoCellAnchor>
  <xdr:twoCellAnchor>
    <xdr:from>
      <xdr:col>1</xdr:col>
      <xdr:colOff>1905000</xdr:colOff>
      <xdr:row>0</xdr:row>
      <xdr:rowOff>57150</xdr:rowOff>
    </xdr:from>
    <xdr:to>
      <xdr:col>1</xdr:col>
      <xdr:colOff>2286000</xdr:colOff>
      <xdr:row>1</xdr:row>
      <xdr:rowOff>42862</xdr:rowOff>
    </xdr:to>
    <xdr:sp macro="" textlink="">
      <xdr:nvSpPr>
        <xdr:cNvPr id="6" name="Rectángulo 5">
          <a:hlinkClick xmlns:r="http://schemas.openxmlformats.org/officeDocument/2006/relationships" r:id="rId5"/>
        </xdr:cNvPr>
        <xdr:cNvSpPr/>
      </xdr:nvSpPr>
      <xdr:spPr>
        <a:xfrm>
          <a:off x="4286250" y="5715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a:t>
          </a:r>
        </a:p>
      </xdr:txBody>
    </xdr:sp>
    <xdr:clientData/>
  </xdr:twoCellAnchor>
  <xdr:twoCellAnchor>
    <xdr:from>
      <xdr:col>1</xdr:col>
      <xdr:colOff>1476375</xdr:colOff>
      <xdr:row>0</xdr:row>
      <xdr:rowOff>57150</xdr:rowOff>
    </xdr:from>
    <xdr:to>
      <xdr:col>1</xdr:col>
      <xdr:colOff>1857375</xdr:colOff>
      <xdr:row>1</xdr:row>
      <xdr:rowOff>42862</xdr:rowOff>
    </xdr:to>
    <xdr:sp macro="" textlink="">
      <xdr:nvSpPr>
        <xdr:cNvPr id="7" name="Rectángulo 6">
          <a:hlinkClick xmlns:r="http://schemas.openxmlformats.org/officeDocument/2006/relationships" r:id="rId6"/>
        </xdr:cNvPr>
        <xdr:cNvSpPr/>
      </xdr:nvSpPr>
      <xdr:spPr>
        <a:xfrm>
          <a:off x="3857625" y="5715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a:t>
          </a:r>
        </a:p>
      </xdr:txBody>
    </xdr:sp>
    <xdr:clientData/>
  </xdr:twoCellAnchor>
  <xdr:twoCellAnchor>
    <xdr:from>
      <xdr:col>1</xdr:col>
      <xdr:colOff>1057275</xdr:colOff>
      <xdr:row>0</xdr:row>
      <xdr:rowOff>57150</xdr:rowOff>
    </xdr:from>
    <xdr:to>
      <xdr:col>1</xdr:col>
      <xdr:colOff>1438275</xdr:colOff>
      <xdr:row>1</xdr:row>
      <xdr:rowOff>42862</xdr:rowOff>
    </xdr:to>
    <xdr:sp macro="" textlink="">
      <xdr:nvSpPr>
        <xdr:cNvPr id="8" name="Rectángulo 7">
          <a:hlinkClick xmlns:r="http://schemas.openxmlformats.org/officeDocument/2006/relationships" r:id="rId7"/>
        </xdr:cNvPr>
        <xdr:cNvSpPr/>
      </xdr:nvSpPr>
      <xdr:spPr>
        <a:xfrm>
          <a:off x="3438525" y="5715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a:t>
          </a:r>
        </a:p>
      </xdr:txBody>
    </xdr:sp>
    <xdr:clientData/>
  </xdr:twoCellAnchor>
  <xdr:twoCellAnchor>
    <xdr:from>
      <xdr:col>1</xdr:col>
      <xdr:colOff>628650</xdr:colOff>
      <xdr:row>0</xdr:row>
      <xdr:rowOff>57150</xdr:rowOff>
    </xdr:from>
    <xdr:to>
      <xdr:col>1</xdr:col>
      <xdr:colOff>1009650</xdr:colOff>
      <xdr:row>1</xdr:row>
      <xdr:rowOff>42862</xdr:rowOff>
    </xdr:to>
    <xdr:sp macro="" textlink="">
      <xdr:nvSpPr>
        <xdr:cNvPr id="9" name="Rectángulo 8">
          <a:hlinkClick xmlns:r="http://schemas.openxmlformats.org/officeDocument/2006/relationships" r:id="rId8"/>
        </xdr:cNvPr>
        <xdr:cNvSpPr/>
      </xdr:nvSpPr>
      <xdr:spPr>
        <a:xfrm>
          <a:off x="3009900" y="57150"/>
          <a:ext cx="38100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twoCellAnchor>
    <xdr:from>
      <xdr:col>4</xdr:col>
      <xdr:colOff>210231</xdr:colOff>
      <xdr:row>3</xdr:row>
      <xdr:rowOff>36742</xdr:rowOff>
    </xdr:from>
    <xdr:to>
      <xdr:col>6</xdr:col>
      <xdr:colOff>401705</xdr:colOff>
      <xdr:row>4</xdr:row>
      <xdr:rowOff>296622</xdr:rowOff>
    </xdr:to>
    <xdr:sp macro="" textlink="">
      <xdr:nvSpPr>
        <xdr:cNvPr id="3" name="Rectángulo 2">
          <a:hlinkClick xmlns:r="http://schemas.openxmlformats.org/officeDocument/2006/relationships" r:id="rId2"/>
        </xdr:cNvPr>
        <xdr:cNvSpPr/>
      </xdr:nvSpPr>
      <xdr:spPr>
        <a:xfrm>
          <a:off x="5763306" y="36742"/>
          <a:ext cx="1791674"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210231</xdr:colOff>
      <xdr:row>4</xdr:row>
      <xdr:rowOff>321152</xdr:rowOff>
    </xdr:from>
    <xdr:to>
      <xdr:col>6</xdr:col>
      <xdr:colOff>401705</xdr:colOff>
      <xdr:row>5</xdr:row>
      <xdr:rowOff>9532</xdr:rowOff>
    </xdr:to>
    <xdr:sp macro="" textlink="">
      <xdr:nvSpPr>
        <xdr:cNvPr id="4" name="Rectángulo 3">
          <a:hlinkClick xmlns:r="http://schemas.openxmlformats.org/officeDocument/2006/relationships" r:id="rId3"/>
        </xdr:cNvPr>
        <xdr:cNvSpPr/>
      </xdr:nvSpPr>
      <xdr:spPr>
        <a:xfrm>
          <a:off x="5763306" y="511652"/>
          <a:ext cx="1791674"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210231</xdr:colOff>
      <xdr:row>5</xdr:row>
      <xdr:rowOff>34669</xdr:rowOff>
    </xdr:from>
    <xdr:to>
      <xdr:col>6</xdr:col>
      <xdr:colOff>401705</xdr:colOff>
      <xdr:row>7</xdr:row>
      <xdr:rowOff>104049</xdr:rowOff>
    </xdr:to>
    <xdr:sp macro="" textlink="">
      <xdr:nvSpPr>
        <xdr:cNvPr id="5" name="Rectángulo 4">
          <a:hlinkClick xmlns:r="http://schemas.openxmlformats.org/officeDocument/2006/relationships" r:id="rId4"/>
        </xdr:cNvPr>
        <xdr:cNvSpPr/>
      </xdr:nvSpPr>
      <xdr:spPr>
        <a:xfrm>
          <a:off x="5763306" y="987169"/>
          <a:ext cx="1791674"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462057</xdr:colOff>
      <xdr:row>5</xdr:row>
      <xdr:rowOff>30316</xdr:rowOff>
    </xdr:from>
    <xdr:to>
      <xdr:col>9</xdr:col>
      <xdr:colOff>1272212</xdr:colOff>
      <xdr:row>7</xdr:row>
      <xdr:rowOff>99696</xdr:rowOff>
    </xdr:to>
    <xdr:sp macro="" textlink="">
      <xdr:nvSpPr>
        <xdr:cNvPr id="6" name="Rectángulo 5">
          <a:hlinkClick xmlns:r="http://schemas.openxmlformats.org/officeDocument/2006/relationships" r:id="rId5"/>
        </xdr:cNvPr>
        <xdr:cNvSpPr/>
      </xdr:nvSpPr>
      <xdr:spPr>
        <a:xfrm>
          <a:off x="9396507" y="982816"/>
          <a:ext cx="1800755"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415251</xdr:colOff>
      <xdr:row>4</xdr:row>
      <xdr:rowOff>324607</xdr:rowOff>
    </xdr:from>
    <xdr:to>
      <xdr:col>8</xdr:col>
      <xdr:colOff>431425</xdr:colOff>
      <xdr:row>5</xdr:row>
      <xdr:rowOff>12987</xdr:rowOff>
    </xdr:to>
    <xdr:sp macro="" textlink="">
      <xdr:nvSpPr>
        <xdr:cNvPr id="7" name="Rectángulo 6">
          <a:hlinkClick xmlns:r="http://schemas.openxmlformats.org/officeDocument/2006/relationships" r:id="rId6"/>
        </xdr:cNvPr>
        <xdr:cNvSpPr/>
      </xdr:nvSpPr>
      <xdr:spPr>
        <a:xfrm>
          <a:off x="7568526" y="515107"/>
          <a:ext cx="179734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430143</xdr:colOff>
      <xdr:row>3</xdr:row>
      <xdr:rowOff>33853</xdr:rowOff>
    </xdr:from>
    <xdr:to>
      <xdr:col>8</xdr:col>
      <xdr:colOff>444729</xdr:colOff>
      <xdr:row>4</xdr:row>
      <xdr:rowOff>292145</xdr:rowOff>
    </xdr:to>
    <xdr:sp macro="" textlink="">
      <xdr:nvSpPr>
        <xdr:cNvPr id="8" name="Rectángulo 7">
          <a:hlinkClick xmlns:r="http://schemas.openxmlformats.org/officeDocument/2006/relationships" r:id="rId7"/>
        </xdr:cNvPr>
        <xdr:cNvSpPr/>
      </xdr:nvSpPr>
      <xdr:spPr>
        <a:xfrm>
          <a:off x="7583418" y="33853"/>
          <a:ext cx="1795761"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1245132</xdr:colOff>
      <xdr:row>4</xdr:row>
      <xdr:rowOff>302682</xdr:rowOff>
    </xdr:from>
    <xdr:to>
      <xdr:col>11</xdr:col>
      <xdr:colOff>794581</xdr:colOff>
      <xdr:row>4</xdr:row>
      <xdr:rowOff>753062</xdr:rowOff>
    </xdr:to>
    <xdr:sp macro="" textlink="">
      <xdr:nvSpPr>
        <xdr:cNvPr id="9" name="Rectángulo 8">
          <a:hlinkClick xmlns:r="http://schemas.openxmlformats.org/officeDocument/2006/relationships" r:id="rId8"/>
        </xdr:cNvPr>
        <xdr:cNvSpPr/>
      </xdr:nvSpPr>
      <xdr:spPr>
        <a:xfrm>
          <a:off x="14856357" y="493182"/>
          <a:ext cx="179734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1284993</xdr:colOff>
      <xdr:row>4</xdr:row>
      <xdr:rowOff>317043</xdr:rowOff>
    </xdr:from>
    <xdr:to>
      <xdr:col>9</xdr:col>
      <xdr:colOff>3088472</xdr:colOff>
      <xdr:row>5</xdr:row>
      <xdr:rowOff>25008</xdr:rowOff>
    </xdr:to>
    <xdr:sp macro="" textlink="">
      <xdr:nvSpPr>
        <xdr:cNvPr id="10" name="Rectángulo 9">
          <a:hlinkClick xmlns:r="http://schemas.openxmlformats.org/officeDocument/2006/relationships" r:id="rId9"/>
        </xdr:cNvPr>
        <xdr:cNvSpPr/>
      </xdr:nvSpPr>
      <xdr:spPr>
        <a:xfrm>
          <a:off x="11210043" y="507543"/>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1289126</xdr:colOff>
      <xdr:row>3</xdr:row>
      <xdr:rowOff>41976</xdr:rowOff>
    </xdr:from>
    <xdr:to>
      <xdr:col>9</xdr:col>
      <xdr:colOff>3092605</xdr:colOff>
      <xdr:row>4</xdr:row>
      <xdr:rowOff>301856</xdr:rowOff>
    </xdr:to>
    <xdr:sp macro="" textlink="">
      <xdr:nvSpPr>
        <xdr:cNvPr id="11" name="Rectángulo 10">
          <a:hlinkClick xmlns:r="http://schemas.openxmlformats.org/officeDocument/2006/relationships" r:id="rId10"/>
        </xdr:cNvPr>
        <xdr:cNvSpPr/>
      </xdr:nvSpPr>
      <xdr:spPr>
        <a:xfrm>
          <a:off x="11214176" y="41976"/>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456314</xdr:colOff>
      <xdr:row>4</xdr:row>
      <xdr:rowOff>311750</xdr:rowOff>
    </xdr:from>
    <xdr:to>
      <xdr:col>9</xdr:col>
      <xdr:colOff>1261702</xdr:colOff>
      <xdr:row>4</xdr:row>
      <xdr:rowOff>760542</xdr:rowOff>
    </xdr:to>
    <xdr:sp macro="" textlink="">
      <xdr:nvSpPr>
        <xdr:cNvPr id="12" name="Rectángulo 11">
          <a:hlinkClick xmlns:r="http://schemas.openxmlformats.org/officeDocument/2006/relationships" r:id="rId11"/>
        </xdr:cNvPr>
        <xdr:cNvSpPr/>
      </xdr:nvSpPr>
      <xdr:spPr>
        <a:xfrm>
          <a:off x="9390764" y="502250"/>
          <a:ext cx="1795988"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1269149</xdr:colOff>
      <xdr:row>3</xdr:row>
      <xdr:rowOff>34552</xdr:rowOff>
    </xdr:from>
    <xdr:to>
      <xdr:col>11</xdr:col>
      <xdr:colOff>821777</xdr:colOff>
      <xdr:row>4</xdr:row>
      <xdr:rowOff>284673</xdr:rowOff>
    </xdr:to>
    <xdr:sp macro="" textlink="">
      <xdr:nvSpPr>
        <xdr:cNvPr id="13" name="Rectángulo 12">
          <a:hlinkClick xmlns:r="http://schemas.openxmlformats.org/officeDocument/2006/relationships" r:id="rId12"/>
        </xdr:cNvPr>
        <xdr:cNvSpPr/>
      </xdr:nvSpPr>
      <xdr:spPr>
        <a:xfrm>
          <a:off x="14880374" y="34552"/>
          <a:ext cx="1800528"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3130750</xdr:colOff>
      <xdr:row>5</xdr:row>
      <xdr:rowOff>20918</xdr:rowOff>
    </xdr:from>
    <xdr:to>
      <xdr:col>10</xdr:col>
      <xdr:colOff>1245103</xdr:colOff>
      <xdr:row>7</xdr:row>
      <xdr:rowOff>90298</xdr:rowOff>
    </xdr:to>
    <xdr:sp macro="" textlink="">
      <xdr:nvSpPr>
        <xdr:cNvPr id="14" name="Rectángulo 13">
          <a:hlinkClick xmlns:r="http://schemas.openxmlformats.org/officeDocument/2006/relationships" r:id="rId13"/>
        </xdr:cNvPr>
        <xdr:cNvSpPr/>
      </xdr:nvSpPr>
      <xdr:spPr>
        <a:xfrm>
          <a:off x="13055800" y="973418"/>
          <a:ext cx="18005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3113819</xdr:colOff>
      <xdr:row>4</xdr:row>
      <xdr:rowOff>313116</xdr:rowOff>
    </xdr:from>
    <xdr:to>
      <xdr:col>10</xdr:col>
      <xdr:colOff>1228172</xdr:colOff>
      <xdr:row>5</xdr:row>
      <xdr:rowOff>42804</xdr:rowOff>
    </xdr:to>
    <xdr:sp macro="" textlink="">
      <xdr:nvSpPr>
        <xdr:cNvPr id="15" name="Rectángulo 14">
          <a:hlinkClick xmlns:r="http://schemas.openxmlformats.org/officeDocument/2006/relationships" r:id="rId14"/>
        </xdr:cNvPr>
        <xdr:cNvSpPr/>
      </xdr:nvSpPr>
      <xdr:spPr>
        <a:xfrm>
          <a:off x="13038869" y="503616"/>
          <a:ext cx="1800528"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3122815</xdr:colOff>
      <xdr:row>3</xdr:row>
      <xdr:rowOff>38102</xdr:rowOff>
    </xdr:from>
    <xdr:to>
      <xdr:col>10</xdr:col>
      <xdr:colOff>1237168</xdr:colOff>
      <xdr:row>4</xdr:row>
      <xdr:rowOff>297982</xdr:rowOff>
    </xdr:to>
    <xdr:sp macro="" textlink="">
      <xdr:nvSpPr>
        <xdr:cNvPr id="16" name="Rectángulo 15">
          <a:hlinkClick xmlns:r="http://schemas.openxmlformats.org/officeDocument/2006/relationships" r:id="rId15"/>
        </xdr:cNvPr>
        <xdr:cNvSpPr/>
      </xdr:nvSpPr>
      <xdr:spPr>
        <a:xfrm>
          <a:off x="13047865" y="38102"/>
          <a:ext cx="18005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461072</xdr:colOff>
      <xdr:row>3</xdr:row>
      <xdr:rowOff>36337</xdr:rowOff>
    </xdr:from>
    <xdr:to>
      <xdr:col>9</xdr:col>
      <xdr:colOff>1266460</xdr:colOff>
      <xdr:row>4</xdr:row>
      <xdr:rowOff>296217</xdr:rowOff>
    </xdr:to>
    <xdr:sp macro="" textlink="">
      <xdr:nvSpPr>
        <xdr:cNvPr id="17" name="Rectángulo 16">
          <a:hlinkClick xmlns:r="http://schemas.openxmlformats.org/officeDocument/2006/relationships" r:id="rId16"/>
        </xdr:cNvPr>
        <xdr:cNvSpPr/>
      </xdr:nvSpPr>
      <xdr:spPr>
        <a:xfrm>
          <a:off x="9395522" y="36337"/>
          <a:ext cx="179598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425986</xdr:colOff>
      <xdr:row>5</xdr:row>
      <xdr:rowOff>36378</xdr:rowOff>
    </xdr:from>
    <xdr:to>
      <xdr:col>8</xdr:col>
      <xdr:colOff>442160</xdr:colOff>
      <xdr:row>7</xdr:row>
      <xdr:rowOff>105758</xdr:rowOff>
    </xdr:to>
    <xdr:sp macro="" textlink="">
      <xdr:nvSpPr>
        <xdr:cNvPr id="18" name="Rectángulo 17">
          <a:hlinkClick xmlns:r="http://schemas.openxmlformats.org/officeDocument/2006/relationships" r:id="rId17"/>
        </xdr:cNvPr>
        <xdr:cNvSpPr/>
      </xdr:nvSpPr>
      <xdr:spPr>
        <a:xfrm>
          <a:off x="7579261" y="988878"/>
          <a:ext cx="179734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1298905</xdr:colOff>
      <xdr:row>5</xdr:row>
      <xdr:rowOff>41434</xdr:rowOff>
    </xdr:from>
    <xdr:to>
      <xdr:col>9</xdr:col>
      <xdr:colOff>3102384</xdr:colOff>
      <xdr:row>7</xdr:row>
      <xdr:rowOff>98330</xdr:rowOff>
    </xdr:to>
    <xdr:sp macro="" textlink="">
      <xdr:nvSpPr>
        <xdr:cNvPr id="19" name="Rectángulo 18">
          <a:hlinkClick xmlns:r="http://schemas.openxmlformats.org/officeDocument/2006/relationships" r:id="rId18"/>
        </xdr:cNvPr>
        <xdr:cNvSpPr/>
      </xdr:nvSpPr>
      <xdr:spPr>
        <a:xfrm>
          <a:off x="11223955" y="993934"/>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26</xdr:row>
      <xdr:rowOff>2889</xdr:rowOff>
    </xdr:from>
    <xdr:to>
      <xdr:col>6</xdr:col>
      <xdr:colOff>191474</xdr:colOff>
      <xdr:row>28</xdr:row>
      <xdr:rowOff>58662</xdr:rowOff>
    </xdr:to>
    <xdr:sp macro="" textlink="">
      <xdr:nvSpPr>
        <xdr:cNvPr id="39" name="Rectángulo 38">
          <a:hlinkClick xmlns:r="http://schemas.openxmlformats.org/officeDocument/2006/relationships" r:id="rId2"/>
        </xdr:cNvPr>
        <xdr:cNvSpPr/>
      </xdr:nvSpPr>
      <xdr:spPr>
        <a:xfrm>
          <a:off x="5565321" y="5296068"/>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28</xdr:row>
      <xdr:rowOff>83192</xdr:rowOff>
    </xdr:from>
    <xdr:to>
      <xdr:col>6</xdr:col>
      <xdr:colOff>191474</xdr:colOff>
      <xdr:row>30</xdr:row>
      <xdr:rowOff>138965</xdr:rowOff>
    </xdr:to>
    <xdr:sp macro="" textlink="">
      <xdr:nvSpPr>
        <xdr:cNvPr id="40" name="Rectángulo 39">
          <a:hlinkClick xmlns:r="http://schemas.openxmlformats.org/officeDocument/2006/relationships" r:id="rId3"/>
        </xdr:cNvPr>
        <xdr:cNvSpPr/>
      </xdr:nvSpPr>
      <xdr:spPr>
        <a:xfrm>
          <a:off x="5565321" y="5770978"/>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30</xdr:row>
      <xdr:rowOff>164102</xdr:rowOff>
    </xdr:from>
    <xdr:to>
      <xdr:col>6</xdr:col>
      <xdr:colOff>191474</xdr:colOff>
      <xdr:row>32</xdr:row>
      <xdr:rowOff>219875</xdr:rowOff>
    </xdr:to>
    <xdr:sp macro="" textlink="">
      <xdr:nvSpPr>
        <xdr:cNvPr id="41" name="Rectángulo 40">
          <a:hlinkClick xmlns:r="http://schemas.openxmlformats.org/officeDocument/2006/relationships" r:id="rId4"/>
        </xdr:cNvPr>
        <xdr:cNvSpPr/>
      </xdr:nvSpPr>
      <xdr:spPr>
        <a:xfrm>
          <a:off x="5565321" y="6246495"/>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251826</xdr:colOff>
      <xdr:row>30</xdr:row>
      <xdr:rowOff>159749</xdr:rowOff>
    </xdr:from>
    <xdr:to>
      <xdr:col>9</xdr:col>
      <xdr:colOff>1061981</xdr:colOff>
      <xdr:row>32</xdr:row>
      <xdr:rowOff>215522</xdr:rowOff>
    </xdr:to>
    <xdr:sp macro="" textlink="">
      <xdr:nvSpPr>
        <xdr:cNvPr id="42" name="Rectángulo 41">
          <a:hlinkClick xmlns:r="http://schemas.openxmlformats.org/officeDocument/2006/relationships" r:id="rId5"/>
        </xdr:cNvPr>
        <xdr:cNvSpPr/>
      </xdr:nvSpPr>
      <xdr:spPr>
        <a:xfrm>
          <a:off x="9205326" y="6242142"/>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205020</xdr:colOff>
      <xdr:row>28</xdr:row>
      <xdr:rowOff>86647</xdr:rowOff>
    </xdr:from>
    <xdr:to>
      <xdr:col>8</xdr:col>
      <xdr:colOff>221194</xdr:colOff>
      <xdr:row>30</xdr:row>
      <xdr:rowOff>142420</xdr:rowOff>
    </xdr:to>
    <xdr:sp macro="" textlink="">
      <xdr:nvSpPr>
        <xdr:cNvPr id="43" name="Rectángulo 42">
          <a:hlinkClick xmlns:r="http://schemas.openxmlformats.org/officeDocument/2006/relationships" r:id="rId6"/>
        </xdr:cNvPr>
        <xdr:cNvSpPr/>
      </xdr:nvSpPr>
      <xdr:spPr>
        <a:xfrm>
          <a:off x="7375984" y="5774433"/>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219912</xdr:colOff>
      <xdr:row>26</xdr:row>
      <xdr:rowOff>0</xdr:rowOff>
    </xdr:from>
    <xdr:to>
      <xdr:col>8</xdr:col>
      <xdr:colOff>234498</xdr:colOff>
      <xdr:row>28</xdr:row>
      <xdr:rowOff>54185</xdr:rowOff>
    </xdr:to>
    <xdr:sp macro="" textlink="">
      <xdr:nvSpPr>
        <xdr:cNvPr id="44" name="Rectángulo 43">
          <a:hlinkClick xmlns:r="http://schemas.openxmlformats.org/officeDocument/2006/relationships" r:id="rId7"/>
        </xdr:cNvPr>
        <xdr:cNvSpPr/>
      </xdr:nvSpPr>
      <xdr:spPr>
        <a:xfrm>
          <a:off x="7390876" y="5293179"/>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1034901</xdr:colOff>
      <xdr:row>28</xdr:row>
      <xdr:rowOff>64722</xdr:rowOff>
    </xdr:from>
    <xdr:to>
      <xdr:col>11</xdr:col>
      <xdr:colOff>584350</xdr:colOff>
      <xdr:row>30</xdr:row>
      <xdr:rowOff>120495</xdr:rowOff>
    </xdr:to>
    <xdr:sp macro="" textlink="">
      <xdr:nvSpPr>
        <xdr:cNvPr id="45" name="Rectángulo 44">
          <a:hlinkClick xmlns:r="http://schemas.openxmlformats.org/officeDocument/2006/relationships" r:id="rId8"/>
        </xdr:cNvPr>
        <xdr:cNvSpPr/>
      </xdr:nvSpPr>
      <xdr:spPr>
        <a:xfrm>
          <a:off x="14669258" y="5752508"/>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1074762</xdr:colOff>
      <xdr:row>28</xdr:row>
      <xdr:rowOff>79083</xdr:rowOff>
    </xdr:from>
    <xdr:to>
      <xdr:col>9</xdr:col>
      <xdr:colOff>2878241</xdr:colOff>
      <xdr:row>30</xdr:row>
      <xdr:rowOff>154441</xdr:rowOff>
    </xdr:to>
    <xdr:sp macro="" textlink="">
      <xdr:nvSpPr>
        <xdr:cNvPr id="46" name="Rectángulo 45">
          <a:hlinkClick xmlns:r="http://schemas.openxmlformats.org/officeDocument/2006/relationships" r:id="rId9"/>
        </xdr:cNvPr>
        <xdr:cNvSpPr/>
      </xdr:nvSpPr>
      <xdr:spPr>
        <a:xfrm>
          <a:off x="11021583" y="5766869"/>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1078895</xdr:colOff>
      <xdr:row>26</xdr:row>
      <xdr:rowOff>8123</xdr:rowOff>
    </xdr:from>
    <xdr:to>
      <xdr:col>9</xdr:col>
      <xdr:colOff>2882374</xdr:colOff>
      <xdr:row>28</xdr:row>
      <xdr:rowOff>63896</xdr:rowOff>
    </xdr:to>
    <xdr:sp macro="" textlink="">
      <xdr:nvSpPr>
        <xdr:cNvPr id="47" name="Rectángulo 46">
          <a:hlinkClick xmlns:r="http://schemas.openxmlformats.org/officeDocument/2006/relationships" r:id="rId10"/>
        </xdr:cNvPr>
        <xdr:cNvSpPr/>
      </xdr:nvSpPr>
      <xdr:spPr>
        <a:xfrm>
          <a:off x="11025716" y="5301302"/>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246083</xdr:colOff>
      <xdr:row>28</xdr:row>
      <xdr:rowOff>73790</xdr:rowOff>
    </xdr:from>
    <xdr:to>
      <xdr:col>9</xdr:col>
      <xdr:colOff>1051471</xdr:colOff>
      <xdr:row>30</xdr:row>
      <xdr:rowOff>127975</xdr:rowOff>
    </xdr:to>
    <xdr:sp macro="" textlink="">
      <xdr:nvSpPr>
        <xdr:cNvPr id="48" name="Rectángulo 47">
          <a:hlinkClick xmlns:r="http://schemas.openxmlformats.org/officeDocument/2006/relationships" r:id="rId11"/>
        </xdr:cNvPr>
        <xdr:cNvSpPr/>
      </xdr:nvSpPr>
      <xdr:spPr>
        <a:xfrm>
          <a:off x="9199583" y="5761576"/>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1058918</xdr:colOff>
      <xdr:row>26</xdr:row>
      <xdr:rowOff>699</xdr:rowOff>
    </xdr:from>
    <xdr:to>
      <xdr:col>11</xdr:col>
      <xdr:colOff>611546</xdr:colOff>
      <xdr:row>28</xdr:row>
      <xdr:rowOff>46713</xdr:rowOff>
    </xdr:to>
    <xdr:sp macro="" textlink="">
      <xdr:nvSpPr>
        <xdr:cNvPr id="49" name="Rectángulo 48">
          <a:hlinkClick xmlns:r="http://schemas.openxmlformats.org/officeDocument/2006/relationships" r:id="rId12"/>
        </xdr:cNvPr>
        <xdr:cNvSpPr/>
      </xdr:nvSpPr>
      <xdr:spPr>
        <a:xfrm>
          <a:off x="14693275" y="5293878"/>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2920519</xdr:colOff>
      <xdr:row>30</xdr:row>
      <xdr:rowOff>150351</xdr:rowOff>
    </xdr:from>
    <xdr:to>
      <xdr:col>10</xdr:col>
      <xdr:colOff>1034872</xdr:colOff>
      <xdr:row>32</xdr:row>
      <xdr:rowOff>206124</xdr:rowOff>
    </xdr:to>
    <xdr:sp macro="" textlink="">
      <xdr:nvSpPr>
        <xdr:cNvPr id="50" name="Rectángulo 49">
          <a:hlinkClick xmlns:r="http://schemas.openxmlformats.org/officeDocument/2006/relationships" r:id="rId13"/>
        </xdr:cNvPr>
        <xdr:cNvSpPr/>
      </xdr:nvSpPr>
      <xdr:spPr>
        <a:xfrm>
          <a:off x="12867340" y="6232744"/>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2903588</xdr:colOff>
      <xdr:row>28</xdr:row>
      <xdr:rowOff>75156</xdr:rowOff>
    </xdr:from>
    <xdr:to>
      <xdr:col>10</xdr:col>
      <xdr:colOff>1017941</xdr:colOff>
      <xdr:row>30</xdr:row>
      <xdr:rowOff>172237</xdr:rowOff>
    </xdr:to>
    <xdr:sp macro="" textlink="">
      <xdr:nvSpPr>
        <xdr:cNvPr id="51" name="Rectángulo 50">
          <a:hlinkClick xmlns:r="http://schemas.openxmlformats.org/officeDocument/2006/relationships" r:id="rId14"/>
        </xdr:cNvPr>
        <xdr:cNvSpPr/>
      </xdr:nvSpPr>
      <xdr:spPr>
        <a:xfrm>
          <a:off x="12850409" y="5762942"/>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2912584</xdr:colOff>
      <xdr:row>26</xdr:row>
      <xdr:rowOff>4249</xdr:rowOff>
    </xdr:from>
    <xdr:to>
      <xdr:col>10</xdr:col>
      <xdr:colOff>1026937</xdr:colOff>
      <xdr:row>28</xdr:row>
      <xdr:rowOff>60022</xdr:rowOff>
    </xdr:to>
    <xdr:sp macro="" textlink="">
      <xdr:nvSpPr>
        <xdr:cNvPr id="52" name="Rectángulo 51">
          <a:hlinkClick xmlns:r="http://schemas.openxmlformats.org/officeDocument/2006/relationships" r:id="rId15"/>
        </xdr:cNvPr>
        <xdr:cNvSpPr/>
      </xdr:nvSpPr>
      <xdr:spPr>
        <a:xfrm>
          <a:off x="12859405" y="5297428"/>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250841</xdr:colOff>
      <xdr:row>26</xdr:row>
      <xdr:rowOff>2484</xdr:rowOff>
    </xdr:from>
    <xdr:to>
      <xdr:col>9</xdr:col>
      <xdr:colOff>1056229</xdr:colOff>
      <xdr:row>28</xdr:row>
      <xdr:rowOff>58257</xdr:rowOff>
    </xdr:to>
    <xdr:sp macro="" textlink="">
      <xdr:nvSpPr>
        <xdr:cNvPr id="53" name="Rectángulo 52">
          <a:hlinkClick xmlns:r="http://schemas.openxmlformats.org/officeDocument/2006/relationships" r:id="rId16"/>
        </xdr:cNvPr>
        <xdr:cNvSpPr/>
      </xdr:nvSpPr>
      <xdr:spPr>
        <a:xfrm>
          <a:off x="9204341" y="5295663"/>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215755</xdr:colOff>
      <xdr:row>30</xdr:row>
      <xdr:rowOff>165811</xdr:rowOff>
    </xdr:from>
    <xdr:to>
      <xdr:col>8</xdr:col>
      <xdr:colOff>231929</xdr:colOff>
      <xdr:row>32</xdr:row>
      <xdr:rowOff>221584</xdr:rowOff>
    </xdr:to>
    <xdr:sp macro="" textlink="">
      <xdr:nvSpPr>
        <xdr:cNvPr id="54" name="Rectángulo 53">
          <a:hlinkClick xmlns:r="http://schemas.openxmlformats.org/officeDocument/2006/relationships" r:id="rId17"/>
        </xdr:cNvPr>
        <xdr:cNvSpPr/>
      </xdr:nvSpPr>
      <xdr:spPr>
        <a:xfrm>
          <a:off x="7386719" y="6248204"/>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1088674</xdr:colOff>
      <xdr:row>30</xdr:row>
      <xdr:rowOff>170867</xdr:rowOff>
    </xdr:from>
    <xdr:to>
      <xdr:col>9</xdr:col>
      <xdr:colOff>2892153</xdr:colOff>
      <xdr:row>32</xdr:row>
      <xdr:rowOff>214156</xdr:rowOff>
    </xdr:to>
    <xdr:sp macro="" textlink="">
      <xdr:nvSpPr>
        <xdr:cNvPr id="55" name="Rectángulo 54">
          <a:hlinkClick xmlns:r="http://schemas.openxmlformats.org/officeDocument/2006/relationships" r:id="rId18"/>
        </xdr:cNvPr>
        <xdr:cNvSpPr/>
      </xdr:nvSpPr>
      <xdr:spPr>
        <a:xfrm>
          <a:off x="11035495" y="6253260"/>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45</xdr:row>
      <xdr:rowOff>2889</xdr:rowOff>
    </xdr:from>
    <xdr:to>
      <xdr:col>6</xdr:col>
      <xdr:colOff>191474</xdr:colOff>
      <xdr:row>47</xdr:row>
      <xdr:rowOff>58662</xdr:rowOff>
    </xdr:to>
    <xdr:sp macro="" textlink="">
      <xdr:nvSpPr>
        <xdr:cNvPr id="56" name="Rectángulo 55">
          <a:hlinkClick xmlns:r="http://schemas.openxmlformats.org/officeDocument/2006/relationships" r:id="rId2"/>
        </xdr:cNvPr>
        <xdr:cNvSpPr/>
      </xdr:nvSpPr>
      <xdr:spPr>
        <a:xfrm>
          <a:off x="5565321" y="924213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47</xdr:row>
      <xdr:rowOff>83192</xdr:rowOff>
    </xdr:from>
    <xdr:to>
      <xdr:col>6</xdr:col>
      <xdr:colOff>191474</xdr:colOff>
      <xdr:row>49</xdr:row>
      <xdr:rowOff>138965</xdr:rowOff>
    </xdr:to>
    <xdr:sp macro="" textlink="">
      <xdr:nvSpPr>
        <xdr:cNvPr id="57" name="Rectángulo 56">
          <a:hlinkClick xmlns:r="http://schemas.openxmlformats.org/officeDocument/2006/relationships" r:id="rId3"/>
        </xdr:cNvPr>
        <xdr:cNvSpPr/>
      </xdr:nvSpPr>
      <xdr:spPr>
        <a:xfrm>
          <a:off x="5565321" y="971704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49</xdr:row>
      <xdr:rowOff>164102</xdr:rowOff>
    </xdr:from>
    <xdr:to>
      <xdr:col>6</xdr:col>
      <xdr:colOff>191474</xdr:colOff>
      <xdr:row>51</xdr:row>
      <xdr:rowOff>219875</xdr:rowOff>
    </xdr:to>
    <xdr:sp macro="" textlink="">
      <xdr:nvSpPr>
        <xdr:cNvPr id="58" name="Rectángulo 57">
          <a:hlinkClick xmlns:r="http://schemas.openxmlformats.org/officeDocument/2006/relationships" r:id="rId4"/>
        </xdr:cNvPr>
        <xdr:cNvSpPr/>
      </xdr:nvSpPr>
      <xdr:spPr>
        <a:xfrm>
          <a:off x="5565321" y="10192566"/>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251826</xdr:colOff>
      <xdr:row>49</xdr:row>
      <xdr:rowOff>159749</xdr:rowOff>
    </xdr:from>
    <xdr:to>
      <xdr:col>9</xdr:col>
      <xdr:colOff>1061981</xdr:colOff>
      <xdr:row>51</xdr:row>
      <xdr:rowOff>215522</xdr:rowOff>
    </xdr:to>
    <xdr:sp macro="" textlink="">
      <xdr:nvSpPr>
        <xdr:cNvPr id="59" name="Rectángulo 58">
          <a:hlinkClick xmlns:r="http://schemas.openxmlformats.org/officeDocument/2006/relationships" r:id="rId5"/>
        </xdr:cNvPr>
        <xdr:cNvSpPr/>
      </xdr:nvSpPr>
      <xdr:spPr>
        <a:xfrm>
          <a:off x="9205326" y="10188213"/>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205020</xdr:colOff>
      <xdr:row>47</xdr:row>
      <xdr:rowOff>86647</xdr:rowOff>
    </xdr:from>
    <xdr:to>
      <xdr:col>8</xdr:col>
      <xdr:colOff>221194</xdr:colOff>
      <xdr:row>49</xdr:row>
      <xdr:rowOff>142420</xdr:rowOff>
    </xdr:to>
    <xdr:sp macro="" textlink="">
      <xdr:nvSpPr>
        <xdr:cNvPr id="60" name="Rectángulo 59">
          <a:hlinkClick xmlns:r="http://schemas.openxmlformats.org/officeDocument/2006/relationships" r:id="rId6"/>
        </xdr:cNvPr>
        <xdr:cNvSpPr/>
      </xdr:nvSpPr>
      <xdr:spPr>
        <a:xfrm>
          <a:off x="7375984" y="9720504"/>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219912</xdr:colOff>
      <xdr:row>45</xdr:row>
      <xdr:rowOff>0</xdr:rowOff>
    </xdr:from>
    <xdr:to>
      <xdr:col>8</xdr:col>
      <xdr:colOff>234498</xdr:colOff>
      <xdr:row>47</xdr:row>
      <xdr:rowOff>54185</xdr:rowOff>
    </xdr:to>
    <xdr:sp macro="" textlink="">
      <xdr:nvSpPr>
        <xdr:cNvPr id="61" name="Rectángulo 60">
          <a:hlinkClick xmlns:r="http://schemas.openxmlformats.org/officeDocument/2006/relationships" r:id="rId7"/>
        </xdr:cNvPr>
        <xdr:cNvSpPr/>
      </xdr:nvSpPr>
      <xdr:spPr>
        <a:xfrm>
          <a:off x="7390876" y="9239250"/>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1034901</xdr:colOff>
      <xdr:row>47</xdr:row>
      <xdr:rowOff>64722</xdr:rowOff>
    </xdr:from>
    <xdr:to>
      <xdr:col>11</xdr:col>
      <xdr:colOff>584350</xdr:colOff>
      <xdr:row>49</xdr:row>
      <xdr:rowOff>120495</xdr:rowOff>
    </xdr:to>
    <xdr:sp macro="" textlink="">
      <xdr:nvSpPr>
        <xdr:cNvPr id="62" name="Rectángulo 61">
          <a:hlinkClick xmlns:r="http://schemas.openxmlformats.org/officeDocument/2006/relationships" r:id="rId8"/>
        </xdr:cNvPr>
        <xdr:cNvSpPr/>
      </xdr:nvSpPr>
      <xdr:spPr>
        <a:xfrm>
          <a:off x="14669258" y="9698579"/>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1074762</xdr:colOff>
      <xdr:row>47</xdr:row>
      <xdr:rowOff>79083</xdr:rowOff>
    </xdr:from>
    <xdr:to>
      <xdr:col>9</xdr:col>
      <xdr:colOff>2878241</xdr:colOff>
      <xdr:row>49</xdr:row>
      <xdr:rowOff>154441</xdr:rowOff>
    </xdr:to>
    <xdr:sp macro="" textlink="">
      <xdr:nvSpPr>
        <xdr:cNvPr id="63" name="Rectángulo 62">
          <a:hlinkClick xmlns:r="http://schemas.openxmlformats.org/officeDocument/2006/relationships" r:id="rId9"/>
        </xdr:cNvPr>
        <xdr:cNvSpPr/>
      </xdr:nvSpPr>
      <xdr:spPr>
        <a:xfrm>
          <a:off x="11021583" y="9712940"/>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1078895</xdr:colOff>
      <xdr:row>45</xdr:row>
      <xdr:rowOff>8123</xdr:rowOff>
    </xdr:from>
    <xdr:to>
      <xdr:col>9</xdr:col>
      <xdr:colOff>2882374</xdr:colOff>
      <xdr:row>47</xdr:row>
      <xdr:rowOff>63896</xdr:rowOff>
    </xdr:to>
    <xdr:sp macro="" textlink="">
      <xdr:nvSpPr>
        <xdr:cNvPr id="64" name="Rectángulo 63">
          <a:hlinkClick xmlns:r="http://schemas.openxmlformats.org/officeDocument/2006/relationships" r:id="rId10"/>
        </xdr:cNvPr>
        <xdr:cNvSpPr/>
      </xdr:nvSpPr>
      <xdr:spPr>
        <a:xfrm>
          <a:off x="11025716" y="9247373"/>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246083</xdr:colOff>
      <xdr:row>47</xdr:row>
      <xdr:rowOff>73790</xdr:rowOff>
    </xdr:from>
    <xdr:to>
      <xdr:col>9</xdr:col>
      <xdr:colOff>1051471</xdr:colOff>
      <xdr:row>49</xdr:row>
      <xdr:rowOff>127975</xdr:rowOff>
    </xdr:to>
    <xdr:sp macro="" textlink="">
      <xdr:nvSpPr>
        <xdr:cNvPr id="65" name="Rectángulo 64">
          <a:hlinkClick xmlns:r="http://schemas.openxmlformats.org/officeDocument/2006/relationships" r:id="rId11"/>
        </xdr:cNvPr>
        <xdr:cNvSpPr/>
      </xdr:nvSpPr>
      <xdr:spPr>
        <a:xfrm>
          <a:off x="9199583" y="9707647"/>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1058918</xdr:colOff>
      <xdr:row>45</xdr:row>
      <xdr:rowOff>699</xdr:rowOff>
    </xdr:from>
    <xdr:to>
      <xdr:col>11</xdr:col>
      <xdr:colOff>611546</xdr:colOff>
      <xdr:row>47</xdr:row>
      <xdr:rowOff>46713</xdr:rowOff>
    </xdr:to>
    <xdr:sp macro="" textlink="">
      <xdr:nvSpPr>
        <xdr:cNvPr id="66" name="Rectángulo 65">
          <a:hlinkClick xmlns:r="http://schemas.openxmlformats.org/officeDocument/2006/relationships" r:id="rId12"/>
        </xdr:cNvPr>
        <xdr:cNvSpPr/>
      </xdr:nvSpPr>
      <xdr:spPr>
        <a:xfrm>
          <a:off x="14693275" y="9239949"/>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2920519</xdr:colOff>
      <xdr:row>49</xdr:row>
      <xdr:rowOff>150351</xdr:rowOff>
    </xdr:from>
    <xdr:to>
      <xdr:col>10</xdr:col>
      <xdr:colOff>1034872</xdr:colOff>
      <xdr:row>51</xdr:row>
      <xdr:rowOff>206124</xdr:rowOff>
    </xdr:to>
    <xdr:sp macro="" textlink="">
      <xdr:nvSpPr>
        <xdr:cNvPr id="67" name="Rectángulo 66">
          <a:hlinkClick xmlns:r="http://schemas.openxmlformats.org/officeDocument/2006/relationships" r:id="rId13"/>
        </xdr:cNvPr>
        <xdr:cNvSpPr/>
      </xdr:nvSpPr>
      <xdr:spPr>
        <a:xfrm>
          <a:off x="12867340" y="10178815"/>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2903588</xdr:colOff>
      <xdr:row>47</xdr:row>
      <xdr:rowOff>75156</xdr:rowOff>
    </xdr:from>
    <xdr:to>
      <xdr:col>10</xdr:col>
      <xdr:colOff>1017941</xdr:colOff>
      <xdr:row>49</xdr:row>
      <xdr:rowOff>172237</xdr:rowOff>
    </xdr:to>
    <xdr:sp macro="" textlink="">
      <xdr:nvSpPr>
        <xdr:cNvPr id="68" name="Rectángulo 67">
          <a:hlinkClick xmlns:r="http://schemas.openxmlformats.org/officeDocument/2006/relationships" r:id="rId14"/>
        </xdr:cNvPr>
        <xdr:cNvSpPr/>
      </xdr:nvSpPr>
      <xdr:spPr>
        <a:xfrm>
          <a:off x="12850409" y="9709013"/>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2912584</xdr:colOff>
      <xdr:row>45</xdr:row>
      <xdr:rowOff>4249</xdr:rowOff>
    </xdr:from>
    <xdr:to>
      <xdr:col>10</xdr:col>
      <xdr:colOff>1026937</xdr:colOff>
      <xdr:row>47</xdr:row>
      <xdr:rowOff>60022</xdr:rowOff>
    </xdr:to>
    <xdr:sp macro="" textlink="">
      <xdr:nvSpPr>
        <xdr:cNvPr id="69" name="Rectángulo 68">
          <a:hlinkClick xmlns:r="http://schemas.openxmlformats.org/officeDocument/2006/relationships" r:id="rId15"/>
        </xdr:cNvPr>
        <xdr:cNvSpPr/>
      </xdr:nvSpPr>
      <xdr:spPr>
        <a:xfrm>
          <a:off x="12859405" y="9243499"/>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250841</xdr:colOff>
      <xdr:row>45</xdr:row>
      <xdr:rowOff>2484</xdr:rowOff>
    </xdr:from>
    <xdr:to>
      <xdr:col>9</xdr:col>
      <xdr:colOff>1056229</xdr:colOff>
      <xdr:row>47</xdr:row>
      <xdr:rowOff>58257</xdr:rowOff>
    </xdr:to>
    <xdr:sp macro="" textlink="">
      <xdr:nvSpPr>
        <xdr:cNvPr id="70" name="Rectángulo 69">
          <a:hlinkClick xmlns:r="http://schemas.openxmlformats.org/officeDocument/2006/relationships" r:id="rId16"/>
        </xdr:cNvPr>
        <xdr:cNvSpPr/>
      </xdr:nvSpPr>
      <xdr:spPr>
        <a:xfrm>
          <a:off x="9204341" y="9241734"/>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215755</xdr:colOff>
      <xdr:row>49</xdr:row>
      <xdr:rowOff>165811</xdr:rowOff>
    </xdr:from>
    <xdr:to>
      <xdr:col>8</xdr:col>
      <xdr:colOff>231929</xdr:colOff>
      <xdr:row>51</xdr:row>
      <xdr:rowOff>221584</xdr:rowOff>
    </xdr:to>
    <xdr:sp macro="" textlink="">
      <xdr:nvSpPr>
        <xdr:cNvPr id="71" name="Rectángulo 70">
          <a:hlinkClick xmlns:r="http://schemas.openxmlformats.org/officeDocument/2006/relationships" r:id="rId17"/>
        </xdr:cNvPr>
        <xdr:cNvSpPr/>
      </xdr:nvSpPr>
      <xdr:spPr>
        <a:xfrm>
          <a:off x="7386719" y="10194275"/>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1088674</xdr:colOff>
      <xdr:row>49</xdr:row>
      <xdr:rowOff>170867</xdr:rowOff>
    </xdr:from>
    <xdr:to>
      <xdr:col>9</xdr:col>
      <xdr:colOff>2892153</xdr:colOff>
      <xdr:row>51</xdr:row>
      <xdr:rowOff>214156</xdr:rowOff>
    </xdr:to>
    <xdr:sp macro="" textlink="">
      <xdr:nvSpPr>
        <xdr:cNvPr id="72" name="Rectángulo 71">
          <a:hlinkClick xmlns:r="http://schemas.openxmlformats.org/officeDocument/2006/relationships" r:id="rId18"/>
        </xdr:cNvPr>
        <xdr:cNvSpPr/>
      </xdr:nvSpPr>
      <xdr:spPr>
        <a:xfrm>
          <a:off x="11035495" y="10199331"/>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64</xdr:row>
      <xdr:rowOff>2889</xdr:rowOff>
    </xdr:from>
    <xdr:to>
      <xdr:col>6</xdr:col>
      <xdr:colOff>191474</xdr:colOff>
      <xdr:row>66</xdr:row>
      <xdr:rowOff>58661</xdr:rowOff>
    </xdr:to>
    <xdr:sp macro="" textlink="">
      <xdr:nvSpPr>
        <xdr:cNvPr id="73" name="Rectángulo 72">
          <a:hlinkClick xmlns:r="http://schemas.openxmlformats.org/officeDocument/2006/relationships" r:id="rId2"/>
        </xdr:cNvPr>
        <xdr:cNvSpPr/>
      </xdr:nvSpPr>
      <xdr:spPr>
        <a:xfrm>
          <a:off x="5565321" y="13188210"/>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66</xdr:row>
      <xdr:rowOff>83191</xdr:rowOff>
    </xdr:from>
    <xdr:to>
      <xdr:col>6</xdr:col>
      <xdr:colOff>191474</xdr:colOff>
      <xdr:row>68</xdr:row>
      <xdr:rowOff>138964</xdr:rowOff>
    </xdr:to>
    <xdr:sp macro="" textlink="">
      <xdr:nvSpPr>
        <xdr:cNvPr id="74" name="Rectángulo 73">
          <a:hlinkClick xmlns:r="http://schemas.openxmlformats.org/officeDocument/2006/relationships" r:id="rId3"/>
        </xdr:cNvPr>
        <xdr:cNvSpPr/>
      </xdr:nvSpPr>
      <xdr:spPr>
        <a:xfrm>
          <a:off x="5565321" y="13663120"/>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68</xdr:row>
      <xdr:rowOff>164101</xdr:rowOff>
    </xdr:from>
    <xdr:to>
      <xdr:col>6</xdr:col>
      <xdr:colOff>191474</xdr:colOff>
      <xdr:row>70</xdr:row>
      <xdr:rowOff>219874</xdr:rowOff>
    </xdr:to>
    <xdr:sp macro="" textlink="">
      <xdr:nvSpPr>
        <xdr:cNvPr id="75" name="Rectángulo 74">
          <a:hlinkClick xmlns:r="http://schemas.openxmlformats.org/officeDocument/2006/relationships" r:id="rId4"/>
        </xdr:cNvPr>
        <xdr:cNvSpPr/>
      </xdr:nvSpPr>
      <xdr:spPr>
        <a:xfrm>
          <a:off x="5565321" y="14138637"/>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251826</xdr:colOff>
      <xdr:row>68</xdr:row>
      <xdr:rowOff>159748</xdr:rowOff>
    </xdr:from>
    <xdr:to>
      <xdr:col>9</xdr:col>
      <xdr:colOff>1061981</xdr:colOff>
      <xdr:row>70</xdr:row>
      <xdr:rowOff>215521</xdr:rowOff>
    </xdr:to>
    <xdr:sp macro="" textlink="">
      <xdr:nvSpPr>
        <xdr:cNvPr id="76" name="Rectángulo 75">
          <a:hlinkClick xmlns:r="http://schemas.openxmlformats.org/officeDocument/2006/relationships" r:id="rId5"/>
        </xdr:cNvPr>
        <xdr:cNvSpPr/>
      </xdr:nvSpPr>
      <xdr:spPr>
        <a:xfrm>
          <a:off x="9205326" y="14134284"/>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205020</xdr:colOff>
      <xdr:row>66</xdr:row>
      <xdr:rowOff>86646</xdr:rowOff>
    </xdr:from>
    <xdr:to>
      <xdr:col>8</xdr:col>
      <xdr:colOff>221194</xdr:colOff>
      <xdr:row>68</xdr:row>
      <xdr:rowOff>142419</xdr:rowOff>
    </xdr:to>
    <xdr:sp macro="" textlink="">
      <xdr:nvSpPr>
        <xdr:cNvPr id="77" name="Rectángulo 76">
          <a:hlinkClick xmlns:r="http://schemas.openxmlformats.org/officeDocument/2006/relationships" r:id="rId6"/>
        </xdr:cNvPr>
        <xdr:cNvSpPr/>
      </xdr:nvSpPr>
      <xdr:spPr>
        <a:xfrm>
          <a:off x="7375984" y="13666575"/>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219912</xdr:colOff>
      <xdr:row>64</xdr:row>
      <xdr:rowOff>0</xdr:rowOff>
    </xdr:from>
    <xdr:to>
      <xdr:col>8</xdr:col>
      <xdr:colOff>234498</xdr:colOff>
      <xdr:row>66</xdr:row>
      <xdr:rowOff>54184</xdr:rowOff>
    </xdr:to>
    <xdr:sp macro="" textlink="">
      <xdr:nvSpPr>
        <xdr:cNvPr id="78" name="Rectángulo 77">
          <a:hlinkClick xmlns:r="http://schemas.openxmlformats.org/officeDocument/2006/relationships" r:id="rId7"/>
        </xdr:cNvPr>
        <xdr:cNvSpPr/>
      </xdr:nvSpPr>
      <xdr:spPr>
        <a:xfrm>
          <a:off x="7390876" y="13185321"/>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1034901</xdr:colOff>
      <xdr:row>66</xdr:row>
      <xdr:rowOff>64721</xdr:rowOff>
    </xdr:from>
    <xdr:to>
      <xdr:col>11</xdr:col>
      <xdr:colOff>584350</xdr:colOff>
      <xdr:row>68</xdr:row>
      <xdr:rowOff>120494</xdr:rowOff>
    </xdr:to>
    <xdr:sp macro="" textlink="">
      <xdr:nvSpPr>
        <xdr:cNvPr id="79" name="Rectángulo 78">
          <a:hlinkClick xmlns:r="http://schemas.openxmlformats.org/officeDocument/2006/relationships" r:id="rId8"/>
        </xdr:cNvPr>
        <xdr:cNvSpPr/>
      </xdr:nvSpPr>
      <xdr:spPr>
        <a:xfrm>
          <a:off x="14669258" y="13644650"/>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1074762</xdr:colOff>
      <xdr:row>66</xdr:row>
      <xdr:rowOff>79082</xdr:rowOff>
    </xdr:from>
    <xdr:to>
      <xdr:col>9</xdr:col>
      <xdr:colOff>2878241</xdr:colOff>
      <xdr:row>68</xdr:row>
      <xdr:rowOff>154440</xdr:rowOff>
    </xdr:to>
    <xdr:sp macro="" textlink="">
      <xdr:nvSpPr>
        <xdr:cNvPr id="80" name="Rectángulo 79">
          <a:hlinkClick xmlns:r="http://schemas.openxmlformats.org/officeDocument/2006/relationships" r:id="rId9"/>
        </xdr:cNvPr>
        <xdr:cNvSpPr/>
      </xdr:nvSpPr>
      <xdr:spPr>
        <a:xfrm>
          <a:off x="11021583" y="13659011"/>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1078895</xdr:colOff>
      <xdr:row>64</xdr:row>
      <xdr:rowOff>8123</xdr:rowOff>
    </xdr:from>
    <xdr:to>
      <xdr:col>9</xdr:col>
      <xdr:colOff>2882374</xdr:colOff>
      <xdr:row>66</xdr:row>
      <xdr:rowOff>63895</xdr:rowOff>
    </xdr:to>
    <xdr:sp macro="" textlink="">
      <xdr:nvSpPr>
        <xdr:cNvPr id="81" name="Rectángulo 80">
          <a:hlinkClick xmlns:r="http://schemas.openxmlformats.org/officeDocument/2006/relationships" r:id="rId10"/>
        </xdr:cNvPr>
        <xdr:cNvSpPr/>
      </xdr:nvSpPr>
      <xdr:spPr>
        <a:xfrm>
          <a:off x="11025716" y="13193444"/>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246083</xdr:colOff>
      <xdr:row>66</xdr:row>
      <xdr:rowOff>73789</xdr:rowOff>
    </xdr:from>
    <xdr:to>
      <xdr:col>9</xdr:col>
      <xdr:colOff>1051471</xdr:colOff>
      <xdr:row>68</xdr:row>
      <xdr:rowOff>127974</xdr:rowOff>
    </xdr:to>
    <xdr:sp macro="" textlink="">
      <xdr:nvSpPr>
        <xdr:cNvPr id="82" name="Rectángulo 81">
          <a:hlinkClick xmlns:r="http://schemas.openxmlformats.org/officeDocument/2006/relationships" r:id="rId11"/>
        </xdr:cNvPr>
        <xdr:cNvSpPr/>
      </xdr:nvSpPr>
      <xdr:spPr>
        <a:xfrm>
          <a:off x="9199583" y="13653718"/>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1058918</xdr:colOff>
      <xdr:row>64</xdr:row>
      <xdr:rowOff>699</xdr:rowOff>
    </xdr:from>
    <xdr:to>
      <xdr:col>11</xdr:col>
      <xdr:colOff>611546</xdr:colOff>
      <xdr:row>66</xdr:row>
      <xdr:rowOff>46712</xdr:rowOff>
    </xdr:to>
    <xdr:sp macro="" textlink="">
      <xdr:nvSpPr>
        <xdr:cNvPr id="83" name="Rectángulo 82">
          <a:hlinkClick xmlns:r="http://schemas.openxmlformats.org/officeDocument/2006/relationships" r:id="rId12"/>
        </xdr:cNvPr>
        <xdr:cNvSpPr/>
      </xdr:nvSpPr>
      <xdr:spPr>
        <a:xfrm>
          <a:off x="14693275" y="13186020"/>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2920519</xdr:colOff>
      <xdr:row>68</xdr:row>
      <xdr:rowOff>150350</xdr:rowOff>
    </xdr:from>
    <xdr:to>
      <xdr:col>10</xdr:col>
      <xdr:colOff>1034872</xdr:colOff>
      <xdr:row>70</xdr:row>
      <xdr:rowOff>206123</xdr:rowOff>
    </xdr:to>
    <xdr:sp macro="" textlink="">
      <xdr:nvSpPr>
        <xdr:cNvPr id="84" name="Rectángulo 83">
          <a:hlinkClick xmlns:r="http://schemas.openxmlformats.org/officeDocument/2006/relationships" r:id="rId13"/>
        </xdr:cNvPr>
        <xdr:cNvSpPr/>
      </xdr:nvSpPr>
      <xdr:spPr>
        <a:xfrm>
          <a:off x="12867340" y="14124886"/>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2903588</xdr:colOff>
      <xdr:row>66</xdr:row>
      <xdr:rowOff>75155</xdr:rowOff>
    </xdr:from>
    <xdr:to>
      <xdr:col>10</xdr:col>
      <xdr:colOff>1017941</xdr:colOff>
      <xdr:row>68</xdr:row>
      <xdr:rowOff>172236</xdr:rowOff>
    </xdr:to>
    <xdr:sp macro="" textlink="">
      <xdr:nvSpPr>
        <xdr:cNvPr id="85" name="Rectángulo 84">
          <a:hlinkClick xmlns:r="http://schemas.openxmlformats.org/officeDocument/2006/relationships" r:id="rId14"/>
        </xdr:cNvPr>
        <xdr:cNvSpPr/>
      </xdr:nvSpPr>
      <xdr:spPr>
        <a:xfrm>
          <a:off x="12850409" y="13655084"/>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2912584</xdr:colOff>
      <xdr:row>64</xdr:row>
      <xdr:rowOff>4249</xdr:rowOff>
    </xdr:from>
    <xdr:to>
      <xdr:col>10</xdr:col>
      <xdr:colOff>1026937</xdr:colOff>
      <xdr:row>66</xdr:row>
      <xdr:rowOff>60021</xdr:rowOff>
    </xdr:to>
    <xdr:sp macro="" textlink="">
      <xdr:nvSpPr>
        <xdr:cNvPr id="86" name="Rectángulo 85">
          <a:hlinkClick xmlns:r="http://schemas.openxmlformats.org/officeDocument/2006/relationships" r:id="rId15"/>
        </xdr:cNvPr>
        <xdr:cNvSpPr/>
      </xdr:nvSpPr>
      <xdr:spPr>
        <a:xfrm>
          <a:off x="12859405" y="13189570"/>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250841</xdr:colOff>
      <xdr:row>64</xdr:row>
      <xdr:rowOff>2484</xdr:rowOff>
    </xdr:from>
    <xdr:to>
      <xdr:col>9</xdr:col>
      <xdr:colOff>1056229</xdr:colOff>
      <xdr:row>66</xdr:row>
      <xdr:rowOff>58256</xdr:rowOff>
    </xdr:to>
    <xdr:sp macro="" textlink="">
      <xdr:nvSpPr>
        <xdr:cNvPr id="87" name="Rectángulo 86">
          <a:hlinkClick xmlns:r="http://schemas.openxmlformats.org/officeDocument/2006/relationships" r:id="rId16"/>
        </xdr:cNvPr>
        <xdr:cNvSpPr/>
      </xdr:nvSpPr>
      <xdr:spPr>
        <a:xfrm>
          <a:off x="9204341" y="13187805"/>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215755</xdr:colOff>
      <xdr:row>68</xdr:row>
      <xdr:rowOff>165810</xdr:rowOff>
    </xdr:from>
    <xdr:to>
      <xdr:col>8</xdr:col>
      <xdr:colOff>231929</xdr:colOff>
      <xdr:row>70</xdr:row>
      <xdr:rowOff>221583</xdr:rowOff>
    </xdr:to>
    <xdr:sp macro="" textlink="">
      <xdr:nvSpPr>
        <xdr:cNvPr id="88" name="Rectángulo 87">
          <a:hlinkClick xmlns:r="http://schemas.openxmlformats.org/officeDocument/2006/relationships" r:id="rId17"/>
        </xdr:cNvPr>
        <xdr:cNvSpPr/>
      </xdr:nvSpPr>
      <xdr:spPr>
        <a:xfrm>
          <a:off x="7386719" y="14140346"/>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1088674</xdr:colOff>
      <xdr:row>68</xdr:row>
      <xdr:rowOff>170866</xdr:rowOff>
    </xdr:from>
    <xdr:to>
      <xdr:col>9</xdr:col>
      <xdr:colOff>2892153</xdr:colOff>
      <xdr:row>70</xdr:row>
      <xdr:rowOff>214155</xdr:rowOff>
    </xdr:to>
    <xdr:sp macro="" textlink="">
      <xdr:nvSpPr>
        <xdr:cNvPr id="89" name="Rectángulo 88">
          <a:hlinkClick xmlns:r="http://schemas.openxmlformats.org/officeDocument/2006/relationships" r:id="rId18"/>
        </xdr:cNvPr>
        <xdr:cNvSpPr/>
      </xdr:nvSpPr>
      <xdr:spPr>
        <a:xfrm>
          <a:off x="11035495" y="14145402"/>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83</xdr:row>
      <xdr:rowOff>2889</xdr:rowOff>
    </xdr:from>
    <xdr:to>
      <xdr:col>6</xdr:col>
      <xdr:colOff>191474</xdr:colOff>
      <xdr:row>85</xdr:row>
      <xdr:rowOff>58662</xdr:rowOff>
    </xdr:to>
    <xdr:sp macro="" textlink="">
      <xdr:nvSpPr>
        <xdr:cNvPr id="90" name="Rectángulo 89">
          <a:hlinkClick xmlns:r="http://schemas.openxmlformats.org/officeDocument/2006/relationships" r:id="rId2"/>
        </xdr:cNvPr>
        <xdr:cNvSpPr/>
      </xdr:nvSpPr>
      <xdr:spPr>
        <a:xfrm>
          <a:off x="5565321" y="17134282"/>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85</xdr:row>
      <xdr:rowOff>83192</xdr:rowOff>
    </xdr:from>
    <xdr:to>
      <xdr:col>6</xdr:col>
      <xdr:colOff>191474</xdr:colOff>
      <xdr:row>87</xdr:row>
      <xdr:rowOff>138965</xdr:rowOff>
    </xdr:to>
    <xdr:sp macro="" textlink="">
      <xdr:nvSpPr>
        <xdr:cNvPr id="91" name="Rectángulo 90">
          <a:hlinkClick xmlns:r="http://schemas.openxmlformats.org/officeDocument/2006/relationships" r:id="rId3"/>
        </xdr:cNvPr>
        <xdr:cNvSpPr/>
      </xdr:nvSpPr>
      <xdr:spPr>
        <a:xfrm>
          <a:off x="5565321" y="17609192"/>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87</xdr:row>
      <xdr:rowOff>164102</xdr:rowOff>
    </xdr:from>
    <xdr:to>
      <xdr:col>6</xdr:col>
      <xdr:colOff>191474</xdr:colOff>
      <xdr:row>89</xdr:row>
      <xdr:rowOff>219875</xdr:rowOff>
    </xdr:to>
    <xdr:sp macro="" textlink="">
      <xdr:nvSpPr>
        <xdr:cNvPr id="92" name="Rectángulo 91">
          <a:hlinkClick xmlns:r="http://schemas.openxmlformats.org/officeDocument/2006/relationships" r:id="rId4"/>
        </xdr:cNvPr>
        <xdr:cNvSpPr/>
      </xdr:nvSpPr>
      <xdr:spPr>
        <a:xfrm>
          <a:off x="5565321" y="1808470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251826</xdr:colOff>
      <xdr:row>87</xdr:row>
      <xdr:rowOff>159749</xdr:rowOff>
    </xdr:from>
    <xdr:to>
      <xdr:col>9</xdr:col>
      <xdr:colOff>1061981</xdr:colOff>
      <xdr:row>89</xdr:row>
      <xdr:rowOff>215522</xdr:rowOff>
    </xdr:to>
    <xdr:sp macro="" textlink="">
      <xdr:nvSpPr>
        <xdr:cNvPr id="93" name="Rectángulo 92">
          <a:hlinkClick xmlns:r="http://schemas.openxmlformats.org/officeDocument/2006/relationships" r:id="rId5"/>
        </xdr:cNvPr>
        <xdr:cNvSpPr/>
      </xdr:nvSpPr>
      <xdr:spPr>
        <a:xfrm>
          <a:off x="9205326" y="18080356"/>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205020</xdr:colOff>
      <xdr:row>85</xdr:row>
      <xdr:rowOff>86647</xdr:rowOff>
    </xdr:from>
    <xdr:to>
      <xdr:col>8</xdr:col>
      <xdr:colOff>221194</xdr:colOff>
      <xdr:row>87</xdr:row>
      <xdr:rowOff>142420</xdr:rowOff>
    </xdr:to>
    <xdr:sp macro="" textlink="">
      <xdr:nvSpPr>
        <xdr:cNvPr id="94" name="Rectángulo 93">
          <a:hlinkClick xmlns:r="http://schemas.openxmlformats.org/officeDocument/2006/relationships" r:id="rId6"/>
        </xdr:cNvPr>
        <xdr:cNvSpPr/>
      </xdr:nvSpPr>
      <xdr:spPr>
        <a:xfrm>
          <a:off x="7375984" y="17612647"/>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219912</xdr:colOff>
      <xdr:row>83</xdr:row>
      <xdr:rowOff>0</xdr:rowOff>
    </xdr:from>
    <xdr:to>
      <xdr:col>8</xdr:col>
      <xdr:colOff>234498</xdr:colOff>
      <xdr:row>85</xdr:row>
      <xdr:rowOff>54185</xdr:rowOff>
    </xdr:to>
    <xdr:sp macro="" textlink="">
      <xdr:nvSpPr>
        <xdr:cNvPr id="95" name="Rectángulo 94">
          <a:hlinkClick xmlns:r="http://schemas.openxmlformats.org/officeDocument/2006/relationships" r:id="rId7"/>
        </xdr:cNvPr>
        <xdr:cNvSpPr/>
      </xdr:nvSpPr>
      <xdr:spPr>
        <a:xfrm>
          <a:off x="7390876" y="17131393"/>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1034901</xdr:colOff>
      <xdr:row>85</xdr:row>
      <xdr:rowOff>64722</xdr:rowOff>
    </xdr:from>
    <xdr:to>
      <xdr:col>11</xdr:col>
      <xdr:colOff>584350</xdr:colOff>
      <xdr:row>87</xdr:row>
      <xdr:rowOff>120495</xdr:rowOff>
    </xdr:to>
    <xdr:sp macro="" textlink="">
      <xdr:nvSpPr>
        <xdr:cNvPr id="96" name="Rectángulo 95">
          <a:hlinkClick xmlns:r="http://schemas.openxmlformats.org/officeDocument/2006/relationships" r:id="rId8"/>
        </xdr:cNvPr>
        <xdr:cNvSpPr/>
      </xdr:nvSpPr>
      <xdr:spPr>
        <a:xfrm>
          <a:off x="14669258" y="17590722"/>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1074762</xdr:colOff>
      <xdr:row>85</xdr:row>
      <xdr:rowOff>79083</xdr:rowOff>
    </xdr:from>
    <xdr:to>
      <xdr:col>9</xdr:col>
      <xdr:colOff>2878241</xdr:colOff>
      <xdr:row>87</xdr:row>
      <xdr:rowOff>154441</xdr:rowOff>
    </xdr:to>
    <xdr:sp macro="" textlink="">
      <xdr:nvSpPr>
        <xdr:cNvPr id="97" name="Rectángulo 96">
          <a:hlinkClick xmlns:r="http://schemas.openxmlformats.org/officeDocument/2006/relationships" r:id="rId9"/>
        </xdr:cNvPr>
        <xdr:cNvSpPr/>
      </xdr:nvSpPr>
      <xdr:spPr>
        <a:xfrm>
          <a:off x="11021583" y="17605083"/>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1078895</xdr:colOff>
      <xdr:row>83</xdr:row>
      <xdr:rowOff>8123</xdr:rowOff>
    </xdr:from>
    <xdr:to>
      <xdr:col>9</xdr:col>
      <xdr:colOff>2882374</xdr:colOff>
      <xdr:row>85</xdr:row>
      <xdr:rowOff>63896</xdr:rowOff>
    </xdr:to>
    <xdr:sp macro="" textlink="">
      <xdr:nvSpPr>
        <xdr:cNvPr id="98" name="Rectángulo 97">
          <a:hlinkClick xmlns:r="http://schemas.openxmlformats.org/officeDocument/2006/relationships" r:id="rId10"/>
        </xdr:cNvPr>
        <xdr:cNvSpPr/>
      </xdr:nvSpPr>
      <xdr:spPr>
        <a:xfrm>
          <a:off x="11025716" y="17139516"/>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246083</xdr:colOff>
      <xdr:row>85</xdr:row>
      <xdr:rowOff>73790</xdr:rowOff>
    </xdr:from>
    <xdr:to>
      <xdr:col>9</xdr:col>
      <xdr:colOff>1051471</xdr:colOff>
      <xdr:row>87</xdr:row>
      <xdr:rowOff>127975</xdr:rowOff>
    </xdr:to>
    <xdr:sp macro="" textlink="">
      <xdr:nvSpPr>
        <xdr:cNvPr id="99" name="Rectángulo 98">
          <a:hlinkClick xmlns:r="http://schemas.openxmlformats.org/officeDocument/2006/relationships" r:id="rId11"/>
        </xdr:cNvPr>
        <xdr:cNvSpPr/>
      </xdr:nvSpPr>
      <xdr:spPr>
        <a:xfrm>
          <a:off x="9199583" y="17599790"/>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1058918</xdr:colOff>
      <xdr:row>83</xdr:row>
      <xdr:rowOff>699</xdr:rowOff>
    </xdr:from>
    <xdr:to>
      <xdr:col>11</xdr:col>
      <xdr:colOff>611546</xdr:colOff>
      <xdr:row>85</xdr:row>
      <xdr:rowOff>46713</xdr:rowOff>
    </xdr:to>
    <xdr:sp macro="" textlink="">
      <xdr:nvSpPr>
        <xdr:cNvPr id="100" name="Rectángulo 99">
          <a:hlinkClick xmlns:r="http://schemas.openxmlformats.org/officeDocument/2006/relationships" r:id="rId12"/>
        </xdr:cNvPr>
        <xdr:cNvSpPr/>
      </xdr:nvSpPr>
      <xdr:spPr>
        <a:xfrm>
          <a:off x="14693275" y="17132092"/>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2920519</xdr:colOff>
      <xdr:row>87</xdr:row>
      <xdr:rowOff>150351</xdr:rowOff>
    </xdr:from>
    <xdr:to>
      <xdr:col>10</xdr:col>
      <xdr:colOff>1034872</xdr:colOff>
      <xdr:row>89</xdr:row>
      <xdr:rowOff>206124</xdr:rowOff>
    </xdr:to>
    <xdr:sp macro="" textlink="">
      <xdr:nvSpPr>
        <xdr:cNvPr id="101" name="Rectángulo 100">
          <a:hlinkClick xmlns:r="http://schemas.openxmlformats.org/officeDocument/2006/relationships" r:id="rId13"/>
        </xdr:cNvPr>
        <xdr:cNvSpPr/>
      </xdr:nvSpPr>
      <xdr:spPr>
        <a:xfrm>
          <a:off x="12867340" y="18070958"/>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2903588</xdr:colOff>
      <xdr:row>85</xdr:row>
      <xdr:rowOff>75156</xdr:rowOff>
    </xdr:from>
    <xdr:to>
      <xdr:col>10</xdr:col>
      <xdr:colOff>1017941</xdr:colOff>
      <xdr:row>87</xdr:row>
      <xdr:rowOff>172237</xdr:rowOff>
    </xdr:to>
    <xdr:sp macro="" textlink="">
      <xdr:nvSpPr>
        <xdr:cNvPr id="102" name="Rectángulo 101">
          <a:hlinkClick xmlns:r="http://schemas.openxmlformats.org/officeDocument/2006/relationships" r:id="rId14"/>
        </xdr:cNvPr>
        <xdr:cNvSpPr/>
      </xdr:nvSpPr>
      <xdr:spPr>
        <a:xfrm>
          <a:off x="12850409" y="17601156"/>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2912584</xdr:colOff>
      <xdr:row>83</xdr:row>
      <xdr:rowOff>4249</xdr:rowOff>
    </xdr:from>
    <xdr:to>
      <xdr:col>10</xdr:col>
      <xdr:colOff>1026937</xdr:colOff>
      <xdr:row>85</xdr:row>
      <xdr:rowOff>60022</xdr:rowOff>
    </xdr:to>
    <xdr:sp macro="" textlink="">
      <xdr:nvSpPr>
        <xdr:cNvPr id="103" name="Rectángulo 102">
          <a:hlinkClick xmlns:r="http://schemas.openxmlformats.org/officeDocument/2006/relationships" r:id="rId15"/>
        </xdr:cNvPr>
        <xdr:cNvSpPr/>
      </xdr:nvSpPr>
      <xdr:spPr>
        <a:xfrm>
          <a:off x="12859405" y="17135642"/>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250841</xdr:colOff>
      <xdr:row>83</xdr:row>
      <xdr:rowOff>2484</xdr:rowOff>
    </xdr:from>
    <xdr:to>
      <xdr:col>9</xdr:col>
      <xdr:colOff>1056229</xdr:colOff>
      <xdr:row>85</xdr:row>
      <xdr:rowOff>58257</xdr:rowOff>
    </xdr:to>
    <xdr:sp macro="" textlink="">
      <xdr:nvSpPr>
        <xdr:cNvPr id="104" name="Rectángulo 103">
          <a:hlinkClick xmlns:r="http://schemas.openxmlformats.org/officeDocument/2006/relationships" r:id="rId16"/>
        </xdr:cNvPr>
        <xdr:cNvSpPr/>
      </xdr:nvSpPr>
      <xdr:spPr>
        <a:xfrm>
          <a:off x="9204341" y="17133877"/>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215755</xdr:colOff>
      <xdr:row>87</xdr:row>
      <xdr:rowOff>165811</xdr:rowOff>
    </xdr:from>
    <xdr:to>
      <xdr:col>8</xdr:col>
      <xdr:colOff>231929</xdr:colOff>
      <xdr:row>89</xdr:row>
      <xdr:rowOff>221584</xdr:rowOff>
    </xdr:to>
    <xdr:sp macro="" textlink="">
      <xdr:nvSpPr>
        <xdr:cNvPr id="105" name="Rectángulo 104">
          <a:hlinkClick xmlns:r="http://schemas.openxmlformats.org/officeDocument/2006/relationships" r:id="rId17"/>
        </xdr:cNvPr>
        <xdr:cNvSpPr/>
      </xdr:nvSpPr>
      <xdr:spPr>
        <a:xfrm>
          <a:off x="7386719" y="18086418"/>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1088674</xdr:colOff>
      <xdr:row>87</xdr:row>
      <xdr:rowOff>170867</xdr:rowOff>
    </xdr:from>
    <xdr:to>
      <xdr:col>9</xdr:col>
      <xdr:colOff>2892153</xdr:colOff>
      <xdr:row>89</xdr:row>
      <xdr:rowOff>214156</xdr:rowOff>
    </xdr:to>
    <xdr:sp macro="" textlink="">
      <xdr:nvSpPr>
        <xdr:cNvPr id="106" name="Rectángulo 105">
          <a:hlinkClick xmlns:r="http://schemas.openxmlformats.org/officeDocument/2006/relationships" r:id="rId18"/>
        </xdr:cNvPr>
        <xdr:cNvSpPr/>
      </xdr:nvSpPr>
      <xdr:spPr>
        <a:xfrm>
          <a:off x="11035495" y="18091474"/>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102</xdr:row>
      <xdr:rowOff>2889</xdr:rowOff>
    </xdr:from>
    <xdr:to>
      <xdr:col>6</xdr:col>
      <xdr:colOff>191474</xdr:colOff>
      <xdr:row>104</xdr:row>
      <xdr:rowOff>58662</xdr:rowOff>
    </xdr:to>
    <xdr:sp macro="" textlink="">
      <xdr:nvSpPr>
        <xdr:cNvPr id="107" name="Rectángulo 106">
          <a:hlinkClick xmlns:r="http://schemas.openxmlformats.org/officeDocument/2006/relationships" r:id="rId2"/>
        </xdr:cNvPr>
        <xdr:cNvSpPr/>
      </xdr:nvSpPr>
      <xdr:spPr>
        <a:xfrm>
          <a:off x="5565321" y="21080353"/>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104</xdr:row>
      <xdr:rowOff>83192</xdr:rowOff>
    </xdr:from>
    <xdr:to>
      <xdr:col>6</xdr:col>
      <xdr:colOff>191474</xdr:colOff>
      <xdr:row>106</xdr:row>
      <xdr:rowOff>138964</xdr:rowOff>
    </xdr:to>
    <xdr:sp macro="" textlink="">
      <xdr:nvSpPr>
        <xdr:cNvPr id="108" name="Rectángulo 107">
          <a:hlinkClick xmlns:r="http://schemas.openxmlformats.org/officeDocument/2006/relationships" r:id="rId3"/>
        </xdr:cNvPr>
        <xdr:cNvSpPr/>
      </xdr:nvSpPr>
      <xdr:spPr>
        <a:xfrm>
          <a:off x="5565321" y="21555263"/>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106</xdr:row>
      <xdr:rowOff>164101</xdr:rowOff>
    </xdr:from>
    <xdr:to>
      <xdr:col>6</xdr:col>
      <xdr:colOff>191474</xdr:colOff>
      <xdr:row>108</xdr:row>
      <xdr:rowOff>219874</xdr:rowOff>
    </xdr:to>
    <xdr:sp macro="" textlink="">
      <xdr:nvSpPr>
        <xdr:cNvPr id="109" name="Rectángulo 108">
          <a:hlinkClick xmlns:r="http://schemas.openxmlformats.org/officeDocument/2006/relationships" r:id="rId4"/>
        </xdr:cNvPr>
        <xdr:cNvSpPr/>
      </xdr:nvSpPr>
      <xdr:spPr>
        <a:xfrm>
          <a:off x="5565321" y="22030780"/>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251826</xdr:colOff>
      <xdr:row>106</xdr:row>
      <xdr:rowOff>159748</xdr:rowOff>
    </xdr:from>
    <xdr:to>
      <xdr:col>9</xdr:col>
      <xdr:colOff>1061981</xdr:colOff>
      <xdr:row>108</xdr:row>
      <xdr:rowOff>215521</xdr:rowOff>
    </xdr:to>
    <xdr:sp macro="" textlink="">
      <xdr:nvSpPr>
        <xdr:cNvPr id="110" name="Rectángulo 109">
          <a:hlinkClick xmlns:r="http://schemas.openxmlformats.org/officeDocument/2006/relationships" r:id="rId5"/>
        </xdr:cNvPr>
        <xdr:cNvSpPr/>
      </xdr:nvSpPr>
      <xdr:spPr>
        <a:xfrm>
          <a:off x="9205326" y="22026427"/>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205020</xdr:colOff>
      <xdr:row>104</xdr:row>
      <xdr:rowOff>86647</xdr:rowOff>
    </xdr:from>
    <xdr:to>
      <xdr:col>8</xdr:col>
      <xdr:colOff>221194</xdr:colOff>
      <xdr:row>106</xdr:row>
      <xdr:rowOff>142419</xdr:rowOff>
    </xdr:to>
    <xdr:sp macro="" textlink="">
      <xdr:nvSpPr>
        <xdr:cNvPr id="111" name="Rectángulo 110">
          <a:hlinkClick xmlns:r="http://schemas.openxmlformats.org/officeDocument/2006/relationships" r:id="rId6"/>
        </xdr:cNvPr>
        <xdr:cNvSpPr/>
      </xdr:nvSpPr>
      <xdr:spPr>
        <a:xfrm>
          <a:off x="7375984" y="21558718"/>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219912</xdr:colOff>
      <xdr:row>102</xdr:row>
      <xdr:rowOff>0</xdr:rowOff>
    </xdr:from>
    <xdr:to>
      <xdr:col>8</xdr:col>
      <xdr:colOff>234498</xdr:colOff>
      <xdr:row>104</xdr:row>
      <xdr:rowOff>54185</xdr:rowOff>
    </xdr:to>
    <xdr:sp macro="" textlink="">
      <xdr:nvSpPr>
        <xdr:cNvPr id="112" name="Rectángulo 111">
          <a:hlinkClick xmlns:r="http://schemas.openxmlformats.org/officeDocument/2006/relationships" r:id="rId7"/>
        </xdr:cNvPr>
        <xdr:cNvSpPr/>
      </xdr:nvSpPr>
      <xdr:spPr>
        <a:xfrm>
          <a:off x="7390876" y="21077464"/>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1034901</xdr:colOff>
      <xdr:row>104</xdr:row>
      <xdr:rowOff>64722</xdr:rowOff>
    </xdr:from>
    <xdr:to>
      <xdr:col>11</xdr:col>
      <xdr:colOff>584350</xdr:colOff>
      <xdr:row>106</xdr:row>
      <xdr:rowOff>120494</xdr:rowOff>
    </xdr:to>
    <xdr:sp macro="" textlink="">
      <xdr:nvSpPr>
        <xdr:cNvPr id="113" name="Rectángulo 112">
          <a:hlinkClick xmlns:r="http://schemas.openxmlformats.org/officeDocument/2006/relationships" r:id="rId8"/>
        </xdr:cNvPr>
        <xdr:cNvSpPr/>
      </xdr:nvSpPr>
      <xdr:spPr>
        <a:xfrm>
          <a:off x="14669258" y="21536793"/>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1074762</xdr:colOff>
      <xdr:row>104</xdr:row>
      <xdr:rowOff>79083</xdr:rowOff>
    </xdr:from>
    <xdr:to>
      <xdr:col>9</xdr:col>
      <xdr:colOff>2878241</xdr:colOff>
      <xdr:row>106</xdr:row>
      <xdr:rowOff>154440</xdr:rowOff>
    </xdr:to>
    <xdr:sp macro="" textlink="">
      <xdr:nvSpPr>
        <xdr:cNvPr id="114" name="Rectángulo 113">
          <a:hlinkClick xmlns:r="http://schemas.openxmlformats.org/officeDocument/2006/relationships" r:id="rId9"/>
        </xdr:cNvPr>
        <xdr:cNvSpPr/>
      </xdr:nvSpPr>
      <xdr:spPr>
        <a:xfrm>
          <a:off x="11021583" y="21551154"/>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1078895</xdr:colOff>
      <xdr:row>102</xdr:row>
      <xdr:rowOff>8123</xdr:rowOff>
    </xdr:from>
    <xdr:to>
      <xdr:col>9</xdr:col>
      <xdr:colOff>2882374</xdr:colOff>
      <xdr:row>104</xdr:row>
      <xdr:rowOff>63896</xdr:rowOff>
    </xdr:to>
    <xdr:sp macro="" textlink="">
      <xdr:nvSpPr>
        <xdr:cNvPr id="115" name="Rectángulo 114">
          <a:hlinkClick xmlns:r="http://schemas.openxmlformats.org/officeDocument/2006/relationships" r:id="rId10"/>
        </xdr:cNvPr>
        <xdr:cNvSpPr/>
      </xdr:nvSpPr>
      <xdr:spPr>
        <a:xfrm>
          <a:off x="11025716" y="21085587"/>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246083</xdr:colOff>
      <xdr:row>104</xdr:row>
      <xdr:rowOff>73790</xdr:rowOff>
    </xdr:from>
    <xdr:to>
      <xdr:col>9</xdr:col>
      <xdr:colOff>1051471</xdr:colOff>
      <xdr:row>106</xdr:row>
      <xdr:rowOff>127974</xdr:rowOff>
    </xdr:to>
    <xdr:sp macro="" textlink="">
      <xdr:nvSpPr>
        <xdr:cNvPr id="116" name="Rectángulo 115">
          <a:hlinkClick xmlns:r="http://schemas.openxmlformats.org/officeDocument/2006/relationships" r:id="rId11"/>
        </xdr:cNvPr>
        <xdr:cNvSpPr/>
      </xdr:nvSpPr>
      <xdr:spPr>
        <a:xfrm>
          <a:off x="9199583" y="21545861"/>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1058918</xdr:colOff>
      <xdr:row>102</xdr:row>
      <xdr:rowOff>699</xdr:rowOff>
    </xdr:from>
    <xdr:to>
      <xdr:col>11</xdr:col>
      <xdr:colOff>611546</xdr:colOff>
      <xdr:row>104</xdr:row>
      <xdr:rowOff>46713</xdr:rowOff>
    </xdr:to>
    <xdr:sp macro="" textlink="">
      <xdr:nvSpPr>
        <xdr:cNvPr id="117" name="Rectángulo 116">
          <a:hlinkClick xmlns:r="http://schemas.openxmlformats.org/officeDocument/2006/relationships" r:id="rId12"/>
        </xdr:cNvPr>
        <xdr:cNvSpPr/>
      </xdr:nvSpPr>
      <xdr:spPr>
        <a:xfrm>
          <a:off x="14693275" y="21078163"/>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2920519</xdr:colOff>
      <xdr:row>106</xdr:row>
      <xdr:rowOff>150350</xdr:rowOff>
    </xdr:from>
    <xdr:to>
      <xdr:col>10</xdr:col>
      <xdr:colOff>1034872</xdr:colOff>
      <xdr:row>108</xdr:row>
      <xdr:rowOff>206123</xdr:rowOff>
    </xdr:to>
    <xdr:sp macro="" textlink="">
      <xdr:nvSpPr>
        <xdr:cNvPr id="118" name="Rectángulo 117">
          <a:hlinkClick xmlns:r="http://schemas.openxmlformats.org/officeDocument/2006/relationships" r:id="rId13"/>
        </xdr:cNvPr>
        <xdr:cNvSpPr/>
      </xdr:nvSpPr>
      <xdr:spPr>
        <a:xfrm>
          <a:off x="12867340" y="22017029"/>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2903588</xdr:colOff>
      <xdr:row>104</xdr:row>
      <xdr:rowOff>75156</xdr:rowOff>
    </xdr:from>
    <xdr:to>
      <xdr:col>10</xdr:col>
      <xdr:colOff>1017941</xdr:colOff>
      <xdr:row>106</xdr:row>
      <xdr:rowOff>172236</xdr:rowOff>
    </xdr:to>
    <xdr:sp macro="" textlink="">
      <xdr:nvSpPr>
        <xdr:cNvPr id="119" name="Rectángulo 118">
          <a:hlinkClick xmlns:r="http://schemas.openxmlformats.org/officeDocument/2006/relationships" r:id="rId14"/>
        </xdr:cNvPr>
        <xdr:cNvSpPr/>
      </xdr:nvSpPr>
      <xdr:spPr>
        <a:xfrm>
          <a:off x="12850409" y="21547227"/>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2912584</xdr:colOff>
      <xdr:row>102</xdr:row>
      <xdr:rowOff>4249</xdr:rowOff>
    </xdr:from>
    <xdr:to>
      <xdr:col>10</xdr:col>
      <xdr:colOff>1026937</xdr:colOff>
      <xdr:row>104</xdr:row>
      <xdr:rowOff>60022</xdr:rowOff>
    </xdr:to>
    <xdr:sp macro="" textlink="">
      <xdr:nvSpPr>
        <xdr:cNvPr id="120" name="Rectángulo 119">
          <a:hlinkClick xmlns:r="http://schemas.openxmlformats.org/officeDocument/2006/relationships" r:id="rId15"/>
        </xdr:cNvPr>
        <xdr:cNvSpPr/>
      </xdr:nvSpPr>
      <xdr:spPr>
        <a:xfrm>
          <a:off x="12859405" y="21081713"/>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250841</xdr:colOff>
      <xdr:row>102</xdr:row>
      <xdr:rowOff>2484</xdr:rowOff>
    </xdr:from>
    <xdr:to>
      <xdr:col>9</xdr:col>
      <xdr:colOff>1056229</xdr:colOff>
      <xdr:row>104</xdr:row>
      <xdr:rowOff>58257</xdr:rowOff>
    </xdr:to>
    <xdr:sp macro="" textlink="">
      <xdr:nvSpPr>
        <xdr:cNvPr id="121" name="Rectángulo 120">
          <a:hlinkClick xmlns:r="http://schemas.openxmlformats.org/officeDocument/2006/relationships" r:id="rId16"/>
        </xdr:cNvPr>
        <xdr:cNvSpPr/>
      </xdr:nvSpPr>
      <xdr:spPr>
        <a:xfrm>
          <a:off x="9204341" y="21079948"/>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215755</xdr:colOff>
      <xdr:row>106</xdr:row>
      <xdr:rowOff>165810</xdr:rowOff>
    </xdr:from>
    <xdr:to>
      <xdr:col>8</xdr:col>
      <xdr:colOff>231929</xdr:colOff>
      <xdr:row>108</xdr:row>
      <xdr:rowOff>221583</xdr:rowOff>
    </xdr:to>
    <xdr:sp macro="" textlink="">
      <xdr:nvSpPr>
        <xdr:cNvPr id="122" name="Rectángulo 121">
          <a:hlinkClick xmlns:r="http://schemas.openxmlformats.org/officeDocument/2006/relationships" r:id="rId17"/>
        </xdr:cNvPr>
        <xdr:cNvSpPr/>
      </xdr:nvSpPr>
      <xdr:spPr>
        <a:xfrm>
          <a:off x="7386719" y="22032489"/>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1088674</xdr:colOff>
      <xdr:row>106</xdr:row>
      <xdr:rowOff>170866</xdr:rowOff>
    </xdr:from>
    <xdr:to>
      <xdr:col>9</xdr:col>
      <xdr:colOff>2892153</xdr:colOff>
      <xdr:row>108</xdr:row>
      <xdr:rowOff>214155</xdr:rowOff>
    </xdr:to>
    <xdr:sp macro="" textlink="">
      <xdr:nvSpPr>
        <xdr:cNvPr id="123" name="Rectángulo 122">
          <a:hlinkClick xmlns:r="http://schemas.openxmlformats.org/officeDocument/2006/relationships" r:id="rId18"/>
        </xdr:cNvPr>
        <xdr:cNvSpPr/>
      </xdr:nvSpPr>
      <xdr:spPr>
        <a:xfrm>
          <a:off x="11035495" y="22037545"/>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121</xdr:row>
      <xdr:rowOff>2889</xdr:rowOff>
    </xdr:from>
    <xdr:to>
      <xdr:col>6</xdr:col>
      <xdr:colOff>191474</xdr:colOff>
      <xdr:row>123</xdr:row>
      <xdr:rowOff>58662</xdr:rowOff>
    </xdr:to>
    <xdr:sp macro="" textlink="">
      <xdr:nvSpPr>
        <xdr:cNvPr id="124" name="Rectángulo 123">
          <a:hlinkClick xmlns:r="http://schemas.openxmlformats.org/officeDocument/2006/relationships" r:id="rId2"/>
        </xdr:cNvPr>
        <xdr:cNvSpPr/>
      </xdr:nvSpPr>
      <xdr:spPr>
        <a:xfrm>
          <a:off x="5565321" y="25026425"/>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123</xdr:row>
      <xdr:rowOff>83192</xdr:rowOff>
    </xdr:from>
    <xdr:to>
      <xdr:col>6</xdr:col>
      <xdr:colOff>191474</xdr:colOff>
      <xdr:row>125</xdr:row>
      <xdr:rowOff>138965</xdr:rowOff>
    </xdr:to>
    <xdr:sp macro="" textlink="">
      <xdr:nvSpPr>
        <xdr:cNvPr id="125" name="Rectángulo 124">
          <a:hlinkClick xmlns:r="http://schemas.openxmlformats.org/officeDocument/2006/relationships" r:id="rId3"/>
        </xdr:cNvPr>
        <xdr:cNvSpPr/>
      </xdr:nvSpPr>
      <xdr:spPr>
        <a:xfrm>
          <a:off x="5565321" y="25501335"/>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125</xdr:row>
      <xdr:rowOff>164102</xdr:rowOff>
    </xdr:from>
    <xdr:to>
      <xdr:col>6</xdr:col>
      <xdr:colOff>191474</xdr:colOff>
      <xdr:row>127</xdr:row>
      <xdr:rowOff>219875</xdr:rowOff>
    </xdr:to>
    <xdr:sp macro="" textlink="">
      <xdr:nvSpPr>
        <xdr:cNvPr id="126" name="Rectángulo 125">
          <a:hlinkClick xmlns:r="http://schemas.openxmlformats.org/officeDocument/2006/relationships" r:id="rId4"/>
        </xdr:cNvPr>
        <xdr:cNvSpPr/>
      </xdr:nvSpPr>
      <xdr:spPr>
        <a:xfrm>
          <a:off x="5565321" y="25976852"/>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251826</xdr:colOff>
      <xdr:row>125</xdr:row>
      <xdr:rowOff>159749</xdr:rowOff>
    </xdr:from>
    <xdr:to>
      <xdr:col>9</xdr:col>
      <xdr:colOff>1061981</xdr:colOff>
      <xdr:row>127</xdr:row>
      <xdr:rowOff>215522</xdr:rowOff>
    </xdr:to>
    <xdr:sp macro="" textlink="">
      <xdr:nvSpPr>
        <xdr:cNvPr id="127" name="Rectángulo 126">
          <a:hlinkClick xmlns:r="http://schemas.openxmlformats.org/officeDocument/2006/relationships" r:id="rId5"/>
        </xdr:cNvPr>
        <xdr:cNvSpPr/>
      </xdr:nvSpPr>
      <xdr:spPr>
        <a:xfrm>
          <a:off x="9205326" y="25972499"/>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205020</xdr:colOff>
      <xdr:row>123</xdr:row>
      <xdr:rowOff>86647</xdr:rowOff>
    </xdr:from>
    <xdr:to>
      <xdr:col>8</xdr:col>
      <xdr:colOff>221194</xdr:colOff>
      <xdr:row>125</xdr:row>
      <xdr:rowOff>142420</xdr:rowOff>
    </xdr:to>
    <xdr:sp macro="" textlink="">
      <xdr:nvSpPr>
        <xdr:cNvPr id="128" name="Rectángulo 127">
          <a:hlinkClick xmlns:r="http://schemas.openxmlformats.org/officeDocument/2006/relationships" r:id="rId6"/>
        </xdr:cNvPr>
        <xdr:cNvSpPr/>
      </xdr:nvSpPr>
      <xdr:spPr>
        <a:xfrm>
          <a:off x="7375984" y="25504790"/>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219912</xdr:colOff>
      <xdr:row>121</xdr:row>
      <xdr:rowOff>0</xdr:rowOff>
    </xdr:from>
    <xdr:to>
      <xdr:col>8</xdr:col>
      <xdr:colOff>234498</xdr:colOff>
      <xdr:row>123</xdr:row>
      <xdr:rowOff>54185</xdr:rowOff>
    </xdr:to>
    <xdr:sp macro="" textlink="">
      <xdr:nvSpPr>
        <xdr:cNvPr id="129" name="Rectángulo 128">
          <a:hlinkClick xmlns:r="http://schemas.openxmlformats.org/officeDocument/2006/relationships" r:id="rId7"/>
        </xdr:cNvPr>
        <xdr:cNvSpPr/>
      </xdr:nvSpPr>
      <xdr:spPr>
        <a:xfrm>
          <a:off x="7390876" y="25023536"/>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1034901</xdr:colOff>
      <xdr:row>123</xdr:row>
      <xdr:rowOff>64722</xdr:rowOff>
    </xdr:from>
    <xdr:to>
      <xdr:col>11</xdr:col>
      <xdr:colOff>584350</xdr:colOff>
      <xdr:row>125</xdr:row>
      <xdr:rowOff>120495</xdr:rowOff>
    </xdr:to>
    <xdr:sp macro="" textlink="">
      <xdr:nvSpPr>
        <xdr:cNvPr id="130" name="Rectángulo 129">
          <a:hlinkClick xmlns:r="http://schemas.openxmlformats.org/officeDocument/2006/relationships" r:id="rId8"/>
        </xdr:cNvPr>
        <xdr:cNvSpPr/>
      </xdr:nvSpPr>
      <xdr:spPr>
        <a:xfrm>
          <a:off x="14669258" y="25482865"/>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1074762</xdr:colOff>
      <xdr:row>123</xdr:row>
      <xdr:rowOff>79083</xdr:rowOff>
    </xdr:from>
    <xdr:to>
      <xdr:col>9</xdr:col>
      <xdr:colOff>2878241</xdr:colOff>
      <xdr:row>125</xdr:row>
      <xdr:rowOff>154441</xdr:rowOff>
    </xdr:to>
    <xdr:sp macro="" textlink="">
      <xdr:nvSpPr>
        <xdr:cNvPr id="131" name="Rectángulo 130">
          <a:hlinkClick xmlns:r="http://schemas.openxmlformats.org/officeDocument/2006/relationships" r:id="rId9"/>
        </xdr:cNvPr>
        <xdr:cNvSpPr/>
      </xdr:nvSpPr>
      <xdr:spPr>
        <a:xfrm>
          <a:off x="11021583" y="25497226"/>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1078895</xdr:colOff>
      <xdr:row>121</xdr:row>
      <xdr:rowOff>8123</xdr:rowOff>
    </xdr:from>
    <xdr:to>
      <xdr:col>9</xdr:col>
      <xdr:colOff>2882374</xdr:colOff>
      <xdr:row>123</xdr:row>
      <xdr:rowOff>63896</xdr:rowOff>
    </xdr:to>
    <xdr:sp macro="" textlink="">
      <xdr:nvSpPr>
        <xdr:cNvPr id="132" name="Rectángulo 131">
          <a:hlinkClick xmlns:r="http://schemas.openxmlformats.org/officeDocument/2006/relationships" r:id="rId10"/>
        </xdr:cNvPr>
        <xdr:cNvSpPr/>
      </xdr:nvSpPr>
      <xdr:spPr>
        <a:xfrm>
          <a:off x="11025716" y="25031659"/>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246083</xdr:colOff>
      <xdr:row>123</xdr:row>
      <xdr:rowOff>73790</xdr:rowOff>
    </xdr:from>
    <xdr:to>
      <xdr:col>9</xdr:col>
      <xdr:colOff>1051471</xdr:colOff>
      <xdr:row>125</xdr:row>
      <xdr:rowOff>127975</xdr:rowOff>
    </xdr:to>
    <xdr:sp macro="" textlink="">
      <xdr:nvSpPr>
        <xdr:cNvPr id="133" name="Rectángulo 132">
          <a:hlinkClick xmlns:r="http://schemas.openxmlformats.org/officeDocument/2006/relationships" r:id="rId11"/>
        </xdr:cNvPr>
        <xdr:cNvSpPr/>
      </xdr:nvSpPr>
      <xdr:spPr>
        <a:xfrm>
          <a:off x="9199583" y="25491933"/>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1058918</xdr:colOff>
      <xdr:row>121</xdr:row>
      <xdr:rowOff>699</xdr:rowOff>
    </xdr:from>
    <xdr:to>
      <xdr:col>11</xdr:col>
      <xdr:colOff>611546</xdr:colOff>
      <xdr:row>123</xdr:row>
      <xdr:rowOff>46713</xdr:rowOff>
    </xdr:to>
    <xdr:sp macro="" textlink="">
      <xdr:nvSpPr>
        <xdr:cNvPr id="134" name="Rectángulo 133">
          <a:hlinkClick xmlns:r="http://schemas.openxmlformats.org/officeDocument/2006/relationships" r:id="rId12"/>
        </xdr:cNvPr>
        <xdr:cNvSpPr/>
      </xdr:nvSpPr>
      <xdr:spPr>
        <a:xfrm>
          <a:off x="14693275" y="25024235"/>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2920519</xdr:colOff>
      <xdr:row>125</xdr:row>
      <xdr:rowOff>150351</xdr:rowOff>
    </xdr:from>
    <xdr:to>
      <xdr:col>10</xdr:col>
      <xdr:colOff>1034872</xdr:colOff>
      <xdr:row>127</xdr:row>
      <xdr:rowOff>206124</xdr:rowOff>
    </xdr:to>
    <xdr:sp macro="" textlink="">
      <xdr:nvSpPr>
        <xdr:cNvPr id="135" name="Rectángulo 134">
          <a:hlinkClick xmlns:r="http://schemas.openxmlformats.org/officeDocument/2006/relationships" r:id="rId13"/>
        </xdr:cNvPr>
        <xdr:cNvSpPr/>
      </xdr:nvSpPr>
      <xdr:spPr>
        <a:xfrm>
          <a:off x="12867340" y="25963101"/>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2903588</xdr:colOff>
      <xdr:row>123</xdr:row>
      <xdr:rowOff>75156</xdr:rowOff>
    </xdr:from>
    <xdr:to>
      <xdr:col>10</xdr:col>
      <xdr:colOff>1017941</xdr:colOff>
      <xdr:row>125</xdr:row>
      <xdr:rowOff>172237</xdr:rowOff>
    </xdr:to>
    <xdr:sp macro="" textlink="">
      <xdr:nvSpPr>
        <xdr:cNvPr id="136" name="Rectángulo 135">
          <a:hlinkClick xmlns:r="http://schemas.openxmlformats.org/officeDocument/2006/relationships" r:id="rId14"/>
        </xdr:cNvPr>
        <xdr:cNvSpPr/>
      </xdr:nvSpPr>
      <xdr:spPr>
        <a:xfrm>
          <a:off x="12850409" y="25493299"/>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2912584</xdr:colOff>
      <xdr:row>121</xdr:row>
      <xdr:rowOff>4249</xdr:rowOff>
    </xdr:from>
    <xdr:to>
      <xdr:col>10</xdr:col>
      <xdr:colOff>1026937</xdr:colOff>
      <xdr:row>123</xdr:row>
      <xdr:rowOff>60022</xdr:rowOff>
    </xdr:to>
    <xdr:sp macro="" textlink="">
      <xdr:nvSpPr>
        <xdr:cNvPr id="137" name="Rectángulo 136">
          <a:hlinkClick xmlns:r="http://schemas.openxmlformats.org/officeDocument/2006/relationships" r:id="rId15"/>
        </xdr:cNvPr>
        <xdr:cNvSpPr/>
      </xdr:nvSpPr>
      <xdr:spPr>
        <a:xfrm>
          <a:off x="12859405" y="25027785"/>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250841</xdr:colOff>
      <xdr:row>121</xdr:row>
      <xdr:rowOff>2484</xdr:rowOff>
    </xdr:from>
    <xdr:to>
      <xdr:col>9</xdr:col>
      <xdr:colOff>1056229</xdr:colOff>
      <xdr:row>123</xdr:row>
      <xdr:rowOff>58257</xdr:rowOff>
    </xdr:to>
    <xdr:sp macro="" textlink="">
      <xdr:nvSpPr>
        <xdr:cNvPr id="138" name="Rectángulo 137">
          <a:hlinkClick xmlns:r="http://schemas.openxmlformats.org/officeDocument/2006/relationships" r:id="rId16"/>
        </xdr:cNvPr>
        <xdr:cNvSpPr/>
      </xdr:nvSpPr>
      <xdr:spPr>
        <a:xfrm>
          <a:off x="9204341" y="25026020"/>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215755</xdr:colOff>
      <xdr:row>125</xdr:row>
      <xdr:rowOff>165811</xdr:rowOff>
    </xdr:from>
    <xdr:to>
      <xdr:col>8</xdr:col>
      <xdr:colOff>231929</xdr:colOff>
      <xdr:row>127</xdr:row>
      <xdr:rowOff>221584</xdr:rowOff>
    </xdr:to>
    <xdr:sp macro="" textlink="">
      <xdr:nvSpPr>
        <xdr:cNvPr id="139" name="Rectángulo 138">
          <a:hlinkClick xmlns:r="http://schemas.openxmlformats.org/officeDocument/2006/relationships" r:id="rId17"/>
        </xdr:cNvPr>
        <xdr:cNvSpPr/>
      </xdr:nvSpPr>
      <xdr:spPr>
        <a:xfrm>
          <a:off x="7386719" y="25978561"/>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1088674</xdr:colOff>
      <xdr:row>125</xdr:row>
      <xdr:rowOff>170867</xdr:rowOff>
    </xdr:from>
    <xdr:to>
      <xdr:col>9</xdr:col>
      <xdr:colOff>2892153</xdr:colOff>
      <xdr:row>127</xdr:row>
      <xdr:rowOff>214156</xdr:rowOff>
    </xdr:to>
    <xdr:sp macro="" textlink="">
      <xdr:nvSpPr>
        <xdr:cNvPr id="140" name="Rectángulo 139">
          <a:hlinkClick xmlns:r="http://schemas.openxmlformats.org/officeDocument/2006/relationships" r:id="rId18"/>
        </xdr:cNvPr>
        <xdr:cNvSpPr/>
      </xdr:nvSpPr>
      <xdr:spPr>
        <a:xfrm>
          <a:off x="11035495" y="25983617"/>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140</xdr:row>
      <xdr:rowOff>2889</xdr:rowOff>
    </xdr:from>
    <xdr:to>
      <xdr:col>6</xdr:col>
      <xdr:colOff>191474</xdr:colOff>
      <xdr:row>142</xdr:row>
      <xdr:rowOff>58662</xdr:rowOff>
    </xdr:to>
    <xdr:sp macro="" textlink="">
      <xdr:nvSpPr>
        <xdr:cNvPr id="141" name="Rectángulo 140">
          <a:hlinkClick xmlns:r="http://schemas.openxmlformats.org/officeDocument/2006/relationships" r:id="rId2"/>
        </xdr:cNvPr>
        <xdr:cNvSpPr/>
      </xdr:nvSpPr>
      <xdr:spPr>
        <a:xfrm>
          <a:off x="5565321" y="28972496"/>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142</xdr:row>
      <xdr:rowOff>83192</xdr:rowOff>
    </xdr:from>
    <xdr:to>
      <xdr:col>6</xdr:col>
      <xdr:colOff>191474</xdr:colOff>
      <xdr:row>144</xdr:row>
      <xdr:rowOff>138965</xdr:rowOff>
    </xdr:to>
    <xdr:sp macro="" textlink="">
      <xdr:nvSpPr>
        <xdr:cNvPr id="142" name="Rectángulo 141">
          <a:hlinkClick xmlns:r="http://schemas.openxmlformats.org/officeDocument/2006/relationships" r:id="rId3"/>
        </xdr:cNvPr>
        <xdr:cNvSpPr/>
      </xdr:nvSpPr>
      <xdr:spPr>
        <a:xfrm>
          <a:off x="5565321" y="29447406"/>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144</xdr:row>
      <xdr:rowOff>164102</xdr:rowOff>
    </xdr:from>
    <xdr:to>
      <xdr:col>6</xdr:col>
      <xdr:colOff>191474</xdr:colOff>
      <xdr:row>146</xdr:row>
      <xdr:rowOff>219874</xdr:rowOff>
    </xdr:to>
    <xdr:sp macro="" textlink="">
      <xdr:nvSpPr>
        <xdr:cNvPr id="143" name="Rectángulo 142">
          <a:hlinkClick xmlns:r="http://schemas.openxmlformats.org/officeDocument/2006/relationships" r:id="rId4"/>
        </xdr:cNvPr>
        <xdr:cNvSpPr/>
      </xdr:nvSpPr>
      <xdr:spPr>
        <a:xfrm>
          <a:off x="5565321" y="29922923"/>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251826</xdr:colOff>
      <xdr:row>144</xdr:row>
      <xdr:rowOff>159749</xdr:rowOff>
    </xdr:from>
    <xdr:to>
      <xdr:col>9</xdr:col>
      <xdr:colOff>1061981</xdr:colOff>
      <xdr:row>146</xdr:row>
      <xdr:rowOff>215521</xdr:rowOff>
    </xdr:to>
    <xdr:sp macro="" textlink="">
      <xdr:nvSpPr>
        <xdr:cNvPr id="144" name="Rectángulo 143">
          <a:hlinkClick xmlns:r="http://schemas.openxmlformats.org/officeDocument/2006/relationships" r:id="rId5"/>
        </xdr:cNvPr>
        <xdr:cNvSpPr/>
      </xdr:nvSpPr>
      <xdr:spPr>
        <a:xfrm>
          <a:off x="9205326" y="29918570"/>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205020</xdr:colOff>
      <xdr:row>142</xdr:row>
      <xdr:rowOff>86647</xdr:rowOff>
    </xdr:from>
    <xdr:to>
      <xdr:col>8</xdr:col>
      <xdr:colOff>221194</xdr:colOff>
      <xdr:row>144</xdr:row>
      <xdr:rowOff>142420</xdr:rowOff>
    </xdr:to>
    <xdr:sp macro="" textlink="">
      <xdr:nvSpPr>
        <xdr:cNvPr id="145" name="Rectángulo 144">
          <a:hlinkClick xmlns:r="http://schemas.openxmlformats.org/officeDocument/2006/relationships" r:id="rId6"/>
        </xdr:cNvPr>
        <xdr:cNvSpPr/>
      </xdr:nvSpPr>
      <xdr:spPr>
        <a:xfrm>
          <a:off x="7375984" y="29450861"/>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219912</xdr:colOff>
      <xdr:row>140</xdr:row>
      <xdr:rowOff>0</xdr:rowOff>
    </xdr:from>
    <xdr:to>
      <xdr:col>8</xdr:col>
      <xdr:colOff>234498</xdr:colOff>
      <xdr:row>142</xdr:row>
      <xdr:rowOff>54185</xdr:rowOff>
    </xdr:to>
    <xdr:sp macro="" textlink="">
      <xdr:nvSpPr>
        <xdr:cNvPr id="146" name="Rectángulo 145">
          <a:hlinkClick xmlns:r="http://schemas.openxmlformats.org/officeDocument/2006/relationships" r:id="rId7"/>
        </xdr:cNvPr>
        <xdr:cNvSpPr/>
      </xdr:nvSpPr>
      <xdr:spPr>
        <a:xfrm>
          <a:off x="7390876" y="28969607"/>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1034901</xdr:colOff>
      <xdr:row>142</xdr:row>
      <xdr:rowOff>64722</xdr:rowOff>
    </xdr:from>
    <xdr:to>
      <xdr:col>11</xdr:col>
      <xdr:colOff>584350</xdr:colOff>
      <xdr:row>144</xdr:row>
      <xdr:rowOff>120495</xdr:rowOff>
    </xdr:to>
    <xdr:sp macro="" textlink="">
      <xdr:nvSpPr>
        <xdr:cNvPr id="147" name="Rectángulo 146">
          <a:hlinkClick xmlns:r="http://schemas.openxmlformats.org/officeDocument/2006/relationships" r:id="rId8"/>
        </xdr:cNvPr>
        <xdr:cNvSpPr/>
      </xdr:nvSpPr>
      <xdr:spPr>
        <a:xfrm>
          <a:off x="14669258" y="29428936"/>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1074762</xdr:colOff>
      <xdr:row>142</xdr:row>
      <xdr:rowOff>79083</xdr:rowOff>
    </xdr:from>
    <xdr:to>
      <xdr:col>9</xdr:col>
      <xdr:colOff>2878241</xdr:colOff>
      <xdr:row>144</xdr:row>
      <xdr:rowOff>154441</xdr:rowOff>
    </xdr:to>
    <xdr:sp macro="" textlink="">
      <xdr:nvSpPr>
        <xdr:cNvPr id="148" name="Rectángulo 147">
          <a:hlinkClick xmlns:r="http://schemas.openxmlformats.org/officeDocument/2006/relationships" r:id="rId9"/>
        </xdr:cNvPr>
        <xdr:cNvSpPr/>
      </xdr:nvSpPr>
      <xdr:spPr>
        <a:xfrm>
          <a:off x="11021583" y="29443297"/>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1078895</xdr:colOff>
      <xdr:row>140</xdr:row>
      <xdr:rowOff>8123</xdr:rowOff>
    </xdr:from>
    <xdr:to>
      <xdr:col>9</xdr:col>
      <xdr:colOff>2882374</xdr:colOff>
      <xdr:row>142</xdr:row>
      <xdr:rowOff>63896</xdr:rowOff>
    </xdr:to>
    <xdr:sp macro="" textlink="">
      <xdr:nvSpPr>
        <xdr:cNvPr id="149" name="Rectángulo 148">
          <a:hlinkClick xmlns:r="http://schemas.openxmlformats.org/officeDocument/2006/relationships" r:id="rId10"/>
        </xdr:cNvPr>
        <xdr:cNvSpPr/>
      </xdr:nvSpPr>
      <xdr:spPr>
        <a:xfrm>
          <a:off x="11025716" y="28977730"/>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246083</xdr:colOff>
      <xdr:row>142</xdr:row>
      <xdr:rowOff>73790</xdr:rowOff>
    </xdr:from>
    <xdr:to>
      <xdr:col>9</xdr:col>
      <xdr:colOff>1051471</xdr:colOff>
      <xdr:row>144</xdr:row>
      <xdr:rowOff>127975</xdr:rowOff>
    </xdr:to>
    <xdr:sp macro="" textlink="">
      <xdr:nvSpPr>
        <xdr:cNvPr id="150" name="Rectángulo 149">
          <a:hlinkClick xmlns:r="http://schemas.openxmlformats.org/officeDocument/2006/relationships" r:id="rId11"/>
        </xdr:cNvPr>
        <xdr:cNvSpPr/>
      </xdr:nvSpPr>
      <xdr:spPr>
        <a:xfrm>
          <a:off x="9199583" y="29438004"/>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1058918</xdr:colOff>
      <xdr:row>140</xdr:row>
      <xdr:rowOff>699</xdr:rowOff>
    </xdr:from>
    <xdr:to>
      <xdr:col>11</xdr:col>
      <xdr:colOff>611546</xdr:colOff>
      <xdr:row>142</xdr:row>
      <xdr:rowOff>46713</xdr:rowOff>
    </xdr:to>
    <xdr:sp macro="" textlink="">
      <xdr:nvSpPr>
        <xdr:cNvPr id="151" name="Rectángulo 150">
          <a:hlinkClick xmlns:r="http://schemas.openxmlformats.org/officeDocument/2006/relationships" r:id="rId12"/>
        </xdr:cNvPr>
        <xdr:cNvSpPr/>
      </xdr:nvSpPr>
      <xdr:spPr>
        <a:xfrm>
          <a:off x="14693275" y="28970306"/>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2920519</xdr:colOff>
      <xdr:row>144</xdr:row>
      <xdr:rowOff>150351</xdr:rowOff>
    </xdr:from>
    <xdr:to>
      <xdr:col>10</xdr:col>
      <xdr:colOff>1034872</xdr:colOff>
      <xdr:row>146</xdr:row>
      <xdr:rowOff>206123</xdr:rowOff>
    </xdr:to>
    <xdr:sp macro="" textlink="">
      <xdr:nvSpPr>
        <xdr:cNvPr id="152" name="Rectángulo 151">
          <a:hlinkClick xmlns:r="http://schemas.openxmlformats.org/officeDocument/2006/relationships" r:id="rId13"/>
        </xdr:cNvPr>
        <xdr:cNvSpPr/>
      </xdr:nvSpPr>
      <xdr:spPr>
        <a:xfrm>
          <a:off x="12867340" y="29909172"/>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2903588</xdr:colOff>
      <xdr:row>142</xdr:row>
      <xdr:rowOff>75156</xdr:rowOff>
    </xdr:from>
    <xdr:to>
      <xdr:col>10</xdr:col>
      <xdr:colOff>1017941</xdr:colOff>
      <xdr:row>144</xdr:row>
      <xdr:rowOff>172237</xdr:rowOff>
    </xdr:to>
    <xdr:sp macro="" textlink="">
      <xdr:nvSpPr>
        <xdr:cNvPr id="153" name="Rectángulo 152">
          <a:hlinkClick xmlns:r="http://schemas.openxmlformats.org/officeDocument/2006/relationships" r:id="rId14"/>
        </xdr:cNvPr>
        <xdr:cNvSpPr/>
      </xdr:nvSpPr>
      <xdr:spPr>
        <a:xfrm>
          <a:off x="12850409" y="29439370"/>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2912584</xdr:colOff>
      <xdr:row>140</xdr:row>
      <xdr:rowOff>4249</xdr:rowOff>
    </xdr:from>
    <xdr:to>
      <xdr:col>10</xdr:col>
      <xdr:colOff>1026937</xdr:colOff>
      <xdr:row>142</xdr:row>
      <xdr:rowOff>60022</xdr:rowOff>
    </xdr:to>
    <xdr:sp macro="" textlink="">
      <xdr:nvSpPr>
        <xdr:cNvPr id="154" name="Rectángulo 153">
          <a:hlinkClick xmlns:r="http://schemas.openxmlformats.org/officeDocument/2006/relationships" r:id="rId15"/>
        </xdr:cNvPr>
        <xdr:cNvSpPr/>
      </xdr:nvSpPr>
      <xdr:spPr>
        <a:xfrm>
          <a:off x="12859405" y="28973856"/>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250841</xdr:colOff>
      <xdr:row>140</xdr:row>
      <xdr:rowOff>2484</xdr:rowOff>
    </xdr:from>
    <xdr:to>
      <xdr:col>9</xdr:col>
      <xdr:colOff>1056229</xdr:colOff>
      <xdr:row>142</xdr:row>
      <xdr:rowOff>58257</xdr:rowOff>
    </xdr:to>
    <xdr:sp macro="" textlink="">
      <xdr:nvSpPr>
        <xdr:cNvPr id="155" name="Rectángulo 154">
          <a:hlinkClick xmlns:r="http://schemas.openxmlformats.org/officeDocument/2006/relationships" r:id="rId16"/>
        </xdr:cNvPr>
        <xdr:cNvSpPr/>
      </xdr:nvSpPr>
      <xdr:spPr>
        <a:xfrm>
          <a:off x="9204341" y="28972091"/>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215755</xdr:colOff>
      <xdr:row>144</xdr:row>
      <xdr:rowOff>165811</xdr:rowOff>
    </xdr:from>
    <xdr:to>
      <xdr:col>8</xdr:col>
      <xdr:colOff>231929</xdr:colOff>
      <xdr:row>146</xdr:row>
      <xdr:rowOff>221583</xdr:rowOff>
    </xdr:to>
    <xdr:sp macro="" textlink="">
      <xdr:nvSpPr>
        <xdr:cNvPr id="156" name="Rectángulo 155">
          <a:hlinkClick xmlns:r="http://schemas.openxmlformats.org/officeDocument/2006/relationships" r:id="rId17"/>
        </xdr:cNvPr>
        <xdr:cNvSpPr/>
      </xdr:nvSpPr>
      <xdr:spPr>
        <a:xfrm>
          <a:off x="7386719" y="29924632"/>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1088674</xdr:colOff>
      <xdr:row>144</xdr:row>
      <xdr:rowOff>170867</xdr:rowOff>
    </xdr:from>
    <xdr:to>
      <xdr:col>9</xdr:col>
      <xdr:colOff>2892153</xdr:colOff>
      <xdr:row>146</xdr:row>
      <xdr:rowOff>214155</xdr:rowOff>
    </xdr:to>
    <xdr:sp macro="" textlink="">
      <xdr:nvSpPr>
        <xdr:cNvPr id="157" name="Rectángulo 156">
          <a:hlinkClick xmlns:r="http://schemas.openxmlformats.org/officeDocument/2006/relationships" r:id="rId18"/>
        </xdr:cNvPr>
        <xdr:cNvSpPr/>
      </xdr:nvSpPr>
      <xdr:spPr>
        <a:xfrm>
          <a:off x="11035495" y="29929688"/>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159</xdr:row>
      <xdr:rowOff>2889</xdr:rowOff>
    </xdr:from>
    <xdr:to>
      <xdr:col>6</xdr:col>
      <xdr:colOff>191474</xdr:colOff>
      <xdr:row>161</xdr:row>
      <xdr:rowOff>58662</xdr:rowOff>
    </xdr:to>
    <xdr:sp macro="" textlink="">
      <xdr:nvSpPr>
        <xdr:cNvPr id="158" name="Rectángulo 157">
          <a:hlinkClick xmlns:r="http://schemas.openxmlformats.org/officeDocument/2006/relationships" r:id="rId2"/>
        </xdr:cNvPr>
        <xdr:cNvSpPr/>
      </xdr:nvSpPr>
      <xdr:spPr>
        <a:xfrm>
          <a:off x="5565321" y="32918568"/>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161</xdr:row>
      <xdr:rowOff>83192</xdr:rowOff>
    </xdr:from>
    <xdr:to>
      <xdr:col>6</xdr:col>
      <xdr:colOff>191474</xdr:colOff>
      <xdr:row>163</xdr:row>
      <xdr:rowOff>138965</xdr:rowOff>
    </xdr:to>
    <xdr:sp macro="" textlink="">
      <xdr:nvSpPr>
        <xdr:cNvPr id="159" name="Rectángulo 158">
          <a:hlinkClick xmlns:r="http://schemas.openxmlformats.org/officeDocument/2006/relationships" r:id="rId3"/>
        </xdr:cNvPr>
        <xdr:cNvSpPr/>
      </xdr:nvSpPr>
      <xdr:spPr>
        <a:xfrm>
          <a:off x="5565321" y="33393478"/>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163</xdr:row>
      <xdr:rowOff>164102</xdr:rowOff>
    </xdr:from>
    <xdr:to>
      <xdr:col>6</xdr:col>
      <xdr:colOff>191474</xdr:colOff>
      <xdr:row>165</xdr:row>
      <xdr:rowOff>219875</xdr:rowOff>
    </xdr:to>
    <xdr:sp macro="" textlink="">
      <xdr:nvSpPr>
        <xdr:cNvPr id="160" name="Rectángulo 159">
          <a:hlinkClick xmlns:r="http://schemas.openxmlformats.org/officeDocument/2006/relationships" r:id="rId4"/>
        </xdr:cNvPr>
        <xdr:cNvSpPr/>
      </xdr:nvSpPr>
      <xdr:spPr>
        <a:xfrm>
          <a:off x="5565321" y="33868995"/>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251826</xdr:colOff>
      <xdr:row>163</xdr:row>
      <xdr:rowOff>159749</xdr:rowOff>
    </xdr:from>
    <xdr:to>
      <xdr:col>9</xdr:col>
      <xdr:colOff>1061981</xdr:colOff>
      <xdr:row>165</xdr:row>
      <xdr:rowOff>215522</xdr:rowOff>
    </xdr:to>
    <xdr:sp macro="" textlink="">
      <xdr:nvSpPr>
        <xdr:cNvPr id="161" name="Rectángulo 160">
          <a:hlinkClick xmlns:r="http://schemas.openxmlformats.org/officeDocument/2006/relationships" r:id="rId5"/>
        </xdr:cNvPr>
        <xdr:cNvSpPr/>
      </xdr:nvSpPr>
      <xdr:spPr>
        <a:xfrm>
          <a:off x="9205326" y="33864642"/>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205020</xdr:colOff>
      <xdr:row>161</xdr:row>
      <xdr:rowOff>86647</xdr:rowOff>
    </xdr:from>
    <xdr:to>
      <xdr:col>8</xdr:col>
      <xdr:colOff>221194</xdr:colOff>
      <xdr:row>163</xdr:row>
      <xdr:rowOff>142420</xdr:rowOff>
    </xdr:to>
    <xdr:sp macro="" textlink="">
      <xdr:nvSpPr>
        <xdr:cNvPr id="162" name="Rectángulo 161">
          <a:hlinkClick xmlns:r="http://schemas.openxmlformats.org/officeDocument/2006/relationships" r:id="rId6"/>
        </xdr:cNvPr>
        <xdr:cNvSpPr/>
      </xdr:nvSpPr>
      <xdr:spPr>
        <a:xfrm>
          <a:off x="7375984" y="33396933"/>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219912</xdr:colOff>
      <xdr:row>159</xdr:row>
      <xdr:rowOff>0</xdr:rowOff>
    </xdr:from>
    <xdr:to>
      <xdr:col>8</xdr:col>
      <xdr:colOff>234498</xdr:colOff>
      <xdr:row>161</xdr:row>
      <xdr:rowOff>54185</xdr:rowOff>
    </xdr:to>
    <xdr:sp macro="" textlink="">
      <xdr:nvSpPr>
        <xdr:cNvPr id="163" name="Rectángulo 162">
          <a:hlinkClick xmlns:r="http://schemas.openxmlformats.org/officeDocument/2006/relationships" r:id="rId7"/>
        </xdr:cNvPr>
        <xdr:cNvSpPr/>
      </xdr:nvSpPr>
      <xdr:spPr>
        <a:xfrm>
          <a:off x="7390876" y="32915679"/>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1034901</xdr:colOff>
      <xdr:row>161</xdr:row>
      <xdr:rowOff>64722</xdr:rowOff>
    </xdr:from>
    <xdr:to>
      <xdr:col>11</xdr:col>
      <xdr:colOff>584350</xdr:colOff>
      <xdr:row>163</xdr:row>
      <xdr:rowOff>120495</xdr:rowOff>
    </xdr:to>
    <xdr:sp macro="" textlink="">
      <xdr:nvSpPr>
        <xdr:cNvPr id="164" name="Rectángulo 163">
          <a:hlinkClick xmlns:r="http://schemas.openxmlformats.org/officeDocument/2006/relationships" r:id="rId8"/>
        </xdr:cNvPr>
        <xdr:cNvSpPr/>
      </xdr:nvSpPr>
      <xdr:spPr>
        <a:xfrm>
          <a:off x="14669258" y="33375008"/>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1074762</xdr:colOff>
      <xdr:row>161</xdr:row>
      <xdr:rowOff>79083</xdr:rowOff>
    </xdr:from>
    <xdr:to>
      <xdr:col>9</xdr:col>
      <xdr:colOff>2878241</xdr:colOff>
      <xdr:row>163</xdr:row>
      <xdr:rowOff>154441</xdr:rowOff>
    </xdr:to>
    <xdr:sp macro="" textlink="">
      <xdr:nvSpPr>
        <xdr:cNvPr id="165" name="Rectángulo 164">
          <a:hlinkClick xmlns:r="http://schemas.openxmlformats.org/officeDocument/2006/relationships" r:id="rId9"/>
        </xdr:cNvPr>
        <xdr:cNvSpPr/>
      </xdr:nvSpPr>
      <xdr:spPr>
        <a:xfrm>
          <a:off x="11021583" y="33389369"/>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1078895</xdr:colOff>
      <xdr:row>159</xdr:row>
      <xdr:rowOff>8123</xdr:rowOff>
    </xdr:from>
    <xdr:to>
      <xdr:col>9</xdr:col>
      <xdr:colOff>2882374</xdr:colOff>
      <xdr:row>161</xdr:row>
      <xdr:rowOff>63896</xdr:rowOff>
    </xdr:to>
    <xdr:sp macro="" textlink="">
      <xdr:nvSpPr>
        <xdr:cNvPr id="166" name="Rectángulo 165">
          <a:hlinkClick xmlns:r="http://schemas.openxmlformats.org/officeDocument/2006/relationships" r:id="rId10"/>
        </xdr:cNvPr>
        <xdr:cNvSpPr/>
      </xdr:nvSpPr>
      <xdr:spPr>
        <a:xfrm>
          <a:off x="11025716" y="32923802"/>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246083</xdr:colOff>
      <xdr:row>161</xdr:row>
      <xdr:rowOff>73790</xdr:rowOff>
    </xdr:from>
    <xdr:to>
      <xdr:col>9</xdr:col>
      <xdr:colOff>1051471</xdr:colOff>
      <xdr:row>163</xdr:row>
      <xdr:rowOff>127975</xdr:rowOff>
    </xdr:to>
    <xdr:sp macro="" textlink="">
      <xdr:nvSpPr>
        <xdr:cNvPr id="167" name="Rectángulo 166">
          <a:hlinkClick xmlns:r="http://schemas.openxmlformats.org/officeDocument/2006/relationships" r:id="rId11"/>
        </xdr:cNvPr>
        <xdr:cNvSpPr/>
      </xdr:nvSpPr>
      <xdr:spPr>
        <a:xfrm>
          <a:off x="9199583" y="33384076"/>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1058918</xdr:colOff>
      <xdr:row>159</xdr:row>
      <xdr:rowOff>699</xdr:rowOff>
    </xdr:from>
    <xdr:to>
      <xdr:col>11</xdr:col>
      <xdr:colOff>611546</xdr:colOff>
      <xdr:row>161</xdr:row>
      <xdr:rowOff>46713</xdr:rowOff>
    </xdr:to>
    <xdr:sp macro="" textlink="">
      <xdr:nvSpPr>
        <xdr:cNvPr id="168" name="Rectángulo 167">
          <a:hlinkClick xmlns:r="http://schemas.openxmlformats.org/officeDocument/2006/relationships" r:id="rId12"/>
        </xdr:cNvPr>
        <xdr:cNvSpPr/>
      </xdr:nvSpPr>
      <xdr:spPr>
        <a:xfrm>
          <a:off x="14693275" y="32916378"/>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2920519</xdr:colOff>
      <xdr:row>163</xdr:row>
      <xdr:rowOff>150351</xdr:rowOff>
    </xdr:from>
    <xdr:to>
      <xdr:col>10</xdr:col>
      <xdr:colOff>1034872</xdr:colOff>
      <xdr:row>165</xdr:row>
      <xdr:rowOff>206124</xdr:rowOff>
    </xdr:to>
    <xdr:sp macro="" textlink="">
      <xdr:nvSpPr>
        <xdr:cNvPr id="169" name="Rectángulo 168">
          <a:hlinkClick xmlns:r="http://schemas.openxmlformats.org/officeDocument/2006/relationships" r:id="rId13"/>
        </xdr:cNvPr>
        <xdr:cNvSpPr/>
      </xdr:nvSpPr>
      <xdr:spPr>
        <a:xfrm>
          <a:off x="12867340" y="33855244"/>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2903588</xdr:colOff>
      <xdr:row>161</xdr:row>
      <xdr:rowOff>75156</xdr:rowOff>
    </xdr:from>
    <xdr:to>
      <xdr:col>10</xdr:col>
      <xdr:colOff>1017941</xdr:colOff>
      <xdr:row>163</xdr:row>
      <xdr:rowOff>172237</xdr:rowOff>
    </xdr:to>
    <xdr:sp macro="" textlink="">
      <xdr:nvSpPr>
        <xdr:cNvPr id="170" name="Rectángulo 169">
          <a:hlinkClick xmlns:r="http://schemas.openxmlformats.org/officeDocument/2006/relationships" r:id="rId14"/>
        </xdr:cNvPr>
        <xdr:cNvSpPr/>
      </xdr:nvSpPr>
      <xdr:spPr>
        <a:xfrm>
          <a:off x="12850409" y="33385442"/>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2912584</xdr:colOff>
      <xdr:row>159</xdr:row>
      <xdr:rowOff>4249</xdr:rowOff>
    </xdr:from>
    <xdr:to>
      <xdr:col>10</xdr:col>
      <xdr:colOff>1026937</xdr:colOff>
      <xdr:row>161</xdr:row>
      <xdr:rowOff>60022</xdr:rowOff>
    </xdr:to>
    <xdr:sp macro="" textlink="">
      <xdr:nvSpPr>
        <xdr:cNvPr id="171" name="Rectángulo 170">
          <a:hlinkClick xmlns:r="http://schemas.openxmlformats.org/officeDocument/2006/relationships" r:id="rId15"/>
        </xdr:cNvPr>
        <xdr:cNvSpPr/>
      </xdr:nvSpPr>
      <xdr:spPr>
        <a:xfrm>
          <a:off x="12859405" y="32919928"/>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250841</xdr:colOff>
      <xdr:row>159</xdr:row>
      <xdr:rowOff>2484</xdr:rowOff>
    </xdr:from>
    <xdr:to>
      <xdr:col>9</xdr:col>
      <xdr:colOff>1056229</xdr:colOff>
      <xdr:row>161</xdr:row>
      <xdr:rowOff>58257</xdr:rowOff>
    </xdr:to>
    <xdr:sp macro="" textlink="">
      <xdr:nvSpPr>
        <xdr:cNvPr id="172" name="Rectángulo 171">
          <a:hlinkClick xmlns:r="http://schemas.openxmlformats.org/officeDocument/2006/relationships" r:id="rId16"/>
        </xdr:cNvPr>
        <xdr:cNvSpPr/>
      </xdr:nvSpPr>
      <xdr:spPr>
        <a:xfrm>
          <a:off x="9204341" y="32918163"/>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215755</xdr:colOff>
      <xdr:row>163</xdr:row>
      <xdr:rowOff>165811</xdr:rowOff>
    </xdr:from>
    <xdr:to>
      <xdr:col>8</xdr:col>
      <xdr:colOff>231929</xdr:colOff>
      <xdr:row>165</xdr:row>
      <xdr:rowOff>221584</xdr:rowOff>
    </xdr:to>
    <xdr:sp macro="" textlink="">
      <xdr:nvSpPr>
        <xdr:cNvPr id="173" name="Rectángulo 172">
          <a:hlinkClick xmlns:r="http://schemas.openxmlformats.org/officeDocument/2006/relationships" r:id="rId17"/>
        </xdr:cNvPr>
        <xdr:cNvSpPr/>
      </xdr:nvSpPr>
      <xdr:spPr>
        <a:xfrm>
          <a:off x="7386719" y="33870704"/>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1088674</xdr:colOff>
      <xdr:row>163</xdr:row>
      <xdr:rowOff>170867</xdr:rowOff>
    </xdr:from>
    <xdr:to>
      <xdr:col>9</xdr:col>
      <xdr:colOff>2892153</xdr:colOff>
      <xdr:row>165</xdr:row>
      <xdr:rowOff>214156</xdr:rowOff>
    </xdr:to>
    <xdr:sp macro="" textlink="">
      <xdr:nvSpPr>
        <xdr:cNvPr id="174" name="Rectángulo 173">
          <a:hlinkClick xmlns:r="http://schemas.openxmlformats.org/officeDocument/2006/relationships" r:id="rId18"/>
        </xdr:cNvPr>
        <xdr:cNvSpPr/>
      </xdr:nvSpPr>
      <xdr:spPr>
        <a:xfrm>
          <a:off x="11035495" y="33875760"/>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178</xdr:row>
      <xdr:rowOff>2889</xdr:rowOff>
    </xdr:from>
    <xdr:to>
      <xdr:col>6</xdr:col>
      <xdr:colOff>191474</xdr:colOff>
      <xdr:row>180</xdr:row>
      <xdr:rowOff>58662</xdr:rowOff>
    </xdr:to>
    <xdr:sp macro="" textlink="">
      <xdr:nvSpPr>
        <xdr:cNvPr id="175" name="Rectángulo 174">
          <a:hlinkClick xmlns:r="http://schemas.openxmlformats.org/officeDocument/2006/relationships" r:id="rId2"/>
        </xdr:cNvPr>
        <xdr:cNvSpPr/>
      </xdr:nvSpPr>
      <xdr:spPr>
        <a:xfrm>
          <a:off x="5565321" y="3686463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180</xdr:row>
      <xdr:rowOff>83192</xdr:rowOff>
    </xdr:from>
    <xdr:to>
      <xdr:col>6</xdr:col>
      <xdr:colOff>191474</xdr:colOff>
      <xdr:row>182</xdr:row>
      <xdr:rowOff>138965</xdr:rowOff>
    </xdr:to>
    <xdr:sp macro="" textlink="">
      <xdr:nvSpPr>
        <xdr:cNvPr id="176" name="Rectángulo 175">
          <a:hlinkClick xmlns:r="http://schemas.openxmlformats.org/officeDocument/2006/relationships" r:id="rId3"/>
        </xdr:cNvPr>
        <xdr:cNvSpPr/>
      </xdr:nvSpPr>
      <xdr:spPr>
        <a:xfrm>
          <a:off x="5565321" y="3733954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182</xdr:row>
      <xdr:rowOff>164102</xdr:rowOff>
    </xdr:from>
    <xdr:to>
      <xdr:col>6</xdr:col>
      <xdr:colOff>191474</xdr:colOff>
      <xdr:row>184</xdr:row>
      <xdr:rowOff>219875</xdr:rowOff>
    </xdr:to>
    <xdr:sp macro="" textlink="">
      <xdr:nvSpPr>
        <xdr:cNvPr id="177" name="Rectángulo 176">
          <a:hlinkClick xmlns:r="http://schemas.openxmlformats.org/officeDocument/2006/relationships" r:id="rId4"/>
        </xdr:cNvPr>
        <xdr:cNvSpPr/>
      </xdr:nvSpPr>
      <xdr:spPr>
        <a:xfrm>
          <a:off x="5565321" y="37815066"/>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251826</xdr:colOff>
      <xdr:row>182</xdr:row>
      <xdr:rowOff>159749</xdr:rowOff>
    </xdr:from>
    <xdr:to>
      <xdr:col>9</xdr:col>
      <xdr:colOff>1061981</xdr:colOff>
      <xdr:row>184</xdr:row>
      <xdr:rowOff>215522</xdr:rowOff>
    </xdr:to>
    <xdr:sp macro="" textlink="">
      <xdr:nvSpPr>
        <xdr:cNvPr id="178" name="Rectángulo 177">
          <a:hlinkClick xmlns:r="http://schemas.openxmlformats.org/officeDocument/2006/relationships" r:id="rId5"/>
        </xdr:cNvPr>
        <xdr:cNvSpPr/>
      </xdr:nvSpPr>
      <xdr:spPr>
        <a:xfrm>
          <a:off x="9205326" y="37810713"/>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205020</xdr:colOff>
      <xdr:row>180</xdr:row>
      <xdr:rowOff>86647</xdr:rowOff>
    </xdr:from>
    <xdr:to>
      <xdr:col>8</xdr:col>
      <xdr:colOff>221194</xdr:colOff>
      <xdr:row>182</xdr:row>
      <xdr:rowOff>142420</xdr:rowOff>
    </xdr:to>
    <xdr:sp macro="" textlink="">
      <xdr:nvSpPr>
        <xdr:cNvPr id="179" name="Rectángulo 178">
          <a:hlinkClick xmlns:r="http://schemas.openxmlformats.org/officeDocument/2006/relationships" r:id="rId6"/>
        </xdr:cNvPr>
        <xdr:cNvSpPr/>
      </xdr:nvSpPr>
      <xdr:spPr>
        <a:xfrm>
          <a:off x="7375984" y="37343004"/>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219912</xdr:colOff>
      <xdr:row>178</xdr:row>
      <xdr:rowOff>0</xdr:rowOff>
    </xdr:from>
    <xdr:to>
      <xdr:col>8</xdr:col>
      <xdr:colOff>234498</xdr:colOff>
      <xdr:row>180</xdr:row>
      <xdr:rowOff>54185</xdr:rowOff>
    </xdr:to>
    <xdr:sp macro="" textlink="">
      <xdr:nvSpPr>
        <xdr:cNvPr id="180" name="Rectángulo 179">
          <a:hlinkClick xmlns:r="http://schemas.openxmlformats.org/officeDocument/2006/relationships" r:id="rId7"/>
        </xdr:cNvPr>
        <xdr:cNvSpPr/>
      </xdr:nvSpPr>
      <xdr:spPr>
        <a:xfrm>
          <a:off x="7390876" y="36861750"/>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1034901</xdr:colOff>
      <xdr:row>180</xdr:row>
      <xdr:rowOff>64722</xdr:rowOff>
    </xdr:from>
    <xdr:to>
      <xdr:col>11</xdr:col>
      <xdr:colOff>584350</xdr:colOff>
      <xdr:row>182</xdr:row>
      <xdr:rowOff>120495</xdr:rowOff>
    </xdr:to>
    <xdr:sp macro="" textlink="">
      <xdr:nvSpPr>
        <xdr:cNvPr id="181" name="Rectángulo 180">
          <a:hlinkClick xmlns:r="http://schemas.openxmlformats.org/officeDocument/2006/relationships" r:id="rId8"/>
        </xdr:cNvPr>
        <xdr:cNvSpPr/>
      </xdr:nvSpPr>
      <xdr:spPr>
        <a:xfrm>
          <a:off x="14669258" y="37321079"/>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1074762</xdr:colOff>
      <xdr:row>180</xdr:row>
      <xdr:rowOff>79083</xdr:rowOff>
    </xdr:from>
    <xdr:to>
      <xdr:col>9</xdr:col>
      <xdr:colOff>2878241</xdr:colOff>
      <xdr:row>182</xdr:row>
      <xdr:rowOff>154441</xdr:rowOff>
    </xdr:to>
    <xdr:sp macro="" textlink="">
      <xdr:nvSpPr>
        <xdr:cNvPr id="182" name="Rectángulo 181">
          <a:hlinkClick xmlns:r="http://schemas.openxmlformats.org/officeDocument/2006/relationships" r:id="rId9"/>
        </xdr:cNvPr>
        <xdr:cNvSpPr/>
      </xdr:nvSpPr>
      <xdr:spPr>
        <a:xfrm>
          <a:off x="11021583" y="37335440"/>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1078895</xdr:colOff>
      <xdr:row>178</xdr:row>
      <xdr:rowOff>8123</xdr:rowOff>
    </xdr:from>
    <xdr:to>
      <xdr:col>9</xdr:col>
      <xdr:colOff>2882374</xdr:colOff>
      <xdr:row>180</xdr:row>
      <xdr:rowOff>63896</xdr:rowOff>
    </xdr:to>
    <xdr:sp macro="" textlink="">
      <xdr:nvSpPr>
        <xdr:cNvPr id="183" name="Rectángulo 182">
          <a:hlinkClick xmlns:r="http://schemas.openxmlformats.org/officeDocument/2006/relationships" r:id="rId10"/>
        </xdr:cNvPr>
        <xdr:cNvSpPr/>
      </xdr:nvSpPr>
      <xdr:spPr>
        <a:xfrm>
          <a:off x="11025716" y="36869873"/>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246083</xdr:colOff>
      <xdr:row>180</xdr:row>
      <xdr:rowOff>73790</xdr:rowOff>
    </xdr:from>
    <xdr:to>
      <xdr:col>9</xdr:col>
      <xdr:colOff>1051471</xdr:colOff>
      <xdr:row>182</xdr:row>
      <xdr:rowOff>127975</xdr:rowOff>
    </xdr:to>
    <xdr:sp macro="" textlink="">
      <xdr:nvSpPr>
        <xdr:cNvPr id="184" name="Rectángulo 183">
          <a:hlinkClick xmlns:r="http://schemas.openxmlformats.org/officeDocument/2006/relationships" r:id="rId11"/>
        </xdr:cNvPr>
        <xdr:cNvSpPr/>
      </xdr:nvSpPr>
      <xdr:spPr>
        <a:xfrm>
          <a:off x="9199583" y="37330147"/>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1058918</xdr:colOff>
      <xdr:row>178</xdr:row>
      <xdr:rowOff>699</xdr:rowOff>
    </xdr:from>
    <xdr:to>
      <xdr:col>11</xdr:col>
      <xdr:colOff>611546</xdr:colOff>
      <xdr:row>180</xdr:row>
      <xdr:rowOff>46713</xdr:rowOff>
    </xdr:to>
    <xdr:sp macro="" textlink="">
      <xdr:nvSpPr>
        <xdr:cNvPr id="185" name="Rectángulo 184">
          <a:hlinkClick xmlns:r="http://schemas.openxmlformats.org/officeDocument/2006/relationships" r:id="rId12"/>
        </xdr:cNvPr>
        <xdr:cNvSpPr/>
      </xdr:nvSpPr>
      <xdr:spPr>
        <a:xfrm>
          <a:off x="14693275" y="36862449"/>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2920519</xdr:colOff>
      <xdr:row>182</xdr:row>
      <xdr:rowOff>150351</xdr:rowOff>
    </xdr:from>
    <xdr:to>
      <xdr:col>10</xdr:col>
      <xdr:colOff>1034872</xdr:colOff>
      <xdr:row>184</xdr:row>
      <xdr:rowOff>206124</xdr:rowOff>
    </xdr:to>
    <xdr:sp macro="" textlink="">
      <xdr:nvSpPr>
        <xdr:cNvPr id="186" name="Rectángulo 185">
          <a:hlinkClick xmlns:r="http://schemas.openxmlformats.org/officeDocument/2006/relationships" r:id="rId13"/>
        </xdr:cNvPr>
        <xdr:cNvSpPr/>
      </xdr:nvSpPr>
      <xdr:spPr>
        <a:xfrm>
          <a:off x="12867340" y="37801315"/>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2903588</xdr:colOff>
      <xdr:row>180</xdr:row>
      <xdr:rowOff>75156</xdr:rowOff>
    </xdr:from>
    <xdr:to>
      <xdr:col>10</xdr:col>
      <xdr:colOff>1017941</xdr:colOff>
      <xdr:row>182</xdr:row>
      <xdr:rowOff>172237</xdr:rowOff>
    </xdr:to>
    <xdr:sp macro="" textlink="">
      <xdr:nvSpPr>
        <xdr:cNvPr id="187" name="Rectángulo 186">
          <a:hlinkClick xmlns:r="http://schemas.openxmlformats.org/officeDocument/2006/relationships" r:id="rId14"/>
        </xdr:cNvPr>
        <xdr:cNvSpPr/>
      </xdr:nvSpPr>
      <xdr:spPr>
        <a:xfrm>
          <a:off x="12850409" y="37331513"/>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2912584</xdr:colOff>
      <xdr:row>178</xdr:row>
      <xdr:rowOff>4249</xdr:rowOff>
    </xdr:from>
    <xdr:to>
      <xdr:col>10</xdr:col>
      <xdr:colOff>1026937</xdr:colOff>
      <xdr:row>180</xdr:row>
      <xdr:rowOff>60022</xdr:rowOff>
    </xdr:to>
    <xdr:sp macro="" textlink="">
      <xdr:nvSpPr>
        <xdr:cNvPr id="188" name="Rectángulo 187">
          <a:hlinkClick xmlns:r="http://schemas.openxmlformats.org/officeDocument/2006/relationships" r:id="rId15"/>
        </xdr:cNvPr>
        <xdr:cNvSpPr/>
      </xdr:nvSpPr>
      <xdr:spPr>
        <a:xfrm>
          <a:off x="12859405" y="36865999"/>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250841</xdr:colOff>
      <xdr:row>178</xdr:row>
      <xdr:rowOff>2484</xdr:rowOff>
    </xdr:from>
    <xdr:to>
      <xdr:col>9</xdr:col>
      <xdr:colOff>1056229</xdr:colOff>
      <xdr:row>180</xdr:row>
      <xdr:rowOff>58257</xdr:rowOff>
    </xdr:to>
    <xdr:sp macro="" textlink="">
      <xdr:nvSpPr>
        <xdr:cNvPr id="189" name="Rectángulo 188">
          <a:hlinkClick xmlns:r="http://schemas.openxmlformats.org/officeDocument/2006/relationships" r:id="rId16"/>
        </xdr:cNvPr>
        <xdr:cNvSpPr/>
      </xdr:nvSpPr>
      <xdr:spPr>
        <a:xfrm>
          <a:off x="9204341" y="36864234"/>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215755</xdr:colOff>
      <xdr:row>182</xdr:row>
      <xdr:rowOff>165811</xdr:rowOff>
    </xdr:from>
    <xdr:to>
      <xdr:col>8</xdr:col>
      <xdr:colOff>231929</xdr:colOff>
      <xdr:row>184</xdr:row>
      <xdr:rowOff>221584</xdr:rowOff>
    </xdr:to>
    <xdr:sp macro="" textlink="">
      <xdr:nvSpPr>
        <xdr:cNvPr id="190" name="Rectángulo 189">
          <a:hlinkClick xmlns:r="http://schemas.openxmlformats.org/officeDocument/2006/relationships" r:id="rId17"/>
        </xdr:cNvPr>
        <xdr:cNvSpPr/>
      </xdr:nvSpPr>
      <xdr:spPr>
        <a:xfrm>
          <a:off x="7386719" y="37816775"/>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1088674</xdr:colOff>
      <xdr:row>182</xdr:row>
      <xdr:rowOff>170867</xdr:rowOff>
    </xdr:from>
    <xdr:to>
      <xdr:col>9</xdr:col>
      <xdr:colOff>2892153</xdr:colOff>
      <xdr:row>184</xdr:row>
      <xdr:rowOff>214156</xdr:rowOff>
    </xdr:to>
    <xdr:sp macro="" textlink="">
      <xdr:nvSpPr>
        <xdr:cNvPr id="191" name="Rectángulo 190">
          <a:hlinkClick xmlns:r="http://schemas.openxmlformats.org/officeDocument/2006/relationships" r:id="rId18"/>
        </xdr:cNvPr>
        <xdr:cNvSpPr/>
      </xdr:nvSpPr>
      <xdr:spPr>
        <a:xfrm>
          <a:off x="11035495" y="37821831"/>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197</xdr:row>
      <xdr:rowOff>2889</xdr:rowOff>
    </xdr:from>
    <xdr:to>
      <xdr:col>6</xdr:col>
      <xdr:colOff>191474</xdr:colOff>
      <xdr:row>199</xdr:row>
      <xdr:rowOff>58661</xdr:rowOff>
    </xdr:to>
    <xdr:sp macro="" textlink="">
      <xdr:nvSpPr>
        <xdr:cNvPr id="192" name="Rectángulo 191">
          <a:hlinkClick xmlns:r="http://schemas.openxmlformats.org/officeDocument/2006/relationships" r:id="rId2"/>
        </xdr:cNvPr>
        <xdr:cNvSpPr/>
      </xdr:nvSpPr>
      <xdr:spPr>
        <a:xfrm>
          <a:off x="5565321" y="40810710"/>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199</xdr:row>
      <xdr:rowOff>83191</xdr:rowOff>
    </xdr:from>
    <xdr:to>
      <xdr:col>6</xdr:col>
      <xdr:colOff>191474</xdr:colOff>
      <xdr:row>201</xdr:row>
      <xdr:rowOff>138964</xdr:rowOff>
    </xdr:to>
    <xdr:sp macro="" textlink="">
      <xdr:nvSpPr>
        <xdr:cNvPr id="193" name="Rectángulo 192">
          <a:hlinkClick xmlns:r="http://schemas.openxmlformats.org/officeDocument/2006/relationships" r:id="rId3"/>
        </xdr:cNvPr>
        <xdr:cNvSpPr/>
      </xdr:nvSpPr>
      <xdr:spPr>
        <a:xfrm>
          <a:off x="5565321" y="41285620"/>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201</xdr:row>
      <xdr:rowOff>164101</xdr:rowOff>
    </xdr:from>
    <xdr:to>
      <xdr:col>6</xdr:col>
      <xdr:colOff>191474</xdr:colOff>
      <xdr:row>203</xdr:row>
      <xdr:rowOff>219874</xdr:rowOff>
    </xdr:to>
    <xdr:sp macro="" textlink="">
      <xdr:nvSpPr>
        <xdr:cNvPr id="194" name="Rectángulo 193">
          <a:hlinkClick xmlns:r="http://schemas.openxmlformats.org/officeDocument/2006/relationships" r:id="rId4"/>
        </xdr:cNvPr>
        <xdr:cNvSpPr/>
      </xdr:nvSpPr>
      <xdr:spPr>
        <a:xfrm>
          <a:off x="5565321" y="41761137"/>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251826</xdr:colOff>
      <xdr:row>201</xdr:row>
      <xdr:rowOff>159748</xdr:rowOff>
    </xdr:from>
    <xdr:to>
      <xdr:col>9</xdr:col>
      <xdr:colOff>1061981</xdr:colOff>
      <xdr:row>203</xdr:row>
      <xdr:rowOff>215521</xdr:rowOff>
    </xdr:to>
    <xdr:sp macro="" textlink="">
      <xdr:nvSpPr>
        <xdr:cNvPr id="195" name="Rectángulo 194">
          <a:hlinkClick xmlns:r="http://schemas.openxmlformats.org/officeDocument/2006/relationships" r:id="rId5"/>
        </xdr:cNvPr>
        <xdr:cNvSpPr/>
      </xdr:nvSpPr>
      <xdr:spPr>
        <a:xfrm>
          <a:off x="9205326" y="41756784"/>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205020</xdr:colOff>
      <xdr:row>199</xdr:row>
      <xdr:rowOff>86646</xdr:rowOff>
    </xdr:from>
    <xdr:to>
      <xdr:col>8</xdr:col>
      <xdr:colOff>221194</xdr:colOff>
      <xdr:row>201</xdr:row>
      <xdr:rowOff>142419</xdr:rowOff>
    </xdr:to>
    <xdr:sp macro="" textlink="">
      <xdr:nvSpPr>
        <xdr:cNvPr id="196" name="Rectángulo 195">
          <a:hlinkClick xmlns:r="http://schemas.openxmlformats.org/officeDocument/2006/relationships" r:id="rId6"/>
        </xdr:cNvPr>
        <xdr:cNvSpPr/>
      </xdr:nvSpPr>
      <xdr:spPr>
        <a:xfrm>
          <a:off x="7375984" y="41289075"/>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219912</xdr:colOff>
      <xdr:row>197</xdr:row>
      <xdr:rowOff>0</xdr:rowOff>
    </xdr:from>
    <xdr:to>
      <xdr:col>8</xdr:col>
      <xdr:colOff>234498</xdr:colOff>
      <xdr:row>199</xdr:row>
      <xdr:rowOff>54184</xdr:rowOff>
    </xdr:to>
    <xdr:sp macro="" textlink="">
      <xdr:nvSpPr>
        <xdr:cNvPr id="197" name="Rectángulo 196">
          <a:hlinkClick xmlns:r="http://schemas.openxmlformats.org/officeDocument/2006/relationships" r:id="rId7"/>
        </xdr:cNvPr>
        <xdr:cNvSpPr/>
      </xdr:nvSpPr>
      <xdr:spPr>
        <a:xfrm>
          <a:off x="7390876" y="40807821"/>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1034901</xdr:colOff>
      <xdr:row>199</xdr:row>
      <xdr:rowOff>64721</xdr:rowOff>
    </xdr:from>
    <xdr:to>
      <xdr:col>11</xdr:col>
      <xdr:colOff>584350</xdr:colOff>
      <xdr:row>201</xdr:row>
      <xdr:rowOff>120494</xdr:rowOff>
    </xdr:to>
    <xdr:sp macro="" textlink="">
      <xdr:nvSpPr>
        <xdr:cNvPr id="198" name="Rectángulo 197">
          <a:hlinkClick xmlns:r="http://schemas.openxmlformats.org/officeDocument/2006/relationships" r:id="rId8"/>
        </xdr:cNvPr>
        <xdr:cNvSpPr/>
      </xdr:nvSpPr>
      <xdr:spPr>
        <a:xfrm>
          <a:off x="14669258" y="41267150"/>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1074762</xdr:colOff>
      <xdr:row>199</xdr:row>
      <xdr:rowOff>79082</xdr:rowOff>
    </xdr:from>
    <xdr:to>
      <xdr:col>9</xdr:col>
      <xdr:colOff>2878241</xdr:colOff>
      <xdr:row>201</xdr:row>
      <xdr:rowOff>154440</xdr:rowOff>
    </xdr:to>
    <xdr:sp macro="" textlink="">
      <xdr:nvSpPr>
        <xdr:cNvPr id="199" name="Rectángulo 198">
          <a:hlinkClick xmlns:r="http://schemas.openxmlformats.org/officeDocument/2006/relationships" r:id="rId9"/>
        </xdr:cNvPr>
        <xdr:cNvSpPr/>
      </xdr:nvSpPr>
      <xdr:spPr>
        <a:xfrm>
          <a:off x="11021583" y="41281511"/>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1078895</xdr:colOff>
      <xdr:row>197</xdr:row>
      <xdr:rowOff>8123</xdr:rowOff>
    </xdr:from>
    <xdr:to>
      <xdr:col>9</xdr:col>
      <xdr:colOff>2882374</xdr:colOff>
      <xdr:row>199</xdr:row>
      <xdr:rowOff>63895</xdr:rowOff>
    </xdr:to>
    <xdr:sp macro="" textlink="">
      <xdr:nvSpPr>
        <xdr:cNvPr id="200" name="Rectángulo 199">
          <a:hlinkClick xmlns:r="http://schemas.openxmlformats.org/officeDocument/2006/relationships" r:id="rId10"/>
        </xdr:cNvPr>
        <xdr:cNvSpPr/>
      </xdr:nvSpPr>
      <xdr:spPr>
        <a:xfrm>
          <a:off x="11025716" y="40815944"/>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246083</xdr:colOff>
      <xdr:row>199</xdr:row>
      <xdr:rowOff>73789</xdr:rowOff>
    </xdr:from>
    <xdr:to>
      <xdr:col>9</xdr:col>
      <xdr:colOff>1051471</xdr:colOff>
      <xdr:row>201</xdr:row>
      <xdr:rowOff>127974</xdr:rowOff>
    </xdr:to>
    <xdr:sp macro="" textlink="">
      <xdr:nvSpPr>
        <xdr:cNvPr id="201" name="Rectángulo 200">
          <a:hlinkClick xmlns:r="http://schemas.openxmlformats.org/officeDocument/2006/relationships" r:id="rId11"/>
        </xdr:cNvPr>
        <xdr:cNvSpPr/>
      </xdr:nvSpPr>
      <xdr:spPr>
        <a:xfrm>
          <a:off x="9199583" y="41276218"/>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1058918</xdr:colOff>
      <xdr:row>197</xdr:row>
      <xdr:rowOff>699</xdr:rowOff>
    </xdr:from>
    <xdr:to>
      <xdr:col>11</xdr:col>
      <xdr:colOff>611546</xdr:colOff>
      <xdr:row>199</xdr:row>
      <xdr:rowOff>46712</xdr:rowOff>
    </xdr:to>
    <xdr:sp macro="" textlink="">
      <xdr:nvSpPr>
        <xdr:cNvPr id="202" name="Rectángulo 201">
          <a:hlinkClick xmlns:r="http://schemas.openxmlformats.org/officeDocument/2006/relationships" r:id="rId12"/>
        </xdr:cNvPr>
        <xdr:cNvSpPr/>
      </xdr:nvSpPr>
      <xdr:spPr>
        <a:xfrm>
          <a:off x="14693275" y="40808520"/>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2920519</xdr:colOff>
      <xdr:row>201</xdr:row>
      <xdr:rowOff>150350</xdr:rowOff>
    </xdr:from>
    <xdr:to>
      <xdr:col>10</xdr:col>
      <xdr:colOff>1034872</xdr:colOff>
      <xdr:row>203</xdr:row>
      <xdr:rowOff>206123</xdr:rowOff>
    </xdr:to>
    <xdr:sp macro="" textlink="">
      <xdr:nvSpPr>
        <xdr:cNvPr id="203" name="Rectángulo 202">
          <a:hlinkClick xmlns:r="http://schemas.openxmlformats.org/officeDocument/2006/relationships" r:id="rId13"/>
        </xdr:cNvPr>
        <xdr:cNvSpPr/>
      </xdr:nvSpPr>
      <xdr:spPr>
        <a:xfrm>
          <a:off x="12867340" y="41747386"/>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2903588</xdr:colOff>
      <xdr:row>199</xdr:row>
      <xdr:rowOff>75155</xdr:rowOff>
    </xdr:from>
    <xdr:to>
      <xdr:col>10</xdr:col>
      <xdr:colOff>1017941</xdr:colOff>
      <xdr:row>201</xdr:row>
      <xdr:rowOff>172236</xdr:rowOff>
    </xdr:to>
    <xdr:sp macro="" textlink="">
      <xdr:nvSpPr>
        <xdr:cNvPr id="204" name="Rectángulo 203">
          <a:hlinkClick xmlns:r="http://schemas.openxmlformats.org/officeDocument/2006/relationships" r:id="rId14"/>
        </xdr:cNvPr>
        <xdr:cNvSpPr/>
      </xdr:nvSpPr>
      <xdr:spPr>
        <a:xfrm>
          <a:off x="12850409" y="41277584"/>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2912584</xdr:colOff>
      <xdr:row>197</xdr:row>
      <xdr:rowOff>4249</xdr:rowOff>
    </xdr:from>
    <xdr:to>
      <xdr:col>10</xdr:col>
      <xdr:colOff>1026937</xdr:colOff>
      <xdr:row>199</xdr:row>
      <xdr:rowOff>60021</xdr:rowOff>
    </xdr:to>
    <xdr:sp macro="" textlink="">
      <xdr:nvSpPr>
        <xdr:cNvPr id="205" name="Rectángulo 204">
          <a:hlinkClick xmlns:r="http://schemas.openxmlformats.org/officeDocument/2006/relationships" r:id="rId15"/>
        </xdr:cNvPr>
        <xdr:cNvSpPr/>
      </xdr:nvSpPr>
      <xdr:spPr>
        <a:xfrm>
          <a:off x="12859405" y="40812070"/>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250841</xdr:colOff>
      <xdr:row>197</xdr:row>
      <xdr:rowOff>2484</xdr:rowOff>
    </xdr:from>
    <xdr:to>
      <xdr:col>9</xdr:col>
      <xdr:colOff>1056229</xdr:colOff>
      <xdr:row>199</xdr:row>
      <xdr:rowOff>58256</xdr:rowOff>
    </xdr:to>
    <xdr:sp macro="" textlink="">
      <xdr:nvSpPr>
        <xdr:cNvPr id="206" name="Rectángulo 205">
          <a:hlinkClick xmlns:r="http://schemas.openxmlformats.org/officeDocument/2006/relationships" r:id="rId16"/>
        </xdr:cNvPr>
        <xdr:cNvSpPr/>
      </xdr:nvSpPr>
      <xdr:spPr>
        <a:xfrm>
          <a:off x="9204341" y="40810305"/>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215755</xdr:colOff>
      <xdr:row>201</xdr:row>
      <xdr:rowOff>165810</xdr:rowOff>
    </xdr:from>
    <xdr:to>
      <xdr:col>8</xdr:col>
      <xdr:colOff>231929</xdr:colOff>
      <xdr:row>203</xdr:row>
      <xdr:rowOff>221583</xdr:rowOff>
    </xdr:to>
    <xdr:sp macro="" textlink="">
      <xdr:nvSpPr>
        <xdr:cNvPr id="207" name="Rectángulo 206">
          <a:hlinkClick xmlns:r="http://schemas.openxmlformats.org/officeDocument/2006/relationships" r:id="rId17"/>
        </xdr:cNvPr>
        <xdr:cNvSpPr/>
      </xdr:nvSpPr>
      <xdr:spPr>
        <a:xfrm>
          <a:off x="7386719" y="41762846"/>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1088674</xdr:colOff>
      <xdr:row>201</xdr:row>
      <xdr:rowOff>170866</xdr:rowOff>
    </xdr:from>
    <xdr:to>
      <xdr:col>9</xdr:col>
      <xdr:colOff>2892153</xdr:colOff>
      <xdr:row>203</xdr:row>
      <xdr:rowOff>214155</xdr:rowOff>
    </xdr:to>
    <xdr:sp macro="" textlink="">
      <xdr:nvSpPr>
        <xdr:cNvPr id="208" name="Rectángulo 207">
          <a:hlinkClick xmlns:r="http://schemas.openxmlformats.org/officeDocument/2006/relationships" r:id="rId18"/>
        </xdr:cNvPr>
        <xdr:cNvSpPr/>
      </xdr:nvSpPr>
      <xdr:spPr>
        <a:xfrm>
          <a:off x="11035495" y="41767902"/>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216</xdr:row>
      <xdr:rowOff>2889</xdr:rowOff>
    </xdr:from>
    <xdr:to>
      <xdr:col>6</xdr:col>
      <xdr:colOff>191474</xdr:colOff>
      <xdr:row>218</xdr:row>
      <xdr:rowOff>58662</xdr:rowOff>
    </xdr:to>
    <xdr:sp macro="" textlink="">
      <xdr:nvSpPr>
        <xdr:cNvPr id="209" name="Rectángulo 208">
          <a:hlinkClick xmlns:r="http://schemas.openxmlformats.org/officeDocument/2006/relationships" r:id="rId2"/>
        </xdr:cNvPr>
        <xdr:cNvSpPr/>
      </xdr:nvSpPr>
      <xdr:spPr>
        <a:xfrm>
          <a:off x="5565321" y="44756782"/>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218</xdr:row>
      <xdr:rowOff>83192</xdr:rowOff>
    </xdr:from>
    <xdr:to>
      <xdr:col>6</xdr:col>
      <xdr:colOff>191474</xdr:colOff>
      <xdr:row>220</xdr:row>
      <xdr:rowOff>138965</xdr:rowOff>
    </xdr:to>
    <xdr:sp macro="" textlink="">
      <xdr:nvSpPr>
        <xdr:cNvPr id="210" name="Rectángulo 209">
          <a:hlinkClick xmlns:r="http://schemas.openxmlformats.org/officeDocument/2006/relationships" r:id="rId3"/>
        </xdr:cNvPr>
        <xdr:cNvSpPr/>
      </xdr:nvSpPr>
      <xdr:spPr>
        <a:xfrm>
          <a:off x="5565321" y="45231692"/>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220</xdr:row>
      <xdr:rowOff>164102</xdr:rowOff>
    </xdr:from>
    <xdr:to>
      <xdr:col>6</xdr:col>
      <xdr:colOff>191474</xdr:colOff>
      <xdr:row>222</xdr:row>
      <xdr:rowOff>219875</xdr:rowOff>
    </xdr:to>
    <xdr:sp macro="" textlink="">
      <xdr:nvSpPr>
        <xdr:cNvPr id="211" name="Rectángulo 210">
          <a:hlinkClick xmlns:r="http://schemas.openxmlformats.org/officeDocument/2006/relationships" r:id="rId4"/>
        </xdr:cNvPr>
        <xdr:cNvSpPr/>
      </xdr:nvSpPr>
      <xdr:spPr>
        <a:xfrm>
          <a:off x="5565321" y="4570720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251826</xdr:colOff>
      <xdr:row>220</xdr:row>
      <xdr:rowOff>159749</xdr:rowOff>
    </xdr:from>
    <xdr:to>
      <xdr:col>9</xdr:col>
      <xdr:colOff>1061981</xdr:colOff>
      <xdr:row>222</xdr:row>
      <xdr:rowOff>215522</xdr:rowOff>
    </xdr:to>
    <xdr:sp macro="" textlink="">
      <xdr:nvSpPr>
        <xdr:cNvPr id="212" name="Rectángulo 211">
          <a:hlinkClick xmlns:r="http://schemas.openxmlformats.org/officeDocument/2006/relationships" r:id="rId5"/>
        </xdr:cNvPr>
        <xdr:cNvSpPr/>
      </xdr:nvSpPr>
      <xdr:spPr>
        <a:xfrm>
          <a:off x="9205326" y="45702856"/>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205020</xdr:colOff>
      <xdr:row>218</xdr:row>
      <xdr:rowOff>86647</xdr:rowOff>
    </xdr:from>
    <xdr:to>
      <xdr:col>8</xdr:col>
      <xdr:colOff>221194</xdr:colOff>
      <xdr:row>220</xdr:row>
      <xdr:rowOff>142420</xdr:rowOff>
    </xdr:to>
    <xdr:sp macro="" textlink="">
      <xdr:nvSpPr>
        <xdr:cNvPr id="213" name="Rectángulo 212">
          <a:hlinkClick xmlns:r="http://schemas.openxmlformats.org/officeDocument/2006/relationships" r:id="rId6"/>
        </xdr:cNvPr>
        <xdr:cNvSpPr/>
      </xdr:nvSpPr>
      <xdr:spPr>
        <a:xfrm>
          <a:off x="7375984" y="45235147"/>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219912</xdr:colOff>
      <xdr:row>216</xdr:row>
      <xdr:rowOff>0</xdr:rowOff>
    </xdr:from>
    <xdr:to>
      <xdr:col>8</xdr:col>
      <xdr:colOff>234498</xdr:colOff>
      <xdr:row>218</xdr:row>
      <xdr:rowOff>54185</xdr:rowOff>
    </xdr:to>
    <xdr:sp macro="" textlink="">
      <xdr:nvSpPr>
        <xdr:cNvPr id="214" name="Rectángulo 213">
          <a:hlinkClick xmlns:r="http://schemas.openxmlformats.org/officeDocument/2006/relationships" r:id="rId7"/>
        </xdr:cNvPr>
        <xdr:cNvSpPr/>
      </xdr:nvSpPr>
      <xdr:spPr>
        <a:xfrm>
          <a:off x="7390876" y="44753893"/>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1034901</xdr:colOff>
      <xdr:row>218</xdr:row>
      <xdr:rowOff>64722</xdr:rowOff>
    </xdr:from>
    <xdr:to>
      <xdr:col>11</xdr:col>
      <xdr:colOff>584350</xdr:colOff>
      <xdr:row>220</xdr:row>
      <xdr:rowOff>120495</xdr:rowOff>
    </xdr:to>
    <xdr:sp macro="" textlink="">
      <xdr:nvSpPr>
        <xdr:cNvPr id="215" name="Rectángulo 214">
          <a:hlinkClick xmlns:r="http://schemas.openxmlformats.org/officeDocument/2006/relationships" r:id="rId8"/>
        </xdr:cNvPr>
        <xdr:cNvSpPr/>
      </xdr:nvSpPr>
      <xdr:spPr>
        <a:xfrm>
          <a:off x="14669258" y="45213222"/>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1074762</xdr:colOff>
      <xdr:row>218</xdr:row>
      <xdr:rowOff>79083</xdr:rowOff>
    </xdr:from>
    <xdr:to>
      <xdr:col>9</xdr:col>
      <xdr:colOff>2878241</xdr:colOff>
      <xdr:row>220</xdr:row>
      <xdr:rowOff>154441</xdr:rowOff>
    </xdr:to>
    <xdr:sp macro="" textlink="">
      <xdr:nvSpPr>
        <xdr:cNvPr id="216" name="Rectángulo 215">
          <a:hlinkClick xmlns:r="http://schemas.openxmlformats.org/officeDocument/2006/relationships" r:id="rId9"/>
        </xdr:cNvPr>
        <xdr:cNvSpPr/>
      </xdr:nvSpPr>
      <xdr:spPr>
        <a:xfrm>
          <a:off x="11021583" y="45227583"/>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1078895</xdr:colOff>
      <xdr:row>216</xdr:row>
      <xdr:rowOff>8123</xdr:rowOff>
    </xdr:from>
    <xdr:to>
      <xdr:col>9</xdr:col>
      <xdr:colOff>2882374</xdr:colOff>
      <xdr:row>218</xdr:row>
      <xdr:rowOff>63896</xdr:rowOff>
    </xdr:to>
    <xdr:sp macro="" textlink="">
      <xdr:nvSpPr>
        <xdr:cNvPr id="217" name="Rectángulo 216">
          <a:hlinkClick xmlns:r="http://schemas.openxmlformats.org/officeDocument/2006/relationships" r:id="rId10"/>
        </xdr:cNvPr>
        <xdr:cNvSpPr/>
      </xdr:nvSpPr>
      <xdr:spPr>
        <a:xfrm>
          <a:off x="11025716" y="44762016"/>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246083</xdr:colOff>
      <xdr:row>218</xdr:row>
      <xdr:rowOff>73790</xdr:rowOff>
    </xdr:from>
    <xdr:to>
      <xdr:col>9</xdr:col>
      <xdr:colOff>1051471</xdr:colOff>
      <xdr:row>220</xdr:row>
      <xdr:rowOff>127975</xdr:rowOff>
    </xdr:to>
    <xdr:sp macro="" textlink="">
      <xdr:nvSpPr>
        <xdr:cNvPr id="218" name="Rectángulo 217">
          <a:hlinkClick xmlns:r="http://schemas.openxmlformats.org/officeDocument/2006/relationships" r:id="rId11"/>
        </xdr:cNvPr>
        <xdr:cNvSpPr/>
      </xdr:nvSpPr>
      <xdr:spPr>
        <a:xfrm>
          <a:off x="9199583" y="45222290"/>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1058918</xdr:colOff>
      <xdr:row>216</xdr:row>
      <xdr:rowOff>699</xdr:rowOff>
    </xdr:from>
    <xdr:to>
      <xdr:col>11</xdr:col>
      <xdr:colOff>611546</xdr:colOff>
      <xdr:row>218</xdr:row>
      <xdr:rowOff>46713</xdr:rowOff>
    </xdr:to>
    <xdr:sp macro="" textlink="">
      <xdr:nvSpPr>
        <xdr:cNvPr id="219" name="Rectángulo 218">
          <a:hlinkClick xmlns:r="http://schemas.openxmlformats.org/officeDocument/2006/relationships" r:id="rId12"/>
        </xdr:cNvPr>
        <xdr:cNvSpPr/>
      </xdr:nvSpPr>
      <xdr:spPr>
        <a:xfrm>
          <a:off x="14693275" y="44754592"/>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2920519</xdr:colOff>
      <xdr:row>220</xdr:row>
      <xdr:rowOff>150351</xdr:rowOff>
    </xdr:from>
    <xdr:to>
      <xdr:col>10</xdr:col>
      <xdr:colOff>1034872</xdr:colOff>
      <xdr:row>222</xdr:row>
      <xdr:rowOff>206124</xdr:rowOff>
    </xdr:to>
    <xdr:sp macro="" textlink="">
      <xdr:nvSpPr>
        <xdr:cNvPr id="220" name="Rectángulo 219">
          <a:hlinkClick xmlns:r="http://schemas.openxmlformats.org/officeDocument/2006/relationships" r:id="rId13"/>
        </xdr:cNvPr>
        <xdr:cNvSpPr/>
      </xdr:nvSpPr>
      <xdr:spPr>
        <a:xfrm>
          <a:off x="12867340" y="45693458"/>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2903588</xdr:colOff>
      <xdr:row>218</xdr:row>
      <xdr:rowOff>75156</xdr:rowOff>
    </xdr:from>
    <xdr:to>
      <xdr:col>10</xdr:col>
      <xdr:colOff>1017941</xdr:colOff>
      <xdr:row>220</xdr:row>
      <xdr:rowOff>172237</xdr:rowOff>
    </xdr:to>
    <xdr:sp macro="" textlink="">
      <xdr:nvSpPr>
        <xdr:cNvPr id="221" name="Rectángulo 220">
          <a:hlinkClick xmlns:r="http://schemas.openxmlformats.org/officeDocument/2006/relationships" r:id="rId14"/>
        </xdr:cNvPr>
        <xdr:cNvSpPr/>
      </xdr:nvSpPr>
      <xdr:spPr>
        <a:xfrm>
          <a:off x="12850409" y="45223656"/>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2912584</xdr:colOff>
      <xdr:row>216</xdr:row>
      <xdr:rowOff>4249</xdr:rowOff>
    </xdr:from>
    <xdr:to>
      <xdr:col>10</xdr:col>
      <xdr:colOff>1026937</xdr:colOff>
      <xdr:row>218</xdr:row>
      <xdr:rowOff>60022</xdr:rowOff>
    </xdr:to>
    <xdr:sp macro="" textlink="">
      <xdr:nvSpPr>
        <xdr:cNvPr id="222" name="Rectángulo 221">
          <a:hlinkClick xmlns:r="http://schemas.openxmlformats.org/officeDocument/2006/relationships" r:id="rId15"/>
        </xdr:cNvPr>
        <xdr:cNvSpPr/>
      </xdr:nvSpPr>
      <xdr:spPr>
        <a:xfrm>
          <a:off x="12859405" y="44758142"/>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250841</xdr:colOff>
      <xdr:row>216</xdr:row>
      <xdr:rowOff>2484</xdr:rowOff>
    </xdr:from>
    <xdr:to>
      <xdr:col>9</xdr:col>
      <xdr:colOff>1056229</xdr:colOff>
      <xdr:row>218</xdr:row>
      <xdr:rowOff>58257</xdr:rowOff>
    </xdr:to>
    <xdr:sp macro="" textlink="">
      <xdr:nvSpPr>
        <xdr:cNvPr id="223" name="Rectángulo 222">
          <a:hlinkClick xmlns:r="http://schemas.openxmlformats.org/officeDocument/2006/relationships" r:id="rId16"/>
        </xdr:cNvPr>
        <xdr:cNvSpPr/>
      </xdr:nvSpPr>
      <xdr:spPr>
        <a:xfrm>
          <a:off x="9204341" y="44756377"/>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215755</xdr:colOff>
      <xdr:row>220</xdr:row>
      <xdr:rowOff>165811</xdr:rowOff>
    </xdr:from>
    <xdr:to>
      <xdr:col>8</xdr:col>
      <xdr:colOff>231929</xdr:colOff>
      <xdr:row>222</xdr:row>
      <xdr:rowOff>221584</xdr:rowOff>
    </xdr:to>
    <xdr:sp macro="" textlink="">
      <xdr:nvSpPr>
        <xdr:cNvPr id="224" name="Rectángulo 223">
          <a:hlinkClick xmlns:r="http://schemas.openxmlformats.org/officeDocument/2006/relationships" r:id="rId17"/>
        </xdr:cNvPr>
        <xdr:cNvSpPr/>
      </xdr:nvSpPr>
      <xdr:spPr>
        <a:xfrm>
          <a:off x="7386719" y="45708918"/>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1088674</xdr:colOff>
      <xdr:row>220</xdr:row>
      <xdr:rowOff>170867</xdr:rowOff>
    </xdr:from>
    <xdr:to>
      <xdr:col>9</xdr:col>
      <xdr:colOff>2892153</xdr:colOff>
      <xdr:row>222</xdr:row>
      <xdr:rowOff>214156</xdr:rowOff>
    </xdr:to>
    <xdr:sp macro="" textlink="">
      <xdr:nvSpPr>
        <xdr:cNvPr id="225" name="Rectángulo 224">
          <a:hlinkClick xmlns:r="http://schemas.openxmlformats.org/officeDocument/2006/relationships" r:id="rId18"/>
        </xdr:cNvPr>
        <xdr:cNvSpPr/>
      </xdr:nvSpPr>
      <xdr:spPr>
        <a:xfrm>
          <a:off x="11035495" y="45713974"/>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26</xdr:row>
      <xdr:rowOff>2889</xdr:rowOff>
    </xdr:from>
    <xdr:to>
      <xdr:col>6</xdr:col>
      <xdr:colOff>191474</xdr:colOff>
      <xdr:row>28</xdr:row>
      <xdr:rowOff>58662</xdr:rowOff>
    </xdr:to>
    <xdr:sp macro="" textlink="">
      <xdr:nvSpPr>
        <xdr:cNvPr id="226" name="Rectángulo 225">
          <a:hlinkClick xmlns:r="http://schemas.openxmlformats.org/officeDocument/2006/relationships" r:id="rId2"/>
        </xdr:cNvPr>
        <xdr:cNvSpPr/>
      </xdr:nvSpPr>
      <xdr:spPr>
        <a:xfrm>
          <a:off x="5553075" y="5270214"/>
          <a:ext cx="1791674"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28</xdr:row>
      <xdr:rowOff>83192</xdr:rowOff>
    </xdr:from>
    <xdr:to>
      <xdr:col>6</xdr:col>
      <xdr:colOff>191474</xdr:colOff>
      <xdr:row>30</xdr:row>
      <xdr:rowOff>138965</xdr:rowOff>
    </xdr:to>
    <xdr:sp macro="" textlink="">
      <xdr:nvSpPr>
        <xdr:cNvPr id="227" name="Rectángulo 226">
          <a:hlinkClick xmlns:r="http://schemas.openxmlformats.org/officeDocument/2006/relationships" r:id="rId3"/>
        </xdr:cNvPr>
        <xdr:cNvSpPr/>
      </xdr:nvSpPr>
      <xdr:spPr>
        <a:xfrm>
          <a:off x="5553075" y="5741042"/>
          <a:ext cx="1791674"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30</xdr:row>
      <xdr:rowOff>164102</xdr:rowOff>
    </xdr:from>
    <xdr:to>
      <xdr:col>6</xdr:col>
      <xdr:colOff>191474</xdr:colOff>
      <xdr:row>32</xdr:row>
      <xdr:rowOff>219875</xdr:rowOff>
    </xdr:to>
    <xdr:sp macro="" textlink="">
      <xdr:nvSpPr>
        <xdr:cNvPr id="228" name="Rectángulo 227">
          <a:hlinkClick xmlns:r="http://schemas.openxmlformats.org/officeDocument/2006/relationships" r:id="rId4"/>
        </xdr:cNvPr>
        <xdr:cNvSpPr/>
      </xdr:nvSpPr>
      <xdr:spPr>
        <a:xfrm>
          <a:off x="5553075" y="6212477"/>
          <a:ext cx="1791674"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251826</xdr:colOff>
      <xdr:row>30</xdr:row>
      <xdr:rowOff>159749</xdr:rowOff>
    </xdr:from>
    <xdr:to>
      <xdr:col>9</xdr:col>
      <xdr:colOff>1061981</xdr:colOff>
      <xdr:row>32</xdr:row>
      <xdr:rowOff>215522</xdr:rowOff>
    </xdr:to>
    <xdr:sp macro="" textlink="">
      <xdr:nvSpPr>
        <xdr:cNvPr id="229" name="Rectángulo 228">
          <a:hlinkClick xmlns:r="http://schemas.openxmlformats.org/officeDocument/2006/relationships" r:id="rId5"/>
        </xdr:cNvPr>
        <xdr:cNvSpPr/>
      </xdr:nvSpPr>
      <xdr:spPr>
        <a:xfrm>
          <a:off x="9186276" y="6208124"/>
          <a:ext cx="1800755"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205020</xdr:colOff>
      <xdr:row>28</xdr:row>
      <xdr:rowOff>86647</xdr:rowOff>
    </xdr:from>
    <xdr:to>
      <xdr:col>8</xdr:col>
      <xdr:colOff>221194</xdr:colOff>
      <xdr:row>30</xdr:row>
      <xdr:rowOff>142420</xdr:rowOff>
    </xdr:to>
    <xdr:sp macro="" textlink="">
      <xdr:nvSpPr>
        <xdr:cNvPr id="230" name="Rectángulo 229">
          <a:hlinkClick xmlns:r="http://schemas.openxmlformats.org/officeDocument/2006/relationships" r:id="rId6"/>
        </xdr:cNvPr>
        <xdr:cNvSpPr/>
      </xdr:nvSpPr>
      <xdr:spPr>
        <a:xfrm>
          <a:off x="7358295" y="5744497"/>
          <a:ext cx="1797349"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219912</xdr:colOff>
      <xdr:row>26</xdr:row>
      <xdr:rowOff>0</xdr:rowOff>
    </xdr:from>
    <xdr:to>
      <xdr:col>8</xdr:col>
      <xdr:colOff>234498</xdr:colOff>
      <xdr:row>28</xdr:row>
      <xdr:rowOff>54185</xdr:rowOff>
    </xdr:to>
    <xdr:sp macro="" textlink="">
      <xdr:nvSpPr>
        <xdr:cNvPr id="231" name="Rectángulo 230">
          <a:hlinkClick xmlns:r="http://schemas.openxmlformats.org/officeDocument/2006/relationships" r:id="rId7"/>
        </xdr:cNvPr>
        <xdr:cNvSpPr/>
      </xdr:nvSpPr>
      <xdr:spPr>
        <a:xfrm>
          <a:off x="7373187" y="5267325"/>
          <a:ext cx="1795761" cy="44471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1034901</xdr:colOff>
      <xdr:row>28</xdr:row>
      <xdr:rowOff>64722</xdr:rowOff>
    </xdr:from>
    <xdr:to>
      <xdr:col>11</xdr:col>
      <xdr:colOff>584350</xdr:colOff>
      <xdr:row>30</xdr:row>
      <xdr:rowOff>120495</xdr:rowOff>
    </xdr:to>
    <xdr:sp macro="" textlink="">
      <xdr:nvSpPr>
        <xdr:cNvPr id="232" name="Rectángulo 231">
          <a:hlinkClick xmlns:r="http://schemas.openxmlformats.org/officeDocument/2006/relationships" r:id="rId8"/>
        </xdr:cNvPr>
        <xdr:cNvSpPr/>
      </xdr:nvSpPr>
      <xdr:spPr>
        <a:xfrm>
          <a:off x="14646126" y="5722572"/>
          <a:ext cx="1797349"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1074762</xdr:colOff>
      <xdr:row>28</xdr:row>
      <xdr:rowOff>79083</xdr:rowOff>
    </xdr:from>
    <xdr:to>
      <xdr:col>9</xdr:col>
      <xdr:colOff>2878241</xdr:colOff>
      <xdr:row>30</xdr:row>
      <xdr:rowOff>154441</xdr:rowOff>
    </xdr:to>
    <xdr:sp macro="" textlink="">
      <xdr:nvSpPr>
        <xdr:cNvPr id="233" name="Rectángulo 232">
          <a:hlinkClick xmlns:r="http://schemas.openxmlformats.org/officeDocument/2006/relationships" r:id="rId9"/>
        </xdr:cNvPr>
        <xdr:cNvSpPr/>
      </xdr:nvSpPr>
      <xdr:spPr>
        <a:xfrm>
          <a:off x="10999812" y="5736933"/>
          <a:ext cx="1803479" cy="46588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1078895</xdr:colOff>
      <xdr:row>26</xdr:row>
      <xdr:rowOff>8123</xdr:rowOff>
    </xdr:from>
    <xdr:to>
      <xdr:col>9</xdr:col>
      <xdr:colOff>2882374</xdr:colOff>
      <xdr:row>28</xdr:row>
      <xdr:rowOff>63896</xdr:rowOff>
    </xdr:to>
    <xdr:sp macro="" textlink="">
      <xdr:nvSpPr>
        <xdr:cNvPr id="234" name="Rectángulo 233">
          <a:hlinkClick xmlns:r="http://schemas.openxmlformats.org/officeDocument/2006/relationships" r:id="rId10"/>
        </xdr:cNvPr>
        <xdr:cNvSpPr/>
      </xdr:nvSpPr>
      <xdr:spPr>
        <a:xfrm>
          <a:off x="11003945" y="5275448"/>
          <a:ext cx="1803479"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246083</xdr:colOff>
      <xdr:row>28</xdr:row>
      <xdr:rowOff>73790</xdr:rowOff>
    </xdr:from>
    <xdr:to>
      <xdr:col>9</xdr:col>
      <xdr:colOff>1051471</xdr:colOff>
      <xdr:row>30</xdr:row>
      <xdr:rowOff>127975</xdr:rowOff>
    </xdr:to>
    <xdr:sp macro="" textlink="">
      <xdr:nvSpPr>
        <xdr:cNvPr id="235" name="Rectángulo 234">
          <a:hlinkClick xmlns:r="http://schemas.openxmlformats.org/officeDocument/2006/relationships" r:id="rId11"/>
        </xdr:cNvPr>
        <xdr:cNvSpPr/>
      </xdr:nvSpPr>
      <xdr:spPr>
        <a:xfrm>
          <a:off x="9180533" y="5731640"/>
          <a:ext cx="1795988" cy="44471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1058918</xdr:colOff>
      <xdr:row>26</xdr:row>
      <xdr:rowOff>699</xdr:rowOff>
    </xdr:from>
    <xdr:to>
      <xdr:col>11</xdr:col>
      <xdr:colOff>611546</xdr:colOff>
      <xdr:row>28</xdr:row>
      <xdr:rowOff>46713</xdr:rowOff>
    </xdr:to>
    <xdr:sp macro="" textlink="">
      <xdr:nvSpPr>
        <xdr:cNvPr id="236" name="Rectángulo 235">
          <a:hlinkClick xmlns:r="http://schemas.openxmlformats.org/officeDocument/2006/relationships" r:id="rId12"/>
        </xdr:cNvPr>
        <xdr:cNvSpPr/>
      </xdr:nvSpPr>
      <xdr:spPr>
        <a:xfrm>
          <a:off x="14670143" y="5268024"/>
          <a:ext cx="1800528" cy="43653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2920519</xdr:colOff>
      <xdr:row>30</xdr:row>
      <xdr:rowOff>150351</xdr:rowOff>
    </xdr:from>
    <xdr:to>
      <xdr:col>10</xdr:col>
      <xdr:colOff>1034872</xdr:colOff>
      <xdr:row>32</xdr:row>
      <xdr:rowOff>206124</xdr:rowOff>
    </xdr:to>
    <xdr:sp macro="" textlink="">
      <xdr:nvSpPr>
        <xdr:cNvPr id="237" name="Rectángulo 236">
          <a:hlinkClick xmlns:r="http://schemas.openxmlformats.org/officeDocument/2006/relationships" r:id="rId13"/>
        </xdr:cNvPr>
        <xdr:cNvSpPr/>
      </xdr:nvSpPr>
      <xdr:spPr>
        <a:xfrm>
          <a:off x="12845569" y="6198726"/>
          <a:ext cx="1800528"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2903588</xdr:colOff>
      <xdr:row>28</xdr:row>
      <xdr:rowOff>75156</xdr:rowOff>
    </xdr:from>
    <xdr:to>
      <xdr:col>10</xdr:col>
      <xdr:colOff>1017941</xdr:colOff>
      <xdr:row>30</xdr:row>
      <xdr:rowOff>172237</xdr:rowOff>
    </xdr:to>
    <xdr:sp macro="" textlink="">
      <xdr:nvSpPr>
        <xdr:cNvPr id="238" name="Rectángulo 237">
          <a:hlinkClick xmlns:r="http://schemas.openxmlformats.org/officeDocument/2006/relationships" r:id="rId14"/>
        </xdr:cNvPr>
        <xdr:cNvSpPr/>
      </xdr:nvSpPr>
      <xdr:spPr>
        <a:xfrm>
          <a:off x="12828638" y="5733006"/>
          <a:ext cx="1800528" cy="48760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2912584</xdr:colOff>
      <xdr:row>26</xdr:row>
      <xdr:rowOff>4249</xdr:rowOff>
    </xdr:from>
    <xdr:to>
      <xdr:col>10</xdr:col>
      <xdr:colOff>1026937</xdr:colOff>
      <xdr:row>28</xdr:row>
      <xdr:rowOff>60022</xdr:rowOff>
    </xdr:to>
    <xdr:sp macro="" textlink="">
      <xdr:nvSpPr>
        <xdr:cNvPr id="239" name="Rectángulo 238">
          <a:hlinkClick xmlns:r="http://schemas.openxmlformats.org/officeDocument/2006/relationships" r:id="rId15"/>
        </xdr:cNvPr>
        <xdr:cNvSpPr/>
      </xdr:nvSpPr>
      <xdr:spPr>
        <a:xfrm>
          <a:off x="12837634" y="5271574"/>
          <a:ext cx="1800528"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250841</xdr:colOff>
      <xdr:row>26</xdr:row>
      <xdr:rowOff>2484</xdr:rowOff>
    </xdr:from>
    <xdr:to>
      <xdr:col>9</xdr:col>
      <xdr:colOff>1056229</xdr:colOff>
      <xdr:row>28</xdr:row>
      <xdr:rowOff>58257</xdr:rowOff>
    </xdr:to>
    <xdr:sp macro="" textlink="">
      <xdr:nvSpPr>
        <xdr:cNvPr id="240" name="Rectángulo 239">
          <a:hlinkClick xmlns:r="http://schemas.openxmlformats.org/officeDocument/2006/relationships" r:id="rId16"/>
        </xdr:cNvPr>
        <xdr:cNvSpPr/>
      </xdr:nvSpPr>
      <xdr:spPr>
        <a:xfrm>
          <a:off x="9185291" y="5269809"/>
          <a:ext cx="1795988"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215755</xdr:colOff>
      <xdr:row>30</xdr:row>
      <xdr:rowOff>165811</xdr:rowOff>
    </xdr:from>
    <xdr:to>
      <xdr:col>8</xdr:col>
      <xdr:colOff>231929</xdr:colOff>
      <xdr:row>32</xdr:row>
      <xdr:rowOff>221584</xdr:rowOff>
    </xdr:to>
    <xdr:sp macro="" textlink="">
      <xdr:nvSpPr>
        <xdr:cNvPr id="241" name="Rectángulo 240">
          <a:hlinkClick xmlns:r="http://schemas.openxmlformats.org/officeDocument/2006/relationships" r:id="rId17"/>
        </xdr:cNvPr>
        <xdr:cNvSpPr/>
      </xdr:nvSpPr>
      <xdr:spPr>
        <a:xfrm>
          <a:off x="7369030" y="6214186"/>
          <a:ext cx="1797349"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1088674</xdr:colOff>
      <xdr:row>30</xdr:row>
      <xdr:rowOff>170867</xdr:rowOff>
    </xdr:from>
    <xdr:to>
      <xdr:col>9</xdr:col>
      <xdr:colOff>2892153</xdr:colOff>
      <xdr:row>32</xdr:row>
      <xdr:rowOff>214156</xdr:rowOff>
    </xdr:to>
    <xdr:sp macro="" textlink="">
      <xdr:nvSpPr>
        <xdr:cNvPr id="242" name="Rectángulo 241">
          <a:hlinkClick xmlns:r="http://schemas.openxmlformats.org/officeDocument/2006/relationships" r:id="rId18"/>
        </xdr:cNvPr>
        <xdr:cNvSpPr/>
      </xdr:nvSpPr>
      <xdr:spPr>
        <a:xfrm>
          <a:off x="11013724" y="6219242"/>
          <a:ext cx="1803479" cy="43381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45</xdr:row>
      <xdr:rowOff>2889</xdr:rowOff>
    </xdr:from>
    <xdr:to>
      <xdr:col>6</xdr:col>
      <xdr:colOff>191474</xdr:colOff>
      <xdr:row>47</xdr:row>
      <xdr:rowOff>58662</xdr:rowOff>
    </xdr:to>
    <xdr:sp macro="" textlink="">
      <xdr:nvSpPr>
        <xdr:cNvPr id="243" name="Rectángulo 242">
          <a:hlinkClick xmlns:r="http://schemas.openxmlformats.org/officeDocument/2006/relationships" r:id="rId2"/>
        </xdr:cNvPr>
        <xdr:cNvSpPr/>
      </xdr:nvSpPr>
      <xdr:spPr>
        <a:xfrm>
          <a:off x="5553075" y="9184989"/>
          <a:ext cx="1791674"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47</xdr:row>
      <xdr:rowOff>83192</xdr:rowOff>
    </xdr:from>
    <xdr:to>
      <xdr:col>6</xdr:col>
      <xdr:colOff>191474</xdr:colOff>
      <xdr:row>49</xdr:row>
      <xdr:rowOff>138965</xdr:rowOff>
    </xdr:to>
    <xdr:sp macro="" textlink="">
      <xdr:nvSpPr>
        <xdr:cNvPr id="244" name="Rectángulo 243">
          <a:hlinkClick xmlns:r="http://schemas.openxmlformats.org/officeDocument/2006/relationships" r:id="rId3"/>
        </xdr:cNvPr>
        <xdr:cNvSpPr/>
      </xdr:nvSpPr>
      <xdr:spPr>
        <a:xfrm>
          <a:off x="5553075" y="9655817"/>
          <a:ext cx="1791674"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49</xdr:row>
      <xdr:rowOff>164102</xdr:rowOff>
    </xdr:from>
    <xdr:to>
      <xdr:col>6</xdr:col>
      <xdr:colOff>191474</xdr:colOff>
      <xdr:row>51</xdr:row>
      <xdr:rowOff>219875</xdr:rowOff>
    </xdr:to>
    <xdr:sp macro="" textlink="">
      <xdr:nvSpPr>
        <xdr:cNvPr id="245" name="Rectángulo 244">
          <a:hlinkClick xmlns:r="http://schemas.openxmlformats.org/officeDocument/2006/relationships" r:id="rId4"/>
        </xdr:cNvPr>
        <xdr:cNvSpPr/>
      </xdr:nvSpPr>
      <xdr:spPr>
        <a:xfrm>
          <a:off x="5553075" y="10127252"/>
          <a:ext cx="1791674"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251826</xdr:colOff>
      <xdr:row>49</xdr:row>
      <xdr:rowOff>159749</xdr:rowOff>
    </xdr:from>
    <xdr:to>
      <xdr:col>9</xdr:col>
      <xdr:colOff>1061981</xdr:colOff>
      <xdr:row>51</xdr:row>
      <xdr:rowOff>215522</xdr:rowOff>
    </xdr:to>
    <xdr:sp macro="" textlink="">
      <xdr:nvSpPr>
        <xdr:cNvPr id="246" name="Rectángulo 245">
          <a:hlinkClick xmlns:r="http://schemas.openxmlformats.org/officeDocument/2006/relationships" r:id="rId5"/>
        </xdr:cNvPr>
        <xdr:cNvSpPr/>
      </xdr:nvSpPr>
      <xdr:spPr>
        <a:xfrm>
          <a:off x="9186276" y="10122899"/>
          <a:ext cx="1800755"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205020</xdr:colOff>
      <xdr:row>47</xdr:row>
      <xdr:rowOff>86647</xdr:rowOff>
    </xdr:from>
    <xdr:to>
      <xdr:col>8</xdr:col>
      <xdr:colOff>221194</xdr:colOff>
      <xdr:row>49</xdr:row>
      <xdr:rowOff>142420</xdr:rowOff>
    </xdr:to>
    <xdr:sp macro="" textlink="">
      <xdr:nvSpPr>
        <xdr:cNvPr id="247" name="Rectángulo 246">
          <a:hlinkClick xmlns:r="http://schemas.openxmlformats.org/officeDocument/2006/relationships" r:id="rId6"/>
        </xdr:cNvPr>
        <xdr:cNvSpPr/>
      </xdr:nvSpPr>
      <xdr:spPr>
        <a:xfrm>
          <a:off x="7358295" y="9659272"/>
          <a:ext cx="1797349"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219912</xdr:colOff>
      <xdr:row>45</xdr:row>
      <xdr:rowOff>0</xdr:rowOff>
    </xdr:from>
    <xdr:to>
      <xdr:col>8</xdr:col>
      <xdr:colOff>234498</xdr:colOff>
      <xdr:row>47</xdr:row>
      <xdr:rowOff>54185</xdr:rowOff>
    </xdr:to>
    <xdr:sp macro="" textlink="">
      <xdr:nvSpPr>
        <xdr:cNvPr id="248" name="Rectángulo 247">
          <a:hlinkClick xmlns:r="http://schemas.openxmlformats.org/officeDocument/2006/relationships" r:id="rId7"/>
        </xdr:cNvPr>
        <xdr:cNvSpPr/>
      </xdr:nvSpPr>
      <xdr:spPr>
        <a:xfrm>
          <a:off x="7373187" y="9182100"/>
          <a:ext cx="1795761" cy="44471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1034901</xdr:colOff>
      <xdr:row>47</xdr:row>
      <xdr:rowOff>64722</xdr:rowOff>
    </xdr:from>
    <xdr:to>
      <xdr:col>11</xdr:col>
      <xdr:colOff>584350</xdr:colOff>
      <xdr:row>49</xdr:row>
      <xdr:rowOff>120495</xdr:rowOff>
    </xdr:to>
    <xdr:sp macro="" textlink="">
      <xdr:nvSpPr>
        <xdr:cNvPr id="249" name="Rectángulo 248">
          <a:hlinkClick xmlns:r="http://schemas.openxmlformats.org/officeDocument/2006/relationships" r:id="rId8"/>
        </xdr:cNvPr>
        <xdr:cNvSpPr/>
      </xdr:nvSpPr>
      <xdr:spPr>
        <a:xfrm>
          <a:off x="14646126" y="9637347"/>
          <a:ext cx="1797349"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1074762</xdr:colOff>
      <xdr:row>47</xdr:row>
      <xdr:rowOff>79083</xdr:rowOff>
    </xdr:from>
    <xdr:to>
      <xdr:col>9</xdr:col>
      <xdr:colOff>2878241</xdr:colOff>
      <xdr:row>49</xdr:row>
      <xdr:rowOff>154441</xdr:rowOff>
    </xdr:to>
    <xdr:sp macro="" textlink="">
      <xdr:nvSpPr>
        <xdr:cNvPr id="250" name="Rectángulo 249">
          <a:hlinkClick xmlns:r="http://schemas.openxmlformats.org/officeDocument/2006/relationships" r:id="rId9"/>
        </xdr:cNvPr>
        <xdr:cNvSpPr/>
      </xdr:nvSpPr>
      <xdr:spPr>
        <a:xfrm>
          <a:off x="10999812" y="9651708"/>
          <a:ext cx="1803479" cy="46588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1078895</xdr:colOff>
      <xdr:row>45</xdr:row>
      <xdr:rowOff>8123</xdr:rowOff>
    </xdr:from>
    <xdr:to>
      <xdr:col>9</xdr:col>
      <xdr:colOff>2882374</xdr:colOff>
      <xdr:row>47</xdr:row>
      <xdr:rowOff>63896</xdr:rowOff>
    </xdr:to>
    <xdr:sp macro="" textlink="">
      <xdr:nvSpPr>
        <xdr:cNvPr id="251" name="Rectángulo 250">
          <a:hlinkClick xmlns:r="http://schemas.openxmlformats.org/officeDocument/2006/relationships" r:id="rId10"/>
        </xdr:cNvPr>
        <xdr:cNvSpPr/>
      </xdr:nvSpPr>
      <xdr:spPr>
        <a:xfrm>
          <a:off x="11003945" y="9190223"/>
          <a:ext cx="1803479"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246083</xdr:colOff>
      <xdr:row>47</xdr:row>
      <xdr:rowOff>73790</xdr:rowOff>
    </xdr:from>
    <xdr:to>
      <xdr:col>9</xdr:col>
      <xdr:colOff>1051471</xdr:colOff>
      <xdr:row>49</xdr:row>
      <xdr:rowOff>127975</xdr:rowOff>
    </xdr:to>
    <xdr:sp macro="" textlink="">
      <xdr:nvSpPr>
        <xdr:cNvPr id="252" name="Rectángulo 251">
          <a:hlinkClick xmlns:r="http://schemas.openxmlformats.org/officeDocument/2006/relationships" r:id="rId11"/>
        </xdr:cNvPr>
        <xdr:cNvSpPr/>
      </xdr:nvSpPr>
      <xdr:spPr>
        <a:xfrm>
          <a:off x="9180533" y="9646415"/>
          <a:ext cx="1795988" cy="44471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1058918</xdr:colOff>
      <xdr:row>45</xdr:row>
      <xdr:rowOff>699</xdr:rowOff>
    </xdr:from>
    <xdr:to>
      <xdr:col>11</xdr:col>
      <xdr:colOff>611546</xdr:colOff>
      <xdr:row>47</xdr:row>
      <xdr:rowOff>46713</xdr:rowOff>
    </xdr:to>
    <xdr:sp macro="" textlink="">
      <xdr:nvSpPr>
        <xdr:cNvPr id="253" name="Rectángulo 252">
          <a:hlinkClick xmlns:r="http://schemas.openxmlformats.org/officeDocument/2006/relationships" r:id="rId12"/>
        </xdr:cNvPr>
        <xdr:cNvSpPr/>
      </xdr:nvSpPr>
      <xdr:spPr>
        <a:xfrm>
          <a:off x="14670143" y="9182799"/>
          <a:ext cx="1800528" cy="43653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2920519</xdr:colOff>
      <xdr:row>49</xdr:row>
      <xdr:rowOff>150351</xdr:rowOff>
    </xdr:from>
    <xdr:to>
      <xdr:col>10</xdr:col>
      <xdr:colOff>1034872</xdr:colOff>
      <xdr:row>51</xdr:row>
      <xdr:rowOff>206124</xdr:rowOff>
    </xdr:to>
    <xdr:sp macro="" textlink="">
      <xdr:nvSpPr>
        <xdr:cNvPr id="254" name="Rectángulo 253">
          <a:hlinkClick xmlns:r="http://schemas.openxmlformats.org/officeDocument/2006/relationships" r:id="rId13"/>
        </xdr:cNvPr>
        <xdr:cNvSpPr/>
      </xdr:nvSpPr>
      <xdr:spPr>
        <a:xfrm>
          <a:off x="12845569" y="10113501"/>
          <a:ext cx="1800528"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2903588</xdr:colOff>
      <xdr:row>47</xdr:row>
      <xdr:rowOff>75156</xdr:rowOff>
    </xdr:from>
    <xdr:to>
      <xdr:col>10</xdr:col>
      <xdr:colOff>1017941</xdr:colOff>
      <xdr:row>49</xdr:row>
      <xdr:rowOff>172237</xdr:rowOff>
    </xdr:to>
    <xdr:sp macro="" textlink="">
      <xdr:nvSpPr>
        <xdr:cNvPr id="255" name="Rectángulo 254">
          <a:hlinkClick xmlns:r="http://schemas.openxmlformats.org/officeDocument/2006/relationships" r:id="rId14"/>
        </xdr:cNvPr>
        <xdr:cNvSpPr/>
      </xdr:nvSpPr>
      <xdr:spPr>
        <a:xfrm>
          <a:off x="12828638" y="9647781"/>
          <a:ext cx="1800528" cy="48760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2912584</xdr:colOff>
      <xdr:row>45</xdr:row>
      <xdr:rowOff>4249</xdr:rowOff>
    </xdr:from>
    <xdr:to>
      <xdr:col>10</xdr:col>
      <xdr:colOff>1026937</xdr:colOff>
      <xdr:row>47</xdr:row>
      <xdr:rowOff>60022</xdr:rowOff>
    </xdr:to>
    <xdr:sp macro="" textlink="">
      <xdr:nvSpPr>
        <xdr:cNvPr id="256" name="Rectángulo 255">
          <a:hlinkClick xmlns:r="http://schemas.openxmlformats.org/officeDocument/2006/relationships" r:id="rId15"/>
        </xdr:cNvPr>
        <xdr:cNvSpPr/>
      </xdr:nvSpPr>
      <xdr:spPr>
        <a:xfrm>
          <a:off x="12837634" y="9186349"/>
          <a:ext cx="1800528"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250841</xdr:colOff>
      <xdr:row>45</xdr:row>
      <xdr:rowOff>2484</xdr:rowOff>
    </xdr:from>
    <xdr:to>
      <xdr:col>9</xdr:col>
      <xdr:colOff>1056229</xdr:colOff>
      <xdr:row>47</xdr:row>
      <xdr:rowOff>58257</xdr:rowOff>
    </xdr:to>
    <xdr:sp macro="" textlink="">
      <xdr:nvSpPr>
        <xdr:cNvPr id="257" name="Rectángulo 256">
          <a:hlinkClick xmlns:r="http://schemas.openxmlformats.org/officeDocument/2006/relationships" r:id="rId16"/>
        </xdr:cNvPr>
        <xdr:cNvSpPr/>
      </xdr:nvSpPr>
      <xdr:spPr>
        <a:xfrm>
          <a:off x="9185291" y="9184584"/>
          <a:ext cx="1795988"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215755</xdr:colOff>
      <xdr:row>49</xdr:row>
      <xdr:rowOff>165811</xdr:rowOff>
    </xdr:from>
    <xdr:to>
      <xdr:col>8</xdr:col>
      <xdr:colOff>231929</xdr:colOff>
      <xdr:row>51</xdr:row>
      <xdr:rowOff>221584</xdr:rowOff>
    </xdr:to>
    <xdr:sp macro="" textlink="">
      <xdr:nvSpPr>
        <xdr:cNvPr id="258" name="Rectángulo 257">
          <a:hlinkClick xmlns:r="http://schemas.openxmlformats.org/officeDocument/2006/relationships" r:id="rId17"/>
        </xdr:cNvPr>
        <xdr:cNvSpPr/>
      </xdr:nvSpPr>
      <xdr:spPr>
        <a:xfrm>
          <a:off x="7369030" y="10128961"/>
          <a:ext cx="1797349"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1088674</xdr:colOff>
      <xdr:row>49</xdr:row>
      <xdr:rowOff>170867</xdr:rowOff>
    </xdr:from>
    <xdr:to>
      <xdr:col>9</xdr:col>
      <xdr:colOff>2892153</xdr:colOff>
      <xdr:row>51</xdr:row>
      <xdr:rowOff>214156</xdr:rowOff>
    </xdr:to>
    <xdr:sp macro="" textlink="">
      <xdr:nvSpPr>
        <xdr:cNvPr id="259" name="Rectángulo 258">
          <a:hlinkClick xmlns:r="http://schemas.openxmlformats.org/officeDocument/2006/relationships" r:id="rId18"/>
        </xdr:cNvPr>
        <xdr:cNvSpPr/>
      </xdr:nvSpPr>
      <xdr:spPr>
        <a:xfrm>
          <a:off x="11013724" y="10134017"/>
          <a:ext cx="1803479" cy="43381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64</xdr:row>
      <xdr:rowOff>2889</xdr:rowOff>
    </xdr:from>
    <xdr:to>
      <xdr:col>6</xdr:col>
      <xdr:colOff>191474</xdr:colOff>
      <xdr:row>66</xdr:row>
      <xdr:rowOff>58661</xdr:rowOff>
    </xdr:to>
    <xdr:sp macro="" textlink="">
      <xdr:nvSpPr>
        <xdr:cNvPr id="260" name="Rectángulo 259">
          <a:hlinkClick xmlns:r="http://schemas.openxmlformats.org/officeDocument/2006/relationships" r:id="rId2"/>
        </xdr:cNvPr>
        <xdr:cNvSpPr/>
      </xdr:nvSpPr>
      <xdr:spPr>
        <a:xfrm>
          <a:off x="5553075" y="13099764"/>
          <a:ext cx="1791674" cy="44629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66</xdr:row>
      <xdr:rowOff>83191</xdr:rowOff>
    </xdr:from>
    <xdr:to>
      <xdr:col>6</xdr:col>
      <xdr:colOff>191474</xdr:colOff>
      <xdr:row>68</xdr:row>
      <xdr:rowOff>138964</xdr:rowOff>
    </xdr:to>
    <xdr:sp macro="" textlink="">
      <xdr:nvSpPr>
        <xdr:cNvPr id="261" name="Rectángulo 260">
          <a:hlinkClick xmlns:r="http://schemas.openxmlformats.org/officeDocument/2006/relationships" r:id="rId3"/>
        </xdr:cNvPr>
        <xdr:cNvSpPr/>
      </xdr:nvSpPr>
      <xdr:spPr>
        <a:xfrm>
          <a:off x="5553075" y="13570591"/>
          <a:ext cx="1791674"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68</xdr:row>
      <xdr:rowOff>164101</xdr:rowOff>
    </xdr:from>
    <xdr:to>
      <xdr:col>6</xdr:col>
      <xdr:colOff>191474</xdr:colOff>
      <xdr:row>70</xdr:row>
      <xdr:rowOff>219874</xdr:rowOff>
    </xdr:to>
    <xdr:sp macro="" textlink="">
      <xdr:nvSpPr>
        <xdr:cNvPr id="262" name="Rectángulo 261">
          <a:hlinkClick xmlns:r="http://schemas.openxmlformats.org/officeDocument/2006/relationships" r:id="rId4"/>
        </xdr:cNvPr>
        <xdr:cNvSpPr/>
      </xdr:nvSpPr>
      <xdr:spPr>
        <a:xfrm>
          <a:off x="5553075" y="14042026"/>
          <a:ext cx="1791674"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251826</xdr:colOff>
      <xdr:row>68</xdr:row>
      <xdr:rowOff>159748</xdr:rowOff>
    </xdr:from>
    <xdr:to>
      <xdr:col>9</xdr:col>
      <xdr:colOff>1061981</xdr:colOff>
      <xdr:row>70</xdr:row>
      <xdr:rowOff>215521</xdr:rowOff>
    </xdr:to>
    <xdr:sp macro="" textlink="">
      <xdr:nvSpPr>
        <xdr:cNvPr id="263" name="Rectángulo 262">
          <a:hlinkClick xmlns:r="http://schemas.openxmlformats.org/officeDocument/2006/relationships" r:id="rId5"/>
        </xdr:cNvPr>
        <xdr:cNvSpPr/>
      </xdr:nvSpPr>
      <xdr:spPr>
        <a:xfrm>
          <a:off x="9186276" y="14037673"/>
          <a:ext cx="1800755"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205020</xdr:colOff>
      <xdr:row>66</xdr:row>
      <xdr:rowOff>86646</xdr:rowOff>
    </xdr:from>
    <xdr:to>
      <xdr:col>8</xdr:col>
      <xdr:colOff>221194</xdr:colOff>
      <xdr:row>68</xdr:row>
      <xdr:rowOff>142419</xdr:rowOff>
    </xdr:to>
    <xdr:sp macro="" textlink="">
      <xdr:nvSpPr>
        <xdr:cNvPr id="264" name="Rectángulo 263">
          <a:hlinkClick xmlns:r="http://schemas.openxmlformats.org/officeDocument/2006/relationships" r:id="rId6"/>
        </xdr:cNvPr>
        <xdr:cNvSpPr/>
      </xdr:nvSpPr>
      <xdr:spPr>
        <a:xfrm>
          <a:off x="7358295" y="13574046"/>
          <a:ext cx="1797349"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219912</xdr:colOff>
      <xdr:row>64</xdr:row>
      <xdr:rowOff>0</xdr:rowOff>
    </xdr:from>
    <xdr:to>
      <xdr:col>8</xdr:col>
      <xdr:colOff>234498</xdr:colOff>
      <xdr:row>66</xdr:row>
      <xdr:rowOff>54184</xdr:rowOff>
    </xdr:to>
    <xdr:sp macro="" textlink="">
      <xdr:nvSpPr>
        <xdr:cNvPr id="265" name="Rectángulo 264">
          <a:hlinkClick xmlns:r="http://schemas.openxmlformats.org/officeDocument/2006/relationships" r:id="rId7"/>
        </xdr:cNvPr>
        <xdr:cNvSpPr/>
      </xdr:nvSpPr>
      <xdr:spPr>
        <a:xfrm>
          <a:off x="7373187" y="13096875"/>
          <a:ext cx="1795761" cy="44470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1034901</xdr:colOff>
      <xdr:row>66</xdr:row>
      <xdr:rowOff>64721</xdr:rowOff>
    </xdr:from>
    <xdr:to>
      <xdr:col>11</xdr:col>
      <xdr:colOff>584350</xdr:colOff>
      <xdr:row>68</xdr:row>
      <xdr:rowOff>120494</xdr:rowOff>
    </xdr:to>
    <xdr:sp macro="" textlink="">
      <xdr:nvSpPr>
        <xdr:cNvPr id="266" name="Rectángulo 265">
          <a:hlinkClick xmlns:r="http://schemas.openxmlformats.org/officeDocument/2006/relationships" r:id="rId8"/>
        </xdr:cNvPr>
        <xdr:cNvSpPr/>
      </xdr:nvSpPr>
      <xdr:spPr>
        <a:xfrm>
          <a:off x="14646126" y="13552121"/>
          <a:ext cx="1797349"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1074762</xdr:colOff>
      <xdr:row>66</xdr:row>
      <xdr:rowOff>79082</xdr:rowOff>
    </xdr:from>
    <xdr:to>
      <xdr:col>9</xdr:col>
      <xdr:colOff>2878241</xdr:colOff>
      <xdr:row>68</xdr:row>
      <xdr:rowOff>154440</xdr:rowOff>
    </xdr:to>
    <xdr:sp macro="" textlink="">
      <xdr:nvSpPr>
        <xdr:cNvPr id="267" name="Rectángulo 266">
          <a:hlinkClick xmlns:r="http://schemas.openxmlformats.org/officeDocument/2006/relationships" r:id="rId9"/>
        </xdr:cNvPr>
        <xdr:cNvSpPr/>
      </xdr:nvSpPr>
      <xdr:spPr>
        <a:xfrm>
          <a:off x="10999812" y="13566482"/>
          <a:ext cx="1803479" cy="46588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1078895</xdr:colOff>
      <xdr:row>64</xdr:row>
      <xdr:rowOff>8123</xdr:rowOff>
    </xdr:from>
    <xdr:to>
      <xdr:col>9</xdr:col>
      <xdr:colOff>2882374</xdr:colOff>
      <xdr:row>66</xdr:row>
      <xdr:rowOff>63895</xdr:rowOff>
    </xdr:to>
    <xdr:sp macro="" textlink="">
      <xdr:nvSpPr>
        <xdr:cNvPr id="268" name="Rectángulo 267">
          <a:hlinkClick xmlns:r="http://schemas.openxmlformats.org/officeDocument/2006/relationships" r:id="rId10"/>
        </xdr:cNvPr>
        <xdr:cNvSpPr/>
      </xdr:nvSpPr>
      <xdr:spPr>
        <a:xfrm>
          <a:off x="11003945" y="13104998"/>
          <a:ext cx="1803479" cy="44629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246083</xdr:colOff>
      <xdr:row>66</xdr:row>
      <xdr:rowOff>73789</xdr:rowOff>
    </xdr:from>
    <xdr:to>
      <xdr:col>9</xdr:col>
      <xdr:colOff>1051471</xdr:colOff>
      <xdr:row>68</xdr:row>
      <xdr:rowOff>127974</xdr:rowOff>
    </xdr:to>
    <xdr:sp macro="" textlink="">
      <xdr:nvSpPr>
        <xdr:cNvPr id="269" name="Rectángulo 268">
          <a:hlinkClick xmlns:r="http://schemas.openxmlformats.org/officeDocument/2006/relationships" r:id="rId11"/>
        </xdr:cNvPr>
        <xdr:cNvSpPr/>
      </xdr:nvSpPr>
      <xdr:spPr>
        <a:xfrm>
          <a:off x="9180533" y="13561189"/>
          <a:ext cx="1795988" cy="44471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1058918</xdr:colOff>
      <xdr:row>64</xdr:row>
      <xdr:rowOff>699</xdr:rowOff>
    </xdr:from>
    <xdr:to>
      <xdr:col>11</xdr:col>
      <xdr:colOff>611546</xdr:colOff>
      <xdr:row>66</xdr:row>
      <xdr:rowOff>46712</xdr:rowOff>
    </xdr:to>
    <xdr:sp macro="" textlink="">
      <xdr:nvSpPr>
        <xdr:cNvPr id="270" name="Rectángulo 269">
          <a:hlinkClick xmlns:r="http://schemas.openxmlformats.org/officeDocument/2006/relationships" r:id="rId12"/>
        </xdr:cNvPr>
        <xdr:cNvSpPr/>
      </xdr:nvSpPr>
      <xdr:spPr>
        <a:xfrm>
          <a:off x="14670143" y="13097574"/>
          <a:ext cx="1800528" cy="43653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2920519</xdr:colOff>
      <xdr:row>68</xdr:row>
      <xdr:rowOff>150350</xdr:rowOff>
    </xdr:from>
    <xdr:to>
      <xdr:col>10</xdr:col>
      <xdr:colOff>1034872</xdr:colOff>
      <xdr:row>70</xdr:row>
      <xdr:rowOff>206123</xdr:rowOff>
    </xdr:to>
    <xdr:sp macro="" textlink="">
      <xdr:nvSpPr>
        <xdr:cNvPr id="271" name="Rectángulo 270">
          <a:hlinkClick xmlns:r="http://schemas.openxmlformats.org/officeDocument/2006/relationships" r:id="rId13"/>
        </xdr:cNvPr>
        <xdr:cNvSpPr/>
      </xdr:nvSpPr>
      <xdr:spPr>
        <a:xfrm>
          <a:off x="12845569" y="14028275"/>
          <a:ext cx="1800528"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2903588</xdr:colOff>
      <xdr:row>66</xdr:row>
      <xdr:rowOff>75155</xdr:rowOff>
    </xdr:from>
    <xdr:to>
      <xdr:col>10</xdr:col>
      <xdr:colOff>1017941</xdr:colOff>
      <xdr:row>68</xdr:row>
      <xdr:rowOff>172236</xdr:rowOff>
    </xdr:to>
    <xdr:sp macro="" textlink="">
      <xdr:nvSpPr>
        <xdr:cNvPr id="272" name="Rectángulo 271">
          <a:hlinkClick xmlns:r="http://schemas.openxmlformats.org/officeDocument/2006/relationships" r:id="rId14"/>
        </xdr:cNvPr>
        <xdr:cNvSpPr/>
      </xdr:nvSpPr>
      <xdr:spPr>
        <a:xfrm>
          <a:off x="12828638" y="13562555"/>
          <a:ext cx="1800528" cy="48760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2912584</xdr:colOff>
      <xdr:row>64</xdr:row>
      <xdr:rowOff>4249</xdr:rowOff>
    </xdr:from>
    <xdr:to>
      <xdr:col>10</xdr:col>
      <xdr:colOff>1026937</xdr:colOff>
      <xdr:row>66</xdr:row>
      <xdr:rowOff>60021</xdr:rowOff>
    </xdr:to>
    <xdr:sp macro="" textlink="">
      <xdr:nvSpPr>
        <xdr:cNvPr id="273" name="Rectángulo 272">
          <a:hlinkClick xmlns:r="http://schemas.openxmlformats.org/officeDocument/2006/relationships" r:id="rId15"/>
        </xdr:cNvPr>
        <xdr:cNvSpPr/>
      </xdr:nvSpPr>
      <xdr:spPr>
        <a:xfrm>
          <a:off x="12837634" y="13101124"/>
          <a:ext cx="1800528" cy="44629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250841</xdr:colOff>
      <xdr:row>64</xdr:row>
      <xdr:rowOff>2484</xdr:rowOff>
    </xdr:from>
    <xdr:to>
      <xdr:col>9</xdr:col>
      <xdr:colOff>1056229</xdr:colOff>
      <xdr:row>66</xdr:row>
      <xdr:rowOff>58256</xdr:rowOff>
    </xdr:to>
    <xdr:sp macro="" textlink="">
      <xdr:nvSpPr>
        <xdr:cNvPr id="274" name="Rectángulo 273">
          <a:hlinkClick xmlns:r="http://schemas.openxmlformats.org/officeDocument/2006/relationships" r:id="rId16"/>
        </xdr:cNvPr>
        <xdr:cNvSpPr/>
      </xdr:nvSpPr>
      <xdr:spPr>
        <a:xfrm>
          <a:off x="9185291" y="13099359"/>
          <a:ext cx="1795988" cy="44629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215755</xdr:colOff>
      <xdr:row>68</xdr:row>
      <xdr:rowOff>165810</xdr:rowOff>
    </xdr:from>
    <xdr:to>
      <xdr:col>8</xdr:col>
      <xdr:colOff>231929</xdr:colOff>
      <xdr:row>70</xdr:row>
      <xdr:rowOff>221583</xdr:rowOff>
    </xdr:to>
    <xdr:sp macro="" textlink="">
      <xdr:nvSpPr>
        <xdr:cNvPr id="275" name="Rectángulo 274">
          <a:hlinkClick xmlns:r="http://schemas.openxmlformats.org/officeDocument/2006/relationships" r:id="rId17"/>
        </xdr:cNvPr>
        <xdr:cNvSpPr/>
      </xdr:nvSpPr>
      <xdr:spPr>
        <a:xfrm>
          <a:off x="7369030" y="14043735"/>
          <a:ext cx="1797349"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1088674</xdr:colOff>
      <xdr:row>68</xdr:row>
      <xdr:rowOff>170866</xdr:rowOff>
    </xdr:from>
    <xdr:to>
      <xdr:col>9</xdr:col>
      <xdr:colOff>2892153</xdr:colOff>
      <xdr:row>70</xdr:row>
      <xdr:rowOff>214155</xdr:rowOff>
    </xdr:to>
    <xdr:sp macro="" textlink="">
      <xdr:nvSpPr>
        <xdr:cNvPr id="276" name="Rectángulo 275">
          <a:hlinkClick xmlns:r="http://schemas.openxmlformats.org/officeDocument/2006/relationships" r:id="rId18"/>
        </xdr:cNvPr>
        <xdr:cNvSpPr/>
      </xdr:nvSpPr>
      <xdr:spPr>
        <a:xfrm>
          <a:off x="11013724" y="14048791"/>
          <a:ext cx="1803479" cy="43381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83</xdr:row>
      <xdr:rowOff>2889</xdr:rowOff>
    </xdr:from>
    <xdr:to>
      <xdr:col>6</xdr:col>
      <xdr:colOff>191474</xdr:colOff>
      <xdr:row>85</xdr:row>
      <xdr:rowOff>58662</xdr:rowOff>
    </xdr:to>
    <xdr:sp macro="" textlink="">
      <xdr:nvSpPr>
        <xdr:cNvPr id="277" name="Rectángulo 276">
          <a:hlinkClick xmlns:r="http://schemas.openxmlformats.org/officeDocument/2006/relationships" r:id="rId2"/>
        </xdr:cNvPr>
        <xdr:cNvSpPr/>
      </xdr:nvSpPr>
      <xdr:spPr>
        <a:xfrm>
          <a:off x="5553075" y="17014539"/>
          <a:ext cx="1791674"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85</xdr:row>
      <xdr:rowOff>83192</xdr:rowOff>
    </xdr:from>
    <xdr:to>
      <xdr:col>6</xdr:col>
      <xdr:colOff>191474</xdr:colOff>
      <xdr:row>87</xdr:row>
      <xdr:rowOff>138965</xdr:rowOff>
    </xdr:to>
    <xdr:sp macro="" textlink="">
      <xdr:nvSpPr>
        <xdr:cNvPr id="278" name="Rectángulo 277">
          <a:hlinkClick xmlns:r="http://schemas.openxmlformats.org/officeDocument/2006/relationships" r:id="rId3"/>
        </xdr:cNvPr>
        <xdr:cNvSpPr/>
      </xdr:nvSpPr>
      <xdr:spPr>
        <a:xfrm>
          <a:off x="5553075" y="17485367"/>
          <a:ext cx="1791674"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87</xdr:row>
      <xdr:rowOff>164102</xdr:rowOff>
    </xdr:from>
    <xdr:to>
      <xdr:col>6</xdr:col>
      <xdr:colOff>191474</xdr:colOff>
      <xdr:row>89</xdr:row>
      <xdr:rowOff>219875</xdr:rowOff>
    </xdr:to>
    <xdr:sp macro="" textlink="">
      <xdr:nvSpPr>
        <xdr:cNvPr id="279" name="Rectángulo 278">
          <a:hlinkClick xmlns:r="http://schemas.openxmlformats.org/officeDocument/2006/relationships" r:id="rId4"/>
        </xdr:cNvPr>
        <xdr:cNvSpPr/>
      </xdr:nvSpPr>
      <xdr:spPr>
        <a:xfrm>
          <a:off x="5553075" y="17956802"/>
          <a:ext cx="1791674"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251826</xdr:colOff>
      <xdr:row>87</xdr:row>
      <xdr:rowOff>159749</xdr:rowOff>
    </xdr:from>
    <xdr:to>
      <xdr:col>9</xdr:col>
      <xdr:colOff>1061981</xdr:colOff>
      <xdr:row>89</xdr:row>
      <xdr:rowOff>215522</xdr:rowOff>
    </xdr:to>
    <xdr:sp macro="" textlink="">
      <xdr:nvSpPr>
        <xdr:cNvPr id="280" name="Rectángulo 279">
          <a:hlinkClick xmlns:r="http://schemas.openxmlformats.org/officeDocument/2006/relationships" r:id="rId5"/>
        </xdr:cNvPr>
        <xdr:cNvSpPr/>
      </xdr:nvSpPr>
      <xdr:spPr>
        <a:xfrm>
          <a:off x="9186276" y="17952449"/>
          <a:ext cx="1800755"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205020</xdr:colOff>
      <xdr:row>85</xdr:row>
      <xdr:rowOff>86647</xdr:rowOff>
    </xdr:from>
    <xdr:to>
      <xdr:col>8</xdr:col>
      <xdr:colOff>221194</xdr:colOff>
      <xdr:row>87</xdr:row>
      <xdr:rowOff>142420</xdr:rowOff>
    </xdr:to>
    <xdr:sp macro="" textlink="">
      <xdr:nvSpPr>
        <xdr:cNvPr id="281" name="Rectángulo 280">
          <a:hlinkClick xmlns:r="http://schemas.openxmlformats.org/officeDocument/2006/relationships" r:id="rId6"/>
        </xdr:cNvPr>
        <xdr:cNvSpPr/>
      </xdr:nvSpPr>
      <xdr:spPr>
        <a:xfrm>
          <a:off x="7358295" y="17488822"/>
          <a:ext cx="1797349"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219912</xdr:colOff>
      <xdr:row>83</xdr:row>
      <xdr:rowOff>0</xdr:rowOff>
    </xdr:from>
    <xdr:to>
      <xdr:col>8</xdr:col>
      <xdr:colOff>234498</xdr:colOff>
      <xdr:row>85</xdr:row>
      <xdr:rowOff>54185</xdr:rowOff>
    </xdr:to>
    <xdr:sp macro="" textlink="">
      <xdr:nvSpPr>
        <xdr:cNvPr id="282" name="Rectángulo 281">
          <a:hlinkClick xmlns:r="http://schemas.openxmlformats.org/officeDocument/2006/relationships" r:id="rId7"/>
        </xdr:cNvPr>
        <xdr:cNvSpPr/>
      </xdr:nvSpPr>
      <xdr:spPr>
        <a:xfrm>
          <a:off x="7373187" y="17011650"/>
          <a:ext cx="1795761" cy="44471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1034901</xdr:colOff>
      <xdr:row>85</xdr:row>
      <xdr:rowOff>64722</xdr:rowOff>
    </xdr:from>
    <xdr:to>
      <xdr:col>11</xdr:col>
      <xdr:colOff>584350</xdr:colOff>
      <xdr:row>87</xdr:row>
      <xdr:rowOff>120495</xdr:rowOff>
    </xdr:to>
    <xdr:sp macro="" textlink="">
      <xdr:nvSpPr>
        <xdr:cNvPr id="283" name="Rectángulo 282">
          <a:hlinkClick xmlns:r="http://schemas.openxmlformats.org/officeDocument/2006/relationships" r:id="rId8"/>
        </xdr:cNvPr>
        <xdr:cNvSpPr/>
      </xdr:nvSpPr>
      <xdr:spPr>
        <a:xfrm>
          <a:off x="14646126" y="17466897"/>
          <a:ext cx="1797349"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1074762</xdr:colOff>
      <xdr:row>85</xdr:row>
      <xdr:rowOff>79083</xdr:rowOff>
    </xdr:from>
    <xdr:to>
      <xdr:col>9</xdr:col>
      <xdr:colOff>2878241</xdr:colOff>
      <xdr:row>87</xdr:row>
      <xdr:rowOff>154441</xdr:rowOff>
    </xdr:to>
    <xdr:sp macro="" textlink="">
      <xdr:nvSpPr>
        <xdr:cNvPr id="284" name="Rectángulo 283">
          <a:hlinkClick xmlns:r="http://schemas.openxmlformats.org/officeDocument/2006/relationships" r:id="rId9"/>
        </xdr:cNvPr>
        <xdr:cNvSpPr/>
      </xdr:nvSpPr>
      <xdr:spPr>
        <a:xfrm>
          <a:off x="10999812" y="17481258"/>
          <a:ext cx="1803479" cy="46588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1078895</xdr:colOff>
      <xdr:row>83</xdr:row>
      <xdr:rowOff>8123</xdr:rowOff>
    </xdr:from>
    <xdr:to>
      <xdr:col>9</xdr:col>
      <xdr:colOff>2882374</xdr:colOff>
      <xdr:row>85</xdr:row>
      <xdr:rowOff>63896</xdr:rowOff>
    </xdr:to>
    <xdr:sp macro="" textlink="">
      <xdr:nvSpPr>
        <xdr:cNvPr id="285" name="Rectángulo 284">
          <a:hlinkClick xmlns:r="http://schemas.openxmlformats.org/officeDocument/2006/relationships" r:id="rId10"/>
        </xdr:cNvPr>
        <xdr:cNvSpPr/>
      </xdr:nvSpPr>
      <xdr:spPr>
        <a:xfrm>
          <a:off x="11003945" y="17019773"/>
          <a:ext cx="1803479"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246083</xdr:colOff>
      <xdr:row>85</xdr:row>
      <xdr:rowOff>73790</xdr:rowOff>
    </xdr:from>
    <xdr:to>
      <xdr:col>9</xdr:col>
      <xdr:colOff>1051471</xdr:colOff>
      <xdr:row>87</xdr:row>
      <xdr:rowOff>127975</xdr:rowOff>
    </xdr:to>
    <xdr:sp macro="" textlink="">
      <xdr:nvSpPr>
        <xdr:cNvPr id="286" name="Rectángulo 285">
          <a:hlinkClick xmlns:r="http://schemas.openxmlformats.org/officeDocument/2006/relationships" r:id="rId11"/>
        </xdr:cNvPr>
        <xdr:cNvSpPr/>
      </xdr:nvSpPr>
      <xdr:spPr>
        <a:xfrm>
          <a:off x="9180533" y="17475965"/>
          <a:ext cx="1795988" cy="44471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1058918</xdr:colOff>
      <xdr:row>83</xdr:row>
      <xdr:rowOff>699</xdr:rowOff>
    </xdr:from>
    <xdr:to>
      <xdr:col>11</xdr:col>
      <xdr:colOff>611546</xdr:colOff>
      <xdr:row>85</xdr:row>
      <xdr:rowOff>46713</xdr:rowOff>
    </xdr:to>
    <xdr:sp macro="" textlink="">
      <xdr:nvSpPr>
        <xdr:cNvPr id="287" name="Rectángulo 286">
          <a:hlinkClick xmlns:r="http://schemas.openxmlformats.org/officeDocument/2006/relationships" r:id="rId12"/>
        </xdr:cNvPr>
        <xdr:cNvSpPr/>
      </xdr:nvSpPr>
      <xdr:spPr>
        <a:xfrm>
          <a:off x="14670143" y="17012349"/>
          <a:ext cx="1800528" cy="43653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2920519</xdr:colOff>
      <xdr:row>87</xdr:row>
      <xdr:rowOff>150351</xdr:rowOff>
    </xdr:from>
    <xdr:to>
      <xdr:col>10</xdr:col>
      <xdr:colOff>1034872</xdr:colOff>
      <xdr:row>89</xdr:row>
      <xdr:rowOff>206124</xdr:rowOff>
    </xdr:to>
    <xdr:sp macro="" textlink="">
      <xdr:nvSpPr>
        <xdr:cNvPr id="288" name="Rectángulo 287">
          <a:hlinkClick xmlns:r="http://schemas.openxmlformats.org/officeDocument/2006/relationships" r:id="rId13"/>
        </xdr:cNvPr>
        <xdr:cNvSpPr/>
      </xdr:nvSpPr>
      <xdr:spPr>
        <a:xfrm>
          <a:off x="12845569" y="17943051"/>
          <a:ext cx="1800528"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2903588</xdr:colOff>
      <xdr:row>85</xdr:row>
      <xdr:rowOff>75156</xdr:rowOff>
    </xdr:from>
    <xdr:to>
      <xdr:col>10</xdr:col>
      <xdr:colOff>1017941</xdr:colOff>
      <xdr:row>87</xdr:row>
      <xdr:rowOff>172237</xdr:rowOff>
    </xdr:to>
    <xdr:sp macro="" textlink="">
      <xdr:nvSpPr>
        <xdr:cNvPr id="289" name="Rectángulo 288">
          <a:hlinkClick xmlns:r="http://schemas.openxmlformats.org/officeDocument/2006/relationships" r:id="rId14"/>
        </xdr:cNvPr>
        <xdr:cNvSpPr/>
      </xdr:nvSpPr>
      <xdr:spPr>
        <a:xfrm>
          <a:off x="12828638" y="17477331"/>
          <a:ext cx="1800528" cy="48760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2912584</xdr:colOff>
      <xdr:row>83</xdr:row>
      <xdr:rowOff>4249</xdr:rowOff>
    </xdr:from>
    <xdr:to>
      <xdr:col>10</xdr:col>
      <xdr:colOff>1026937</xdr:colOff>
      <xdr:row>85</xdr:row>
      <xdr:rowOff>60022</xdr:rowOff>
    </xdr:to>
    <xdr:sp macro="" textlink="">
      <xdr:nvSpPr>
        <xdr:cNvPr id="290" name="Rectángulo 289">
          <a:hlinkClick xmlns:r="http://schemas.openxmlformats.org/officeDocument/2006/relationships" r:id="rId15"/>
        </xdr:cNvPr>
        <xdr:cNvSpPr/>
      </xdr:nvSpPr>
      <xdr:spPr>
        <a:xfrm>
          <a:off x="12837634" y="17015899"/>
          <a:ext cx="1800528"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250841</xdr:colOff>
      <xdr:row>83</xdr:row>
      <xdr:rowOff>2484</xdr:rowOff>
    </xdr:from>
    <xdr:to>
      <xdr:col>9</xdr:col>
      <xdr:colOff>1056229</xdr:colOff>
      <xdr:row>85</xdr:row>
      <xdr:rowOff>58257</xdr:rowOff>
    </xdr:to>
    <xdr:sp macro="" textlink="">
      <xdr:nvSpPr>
        <xdr:cNvPr id="291" name="Rectángulo 290">
          <a:hlinkClick xmlns:r="http://schemas.openxmlformats.org/officeDocument/2006/relationships" r:id="rId16"/>
        </xdr:cNvPr>
        <xdr:cNvSpPr/>
      </xdr:nvSpPr>
      <xdr:spPr>
        <a:xfrm>
          <a:off x="9185291" y="17014134"/>
          <a:ext cx="1795988"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215755</xdr:colOff>
      <xdr:row>87</xdr:row>
      <xdr:rowOff>165811</xdr:rowOff>
    </xdr:from>
    <xdr:to>
      <xdr:col>8</xdr:col>
      <xdr:colOff>231929</xdr:colOff>
      <xdr:row>89</xdr:row>
      <xdr:rowOff>221584</xdr:rowOff>
    </xdr:to>
    <xdr:sp macro="" textlink="">
      <xdr:nvSpPr>
        <xdr:cNvPr id="292" name="Rectángulo 291">
          <a:hlinkClick xmlns:r="http://schemas.openxmlformats.org/officeDocument/2006/relationships" r:id="rId17"/>
        </xdr:cNvPr>
        <xdr:cNvSpPr/>
      </xdr:nvSpPr>
      <xdr:spPr>
        <a:xfrm>
          <a:off x="7369030" y="17958511"/>
          <a:ext cx="1797349"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1088674</xdr:colOff>
      <xdr:row>87</xdr:row>
      <xdr:rowOff>170867</xdr:rowOff>
    </xdr:from>
    <xdr:to>
      <xdr:col>9</xdr:col>
      <xdr:colOff>2892153</xdr:colOff>
      <xdr:row>89</xdr:row>
      <xdr:rowOff>214156</xdr:rowOff>
    </xdr:to>
    <xdr:sp macro="" textlink="">
      <xdr:nvSpPr>
        <xdr:cNvPr id="293" name="Rectángulo 292">
          <a:hlinkClick xmlns:r="http://schemas.openxmlformats.org/officeDocument/2006/relationships" r:id="rId18"/>
        </xdr:cNvPr>
        <xdr:cNvSpPr/>
      </xdr:nvSpPr>
      <xdr:spPr>
        <a:xfrm>
          <a:off x="11013724" y="17963567"/>
          <a:ext cx="1803479" cy="43381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102</xdr:row>
      <xdr:rowOff>2889</xdr:rowOff>
    </xdr:from>
    <xdr:to>
      <xdr:col>6</xdr:col>
      <xdr:colOff>191474</xdr:colOff>
      <xdr:row>104</xdr:row>
      <xdr:rowOff>58662</xdr:rowOff>
    </xdr:to>
    <xdr:sp macro="" textlink="">
      <xdr:nvSpPr>
        <xdr:cNvPr id="294" name="Rectángulo 293">
          <a:hlinkClick xmlns:r="http://schemas.openxmlformats.org/officeDocument/2006/relationships" r:id="rId2"/>
        </xdr:cNvPr>
        <xdr:cNvSpPr/>
      </xdr:nvSpPr>
      <xdr:spPr>
        <a:xfrm>
          <a:off x="5553075" y="20929314"/>
          <a:ext cx="1791674"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104</xdr:row>
      <xdr:rowOff>83192</xdr:rowOff>
    </xdr:from>
    <xdr:to>
      <xdr:col>6</xdr:col>
      <xdr:colOff>191474</xdr:colOff>
      <xdr:row>106</xdr:row>
      <xdr:rowOff>138964</xdr:rowOff>
    </xdr:to>
    <xdr:sp macro="" textlink="">
      <xdr:nvSpPr>
        <xdr:cNvPr id="295" name="Rectángulo 294">
          <a:hlinkClick xmlns:r="http://schemas.openxmlformats.org/officeDocument/2006/relationships" r:id="rId3"/>
        </xdr:cNvPr>
        <xdr:cNvSpPr/>
      </xdr:nvSpPr>
      <xdr:spPr>
        <a:xfrm>
          <a:off x="5553075" y="21400142"/>
          <a:ext cx="1791674" cy="44629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106</xdr:row>
      <xdr:rowOff>164101</xdr:rowOff>
    </xdr:from>
    <xdr:to>
      <xdr:col>6</xdr:col>
      <xdr:colOff>191474</xdr:colOff>
      <xdr:row>108</xdr:row>
      <xdr:rowOff>219874</xdr:rowOff>
    </xdr:to>
    <xdr:sp macro="" textlink="">
      <xdr:nvSpPr>
        <xdr:cNvPr id="296" name="Rectángulo 295">
          <a:hlinkClick xmlns:r="http://schemas.openxmlformats.org/officeDocument/2006/relationships" r:id="rId4"/>
        </xdr:cNvPr>
        <xdr:cNvSpPr/>
      </xdr:nvSpPr>
      <xdr:spPr>
        <a:xfrm>
          <a:off x="5553075" y="21871576"/>
          <a:ext cx="1791674"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251826</xdr:colOff>
      <xdr:row>106</xdr:row>
      <xdr:rowOff>159748</xdr:rowOff>
    </xdr:from>
    <xdr:to>
      <xdr:col>9</xdr:col>
      <xdr:colOff>1061981</xdr:colOff>
      <xdr:row>108</xdr:row>
      <xdr:rowOff>215521</xdr:rowOff>
    </xdr:to>
    <xdr:sp macro="" textlink="">
      <xdr:nvSpPr>
        <xdr:cNvPr id="297" name="Rectángulo 296">
          <a:hlinkClick xmlns:r="http://schemas.openxmlformats.org/officeDocument/2006/relationships" r:id="rId5"/>
        </xdr:cNvPr>
        <xdr:cNvSpPr/>
      </xdr:nvSpPr>
      <xdr:spPr>
        <a:xfrm>
          <a:off x="9186276" y="21867223"/>
          <a:ext cx="1800755"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205020</xdr:colOff>
      <xdr:row>104</xdr:row>
      <xdr:rowOff>86647</xdr:rowOff>
    </xdr:from>
    <xdr:to>
      <xdr:col>8</xdr:col>
      <xdr:colOff>221194</xdr:colOff>
      <xdr:row>106</xdr:row>
      <xdr:rowOff>142419</xdr:rowOff>
    </xdr:to>
    <xdr:sp macro="" textlink="">
      <xdr:nvSpPr>
        <xdr:cNvPr id="298" name="Rectángulo 297">
          <a:hlinkClick xmlns:r="http://schemas.openxmlformats.org/officeDocument/2006/relationships" r:id="rId6"/>
        </xdr:cNvPr>
        <xdr:cNvSpPr/>
      </xdr:nvSpPr>
      <xdr:spPr>
        <a:xfrm>
          <a:off x="7358295" y="21403597"/>
          <a:ext cx="1797349" cy="44629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219912</xdr:colOff>
      <xdr:row>102</xdr:row>
      <xdr:rowOff>0</xdr:rowOff>
    </xdr:from>
    <xdr:to>
      <xdr:col>8</xdr:col>
      <xdr:colOff>234498</xdr:colOff>
      <xdr:row>104</xdr:row>
      <xdr:rowOff>54185</xdr:rowOff>
    </xdr:to>
    <xdr:sp macro="" textlink="">
      <xdr:nvSpPr>
        <xdr:cNvPr id="299" name="Rectángulo 298">
          <a:hlinkClick xmlns:r="http://schemas.openxmlformats.org/officeDocument/2006/relationships" r:id="rId7"/>
        </xdr:cNvPr>
        <xdr:cNvSpPr/>
      </xdr:nvSpPr>
      <xdr:spPr>
        <a:xfrm>
          <a:off x="7373187" y="20926425"/>
          <a:ext cx="1795761" cy="44471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1034901</xdr:colOff>
      <xdr:row>104</xdr:row>
      <xdr:rowOff>64722</xdr:rowOff>
    </xdr:from>
    <xdr:to>
      <xdr:col>11</xdr:col>
      <xdr:colOff>584350</xdr:colOff>
      <xdr:row>106</xdr:row>
      <xdr:rowOff>120494</xdr:rowOff>
    </xdr:to>
    <xdr:sp macro="" textlink="">
      <xdr:nvSpPr>
        <xdr:cNvPr id="300" name="Rectángulo 299">
          <a:hlinkClick xmlns:r="http://schemas.openxmlformats.org/officeDocument/2006/relationships" r:id="rId8"/>
        </xdr:cNvPr>
        <xdr:cNvSpPr/>
      </xdr:nvSpPr>
      <xdr:spPr>
        <a:xfrm>
          <a:off x="14646126" y="21381672"/>
          <a:ext cx="1797349" cy="44629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1074762</xdr:colOff>
      <xdr:row>104</xdr:row>
      <xdr:rowOff>79083</xdr:rowOff>
    </xdr:from>
    <xdr:to>
      <xdr:col>9</xdr:col>
      <xdr:colOff>2878241</xdr:colOff>
      <xdr:row>106</xdr:row>
      <xdr:rowOff>154440</xdr:rowOff>
    </xdr:to>
    <xdr:sp macro="" textlink="">
      <xdr:nvSpPr>
        <xdr:cNvPr id="301" name="Rectángulo 300">
          <a:hlinkClick xmlns:r="http://schemas.openxmlformats.org/officeDocument/2006/relationships" r:id="rId9"/>
        </xdr:cNvPr>
        <xdr:cNvSpPr/>
      </xdr:nvSpPr>
      <xdr:spPr>
        <a:xfrm>
          <a:off x="10999812" y="21396033"/>
          <a:ext cx="1803479" cy="46588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1078895</xdr:colOff>
      <xdr:row>102</xdr:row>
      <xdr:rowOff>8123</xdr:rowOff>
    </xdr:from>
    <xdr:to>
      <xdr:col>9</xdr:col>
      <xdr:colOff>2882374</xdr:colOff>
      <xdr:row>104</xdr:row>
      <xdr:rowOff>63896</xdr:rowOff>
    </xdr:to>
    <xdr:sp macro="" textlink="">
      <xdr:nvSpPr>
        <xdr:cNvPr id="302" name="Rectángulo 301">
          <a:hlinkClick xmlns:r="http://schemas.openxmlformats.org/officeDocument/2006/relationships" r:id="rId10"/>
        </xdr:cNvPr>
        <xdr:cNvSpPr/>
      </xdr:nvSpPr>
      <xdr:spPr>
        <a:xfrm>
          <a:off x="11003945" y="20934548"/>
          <a:ext cx="1803479"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246083</xdr:colOff>
      <xdr:row>104</xdr:row>
      <xdr:rowOff>73790</xdr:rowOff>
    </xdr:from>
    <xdr:to>
      <xdr:col>9</xdr:col>
      <xdr:colOff>1051471</xdr:colOff>
      <xdr:row>106</xdr:row>
      <xdr:rowOff>127974</xdr:rowOff>
    </xdr:to>
    <xdr:sp macro="" textlink="">
      <xdr:nvSpPr>
        <xdr:cNvPr id="303" name="Rectángulo 302">
          <a:hlinkClick xmlns:r="http://schemas.openxmlformats.org/officeDocument/2006/relationships" r:id="rId11"/>
        </xdr:cNvPr>
        <xdr:cNvSpPr/>
      </xdr:nvSpPr>
      <xdr:spPr>
        <a:xfrm>
          <a:off x="9180533" y="21390740"/>
          <a:ext cx="1795988" cy="44470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1058918</xdr:colOff>
      <xdr:row>102</xdr:row>
      <xdr:rowOff>699</xdr:rowOff>
    </xdr:from>
    <xdr:to>
      <xdr:col>11</xdr:col>
      <xdr:colOff>611546</xdr:colOff>
      <xdr:row>104</xdr:row>
      <xdr:rowOff>46713</xdr:rowOff>
    </xdr:to>
    <xdr:sp macro="" textlink="">
      <xdr:nvSpPr>
        <xdr:cNvPr id="304" name="Rectángulo 303">
          <a:hlinkClick xmlns:r="http://schemas.openxmlformats.org/officeDocument/2006/relationships" r:id="rId12"/>
        </xdr:cNvPr>
        <xdr:cNvSpPr/>
      </xdr:nvSpPr>
      <xdr:spPr>
        <a:xfrm>
          <a:off x="14670143" y="20927124"/>
          <a:ext cx="1800528" cy="43653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2920519</xdr:colOff>
      <xdr:row>106</xdr:row>
      <xdr:rowOff>150350</xdr:rowOff>
    </xdr:from>
    <xdr:to>
      <xdr:col>10</xdr:col>
      <xdr:colOff>1034872</xdr:colOff>
      <xdr:row>108</xdr:row>
      <xdr:rowOff>206123</xdr:rowOff>
    </xdr:to>
    <xdr:sp macro="" textlink="">
      <xdr:nvSpPr>
        <xdr:cNvPr id="305" name="Rectángulo 304">
          <a:hlinkClick xmlns:r="http://schemas.openxmlformats.org/officeDocument/2006/relationships" r:id="rId13"/>
        </xdr:cNvPr>
        <xdr:cNvSpPr/>
      </xdr:nvSpPr>
      <xdr:spPr>
        <a:xfrm>
          <a:off x="12845569" y="21857825"/>
          <a:ext cx="1800528"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2903588</xdr:colOff>
      <xdr:row>104</xdr:row>
      <xdr:rowOff>75156</xdr:rowOff>
    </xdr:from>
    <xdr:to>
      <xdr:col>10</xdr:col>
      <xdr:colOff>1017941</xdr:colOff>
      <xdr:row>106</xdr:row>
      <xdr:rowOff>172236</xdr:rowOff>
    </xdr:to>
    <xdr:sp macro="" textlink="">
      <xdr:nvSpPr>
        <xdr:cNvPr id="306" name="Rectángulo 305">
          <a:hlinkClick xmlns:r="http://schemas.openxmlformats.org/officeDocument/2006/relationships" r:id="rId14"/>
        </xdr:cNvPr>
        <xdr:cNvSpPr/>
      </xdr:nvSpPr>
      <xdr:spPr>
        <a:xfrm>
          <a:off x="12828638" y="21392106"/>
          <a:ext cx="1800528" cy="48760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2912584</xdr:colOff>
      <xdr:row>102</xdr:row>
      <xdr:rowOff>4249</xdr:rowOff>
    </xdr:from>
    <xdr:to>
      <xdr:col>10</xdr:col>
      <xdr:colOff>1026937</xdr:colOff>
      <xdr:row>104</xdr:row>
      <xdr:rowOff>60022</xdr:rowOff>
    </xdr:to>
    <xdr:sp macro="" textlink="">
      <xdr:nvSpPr>
        <xdr:cNvPr id="307" name="Rectángulo 306">
          <a:hlinkClick xmlns:r="http://schemas.openxmlformats.org/officeDocument/2006/relationships" r:id="rId15"/>
        </xdr:cNvPr>
        <xdr:cNvSpPr/>
      </xdr:nvSpPr>
      <xdr:spPr>
        <a:xfrm>
          <a:off x="12837634" y="20930674"/>
          <a:ext cx="1800528"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250841</xdr:colOff>
      <xdr:row>102</xdr:row>
      <xdr:rowOff>2484</xdr:rowOff>
    </xdr:from>
    <xdr:to>
      <xdr:col>9</xdr:col>
      <xdr:colOff>1056229</xdr:colOff>
      <xdr:row>104</xdr:row>
      <xdr:rowOff>58257</xdr:rowOff>
    </xdr:to>
    <xdr:sp macro="" textlink="">
      <xdr:nvSpPr>
        <xdr:cNvPr id="308" name="Rectángulo 307">
          <a:hlinkClick xmlns:r="http://schemas.openxmlformats.org/officeDocument/2006/relationships" r:id="rId16"/>
        </xdr:cNvPr>
        <xdr:cNvSpPr/>
      </xdr:nvSpPr>
      <xdr:spPr>
        <a:xfrm>
          <a:off x="9185291" y="20928909"/>
          <a:ext cx="1795988"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215755</xdr:colOff>
      <xdr:row>106</xdr:row>
      <xdr:rowOff>165810</xdr:rowOff>
    </xdr:from>
    <xdr:to>
      <xdr:col>8</xdr:col>
      <xdr:colOff>231929</xdr:colOff>
      <xdr:row>108</xdr:row>
      <xdr:rowOff>221583</xdr:rowOff>
    </xdr:to>
    <xdr:sp macro="" textlink="">
      <xdr:nvSpPr>
        <xdr:cNvPr id="309" name="Rectángulo 308">
          <a:hlinkClick xmlns:r="http://schemas.openxmlformats.org/officeDocument/2006/relationships" r:id="rId17"/>
        </xdr:cNvPr>
        <xdr:cNvSpPr/>
      </xdr:nvSpPr>
      <xdr:spPr>
        <a:xfrm>
          <a:off x="7369030" y="21873285"/>
          <a:ext cx="1797349"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1088674</xdr:colOff>
      <xdr:row>106</xdr:row>
      <xdr:rowOff>170866</xdr:rowOff>
    </xdr:from>
    <xdr:to>
      <xdr:col>9</xdr:col>
      <xdr:colOff>2892153</xdr:colOff>
      <xdr:row>108</xdr:row>
      <xdr:rowOff>214155</xdr:rowOff>
    </xdr:to>
    <xdr:sp macro="" textlink="">
      <xdr:nvSpPr>
        <xdr:cNvPr id="310" name="Rectángulo 309">
          <a:hlinkClick xmlns:r="http://schemas.openxmlformats.org/officeDocument/2006/relationships" r:id="rId18"/>
        </xdr:cNvPr>
        <xdr:cNvSpPr/>
      </xdr:nvSpPr>
      <xdr:spPr>
        <a:xfrm>
          <a:off x="11013724" y="21878341"/>
          <a:ext cx="1803479" cy="43381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121</xdr:row>
      <xdr:rowOff>2889</xdr:rowOff>
    </xdr:from>
    <xdr:to>
      <xdr:col>6</xdr:col>
      <xdr:colOff>191474</xdr:colOff>
      <xdr:row>123</xdr:row>
      <xdr:rowOff>58662</xdr:rowOff>
    </xdr:to>
    <xdr:sp macro="" textlink="">
      <xdr:nvSpPr>
        <xdr:cNvPr id="311" name="Rectángulo 310">
          <a:hlinkClick xmlns:r="http://schemas.openxmlformats.org/officeDocument/2006/relationships" r:id="rId2"/>
        </xdr:cNvPr>
        <xdr:cNvSpPr/>
      </xdr:nvSpPr>
      <xdr:spPr>
        <a:xfrm>
          <a:off x="5553075" y="24844089"/>
          <a:ext cx="1791674"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123</xdr:row>
      <xdr:rowOff>83192</xdr:rowOff>
    </xdr:from>
    <xdr:to>
      <xdr:col>6</xdr:col>
      <xdr:colOff>191474</xdr:colOff>
      <xdr:row>125</xdr:row>
      <xdr:rowOff>138965</xdr:rowOff>
    </xdr:to>
    <xdr:sp macro="" textlink="">
      <xdr:nvSpPr>
        <xdr:cNvPr id="312" name="Rectángulo 311">
          <a:hlinkClick xmlns:r="http://schemas.openxmlformats.org/officeDocument/2006/relationships" r:id="rId3"/>
        </xdr:cNvPr>
        <xdr:cNvSpPr/>
      </xdr:nvSpPr>
      <xdr:spPr>
        <a:xfrm>
          <a:off x="5553075" y="25314917"/>
          <a:ext cx="1791674"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125</xdr:row>
      <xdr:rowOff>164102</xdr:rowOff>
    </xdr:from>
    <xdr:to>
      <xdr:col>6</xdr:col>
      <xdr:colOff>191474</xdr:colOff>
      <xdr:row>127</xdr:row>
      <xdr:rowOff>219875</xdr:rowOff>
    </xdr:to>
    <xdr:sp macro="" textlink="">
      <xdr:nvSpPr>
        <xdr:cNvPr id="313" name="Rectángulo 312">
          <a:hlinkClick xmlns:r="http://schemas.openxmlformats.org/officeDocument/2006/relationships" r:id="rId4"/>
        </xdr:cNvPr>
        <xdr:cNvSpPr/>
      </xdr:nvSpPr>
      <xdr:spPr>
        <a:xfrm>
          <a:off x="5553075" y="25786352"/>
          <a:ext cx="1791674"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251826</xdr:colOff>
      <xdr:row>125</xdr:row>
      <xdr:rowOff>159749</xdr:rowOff>
    </xdr:from>
    <xdr:to>
      <xdr:col>9</xdr:col>
      <xdr:colOff>1061981</xdr:colOff>
      <xdr:row>127</xdr:row>
      <xdr:rowOff>215522</xdr:rowOff>
    </xdr:to>
    <xdr:sp macro="" textlink="">
      <xdr:nvSpPr>
        <xdr:cNvPr id="314" name="Rectángulo 313">
          <a:hlinkClick xmlns:r="http://schemas.openxmlformats.org/officeDocument/2006/relationships" r:id="rId5"/>
        </xdr:cNvPr>
        <xdr:cNvSpPr/>
      </xdr:nvSpPr>
      <xdr:spPr>
        <a:xfrm>
          <a:off x="9186276" y="25781999"/>
          <a:ext cx="1800755"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205020</xdr:colOff>
      <xdr:row>123</xdr:row>
      <xdr:rowOff>86647</xdr:rowOff>
    </xdr:from>
    <xdr:to>
      <xdr:col>8</xdr:col>
      <xdr:colOff>221194</xdr:colOff>
      <xdr:row>125</xdr:row>
      <xdr:rowOff>142420</xdr:rowOff>
    </xdr:to>
    <xdr:sp macro="" textlink="">
      <xdr:nvSpPr>
        <xdr:cNvPr id="315" name="Rectángulo 314">
          <a:hlinkClick xmlns:r="http://schemas.openxmlformats.org/officeDocument/2006/relationships" r:id="rId6"/>
        </xdr:cNvPr>
        <xdr:cNvSpPr/>
      </xdr:nvSpPr>
      <xdr:spPr>
        <a:xfrm>
          <a:off x="7358295" y="25318372"/>
          <a:ext cx="1797349"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219912</xdr:colOff>
      <xdr:row>121</xdr:row>
      <xdr:rowOff>0</xdr:rowOff>
    </xdr:from>
    <xdr:to>
      <xdr:col>8</xdr:col>
      <xdr:colOff>234498</xdr:colOff>
      <xdr:row>123</xdr:row>
      <xdr:rowOff>54185</xdr:rowOff>
    </xdr:to>
    <xdr:sp macro="" textlink="">
      <xdr:nvSpPr>
        <xdr:cNvPr id="316" name="Rectángulo 315">
          <a:hlinkClick xmlns:r="http://schemas.openxmlformats.org/officeDocument/2006/relationships" r:id="rId7"/>
        </xdr:cNvPr>
        <xdr:cNvSpPr/>
      </xdr:nvSpPr>
      <xdr:spPr>
        <a:xfrm>
          <a:off x="7373187" y="24841200"/>
          <a:ext cx="1795761" cy="44471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1034901</xdr:colOff>
      <xdr:row>123</xdr:row>
      <xdr:rowOff>64722</xdr:rowOff>
    </xdr:from>
    <xdr:to>
      <xdr:col>11</xdr:col>
      <xdr:colOff>584350</xdr:colOff>
      <xdr:row>125</xdr:row>
      <xdr:rowOff>120495</xdr:rowOff>
    </xdr:to>
    <xdr:sp macro="" textlink="">
      <xdr:nvSpPr>
        <xdr:cNvPr id="317" name="Rectángulo 316">
          <a:hlinkClick xmlns:r="http://schemas.openxmlformats.org/officeDocument/2006/relationships" r:id="rId8"/>
        </xdr:cNvPr>
        <xdr:cNvSpPr/>
      </xdr:nvSpPr>
      <xdr:spPr>
        <a:xfrm>
          <a:off x="14646126" y="25296447"/>
          <a:ext cx="1797349"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1074762</xdr:colOff>
      <xdr:row>123</xdr:row>
      <xdr:rowOff>79083</xdr:rowOff>
    </xdr:from>
    <xdr:to>
      <xdr:col>9</xdr:col>
      <xdr:colOff>2878241</xdr:colOff>
      <xdr:row>125</xdr:row>
      <xdr:rowOff>154441</xdr:rowOff>
    </xdr:to>
    <xdr:sp macro="" textlink="">
      <xdr:nvSpPr>
        <xdr:cNvPr id="318" name="Rectángulo 317">
          <a:hlinkClick xmlns:r="http://schemas.openxmlformats.org/officeDocument/2006/relationships" r:id="rId9"/>
        </xdr:cNvPr>
        <xdr:cNvSpPr/>
      </xdr:nvSpPr>
      <xdr:spPr>
        <a:xfrm>
          <a:off x="10999812" y="25310808"/>
          <a:ext cx="1803479" cy="46588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1078895</xdr:colOff>
      <xdr:row>121</xdr:row>
      <xdr:rowOff>8123</xdr:rowOff>
    </xdr:from>
    <xdr:to>
      <xdr:col>9</xdr:col>
      <xdr:colOff>2882374</xdr:colOff>
      <xdr:row>123</xdr:row>
      <xdr:rowOff>63896</xdr:rowOff>
    </xdr:to>
    <xdr:sp macro="" textlink="">
      <xdr:nvSpPr>
        <xdr:cNvPr id="319" name="Rectángulo 318">
          <a:hlinkClick xmlns:r="http://schemas.openxmlformats.org/officeDocument/2006/relationships" r:id="rId10"/>
        </xdr:cNvPr>
        <xdr:cNvSpPr/>
      </xdr:nvSpPr>
      <xdr:spPr>
        <a:xfrm>
          <a:off x="11003945" y="24849323"/>
          <a:ext cx="1803479"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246083</xdr:colOff>
      <xdr:row>123</xdr:row>
      <xdr:rowOff>73790</xdr:rowOff>
    </xdr:from>
    <xdr:to>
      <xdr:col>9</xdr:col>
      <xdr:colOff>1051471</xdr:colOff>
      <xdr:row>125</xdr:row>
      <xdr:rowOff>127975</xdr:rowOff>
    </xdr:to>
    <xdr:sp macro="" textlink="">
      <xdr:nvSpPr>
        <xdr:cNvPr id="320" name="Rectángulo 319">
          <a:hlinkClick xmlns:r="http://schemas.openxmlformats.org/officeDocument/2006/relationships" r:id="rId11"/>
        </xdr:cNvPr>
        <xdr:cNvSpPr/>
      </xdr:nvSpPr>
      <xdr:spPr>
        <a:xfrm>
          <a:off x="9180533" y="25305515"/>
          <a:ext cx="1795988" cy="44471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1058918</xdr:colOff>
      <xdr:row>121</xdr:row>
      <xdr:rowOff>699</xdr:rowOff>
    </xdr:from>
    <xdr:to>
      <xdr:col>11</xdr:col>
      <xdr:colOff>611546</xdr:colOff>
      <xdr:row>123</xdr:row>
      <xdr:rowOff>46713</xdr:rowOff>
    </xdr:to>
    <xdr:sp macro="" textlink="">
      <xdr:nvSpPr>
        <xdr:cNvPr id="321" name="Rectángulo 320">
          <a:hlinkClick xmlns:r="http://schemas.openxmlformats.org/officeDocument/2006/relationships" r:id="rId12"/>
        </xdr:cNvPr>
        <xdr:cNvSpPr/>
      </xdr:nvSpPr>
      <xdr:spPr>
        <a:xfrm>
          <a:off x="14670143" y="24841899"/>
          <a:ext cx="1800528" cy="43653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2920519</xdr:colOff>
      <xdr:row>125</xdr:row>
      <xdr:rowOff>150351</xdr:rowOff>
    </xdr:from>
    <xdr:to>
      <xdr:col>10</xdr:col>
      <xdr:colOff>1034872</xdr:colOff>
      <xdr:row>127</xdr:row>
      <xdr:rowOff>206124</xdr:rowOff>
    </xdr:to>
    <xdr:sp macro="" textlink="">
      <xdr:nvSpPr>
        <xdr:cNvPr id="322" name="Rectángulo 321">
          <a:hlinkClick xmlns:r="http://schemas.openxmlformats.org/officeDocument/2006/relationships" r:id="rId13"/>
        </xdr:cNvPr>
        <xdr:cNvSpPr/>
      </xdr:nvSpPr>
      <xdr:spPr>
        <a:xfrm>
          <a:off x="12845569" y="25772601"/>
          <a:ext cx="1800528"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2903588</xdr:colOff>
      <xdr:row>123</xdr:row>
      <xdr:rowOff>75156</xdr:rowOff>
    </xdr:from>
    <xdr:to>
      <xdr:col>10</xdr:col>
      <xdr:colOff>1017941</xdr:colOff>
      <xdr:row>125</xdr:row>
      <xdr:rowOff>172237</xdr:rowOff>
    </xdr:to>
    <xdr:sp macro="" textlink="">
      <xdr:nvSpPr>
        <xdr:cNvPr id="323" name="Rectángulo 322">
          <a:hlinkClick xmlns:r="http://schemas.openxmlformats.org/officeDocument/2006/relationships" r:id="rId14"/>
        </xdr:cNvPr>
        <xdr:cNvSpPr/>
      </xdr:nvSpPr>
      <xdr:spPr>
        <a:xfrm>
          <a:off x="12828638" y="25306881"/>
          <a:ext cx="1800528" cy="48760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2912584</xdr:colOff>
      <xdr:row>121</xdr:row>
      <xdr:rowOff>4249</xdr:rowOff>
    </xdr:from>
    <xdr:to>
      <xdr:col>10</xdr:col>
      <xdr:colOff>1026937</xdr:colOff>
      <xdr:row>123</xdr:row>
      <xdr:rowOff>60022</xdr:rowOff>
    </xdr:to>
    <xdr:sp macro="" textlink="">
      <xdr:nvSpPr>
        <xdr:cNvPr id="324" name="Rectángulo 323">
          <a:hlinkClick xmlns:r="http://schemas.openxmlformats.org/officeDocument/2006/relationships" r:id="rId15"/>
        </xdr:cNvPr>
        <xdr:cNvSpPr/>
      </xdr:nvSpPr>
      <xdr:spPr>
        <a:xfrm>
          <a:off x="12837634" y="24845449"/>
          <a:ext cx="1800528"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250841</xdr:colOff>
      <xdr:row>121</xdr:row>
      <xdr:rowOff>2484</xdr:rowOff>
    </xdr:from>
    <xdr:to>
      <xdr:col>9</xdr:col>
      <xdr:colOff>1056229</xdr:colOff>
      <xdr:row>123</xdr:row>
      <xdr:rowOff>58257</xdr:rowOff>
    </xdr:to>
    <xdr:sp macro="" textlink="">
      <xdr:nvSpPr>
        <xdr:cNvPr id="325" name="Rectángulo 324">
          <a:hlinkClick xmlns:r="http://schemas.openxmlformats.org/officeDocument/2006/relationships" r:id="rId16"/>
        </xdr:cNvPr>
        <xdr:cNvSpPr/>
      </xdr:nvSpPr>
      <xdr:spPr>
        <a:xfrm>
          <a:off x="9185291" y="24843684"/>
          <a:ext cx="1795988"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215755</xdr:colOff>
      <xdr:row>125</xdr:row>
      <xdr:rowOff>165811</xdr:rowOff>
    </xdr:from>
    <xdr:to>
      <xdr:col>8</xdr:col>
      <xdr:colOff>231929</xdr:colOff>
      <xdr:row>127</xdr:row>
      <xdr:rowOff>221584</xdr:rowOff>
    </xdr:to>
    <xdr:sp macro="" textlink="">
      <xdr:nvSpPr>
        <xdr:cNvPr id="326" name="Rectángulo 325">
          <a:hlinkClick xmlns:r="http://schemas.openxmlformats.org/officeDocument/2006/relationships" r:id="rId17"/>
        </xdr:cNvPr>
        <xdr:cNvSpPr/>
      </xdr:nvSpPr>
      <xdr:spPr>
        <a:xfrm>
          <a:off x="7369030" y="25788061"/>
          <a:ext cx="1797349"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1088674</xdr:colOff>
      <xdr:row>125</xdr:row>
      <xdr:rowOff>170867</xdr:rowOff>
    </xdr:from>
    <xdr:to>
      <xdr:col>9</xdr:col>
      <xdr:colOff>2892153</xdr:colOff>
      <xdr:row>127</xdr:row>
      <xdr:rowOff>214156</xdr:rowOff>
    </xdr:to>
    <xdr:sp macro="" textlink="">
      <xdr:nvSpPr>
        <xdr:cNvPr id="327" name="Rectángulo 326">
          <a:hlinkClick xmlns:r="http://schemas.openxmlformats.org/officeDocument/2006/relationships" r:id="rId18"/>
        </xdr:cNvPr>
        <xdr:cNvSpPr/>
      </xdr:nvSpPr>
      <xdr:spPr>
        <a:xfrm>
          <a:off x="11013724" y="25793117"/>
          <a:ext cx="1803479" cy="43381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140</xdr:row>
      <xdr:rowOff>2889</xdr:rowOff>
    </xdr:from>
    <xdr:to>
      <xdr:col>6</xdr:col>
      <xdr:colOff>191474</xdr:colOff>
      <xdr:row>142</xdr:row>
      <xdr:rowOff>58662</xdr:rowOff>
    </xdr:to>
    <xdr:sp macro="" textlink="">
      <xdr:nvSpPr>
        <xdr:cNvPr id="328" name="Rectángulo 327">
          <a:hlinkClick xmlns:r="http://schemas.openxmlformats.org/officeDocument/2006/relationships" r:id="rId2"/>
        </xdr:cNvPr>
        <xdr:cNvSpPr/>
      </xdr:nvSpPr>
      <xdr:spPr>
        <a:xfrm>
          <a:off x="5553075" y="28758864"/>
          <a:ext cx="1791674"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142</xdr:row>
      <xdr:rowOff>83192</xdr:rowOff>
    </xdr:from>
    <xdr:to>
      <xdr:col>6</xdr:col>
      <xdr:colOff>191474</xdr:colOff>
      <xdr:row>144</xdr:row>
      <xdr:rowOff>138965</xdr:rowOff>
    </xdr:to>
    <xdr:sp macro="" textlink="">
      <xdr:nvSpPr>
        <xdr:cNvPr id="329" name="Rectángulo 328">
          <a:hlinkClick xmlns:r="http://schemas.openxmlformats.org/officeDocument/2006/relationships" r:id="rId3"/>
        </xdr:cNvPr>
        <xdr:cNvSpPr/>
      </xdr:nvSpPr>
      <xdr:spPr>
        <a:xfrm>
          <a:off x="5553075" y="29229692"/>
          <a:ext cx="1791674"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144</xdr:row>
      <xdr:rowOff>164102</xdr:rowOff>
    </xdr:from>
    <xdr:to>
      <xdr:col>6</xdr:col>
      <xdr:colOff>191474</xdr:colOff>
      <xdr:row>146</xdr:row>
      <xdr:rowOff>219874</xdr:rowOff>
    </xdr:to>
    <xdr:sp macro="" textlink="">
      <xdr:nvSpPr>
        <xdr:cNvPr id="330" name="Rectángulo 329">
          <a:hlinkClick xmlns:r="http://schemas.openxmlformats.org/officeDocument/2006/relationships" r:id="rId4"/>
        </xdr:cNvPr>
        <xdr:cNvSpPr/>
      </xdr:nvSpPr>
      <xdr:spPr>
        <a:xfrm>
          <a:off x="5553075" y="29701127"/>
          <a:ext cx="1791674" cy="44629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251826</xdr:colOff>
      <xdr:row>144</xdr:row>
      <xdr:rowOff>159749</xdr:rowOff>
    </xdr:from>
    <xdr:to>
      <xdr:col>9</xdr:col>
      <xdr:colOff>1061981</xdr:colOff>
      <xdr:row>146</xdr:row>
      <xdr:rowOff>215521</xdr:rowOff>
    </xdr:to>
    <xdr:sp macro="" textlink="">
      <xdr:nvSpPr>
        <xdr:cNvPr id="331" name="Rectángulo 330">
          <a:hlinkClick xmlns:r="http://schemas.openxmlformats.org/officeDocument/2006/relationships" r:id="rId5"/>
        </xdr:cNvPr>
        <xdr:cNvSpPr/>
      </xdr:nvSpPr>
      <xdr:spPr>
        <a:xfrm>
          <a:off x="9186276" y="29696774"/>
          <a:ext cx="1800755" cy="44629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205020</xdr:colOff>
      <xdr:row>142</xdr:row>
      <xdr:rowOff>86647</xdr:rowOff>
    </xdr:from>
    <xdr:to>
      <xdr:col>8</xdr:col>
      <xdr:colOff>221194</xdr:colOff>
      <xdr:row>144</xdr:row>
      <xdr:rowOff>142420</xdr:rowOff>
    </xdr:to>
    <xdr:sp macro="" textlink="">
      <xdr:nvSpPr>
        <xdr:cNvPr id="332" name="Rectángulo 331">
          <a:hlinkClick xmlns:r="http://schemas.openxmlformats.org/officeDocument/2006/relationships" r:id="rId6"/>
        </xdr:cNvPr>
        <xdr:cNvSpPr/>
      </xdr:nvSpPr>
      <xdr:spPr>
        <a:xfrm>
          <a:off x="7358295" y="29233147"/>
          <a:ext cx="1797349"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219912</xdr:colOff>
      <xdr:row>140</xdr:row>
      <xdr:rowOff>0</xdr:rowOff>
    </xdr:from>
    <xdr:to>
      <xdr:col>8</xdr:col>
      <xdr:colOff>234498</xdr:colOff>
      <xdr:row>142</xdr:row>
      <xdr:rowOff>54185</xdr:rowOff>
    </xdr:to>
    <xdr:sp macro="" textlink="">
      <xdr:nvSpPr>
        <xdr:cNvPr id="333" name="Rectángulo 332">
          <a:hlinkClick xmlns:r="http://schemas.openxmlformats.org/officeDocument/2006/relationships" r:id="rId7"/>
        </xdr:cNvPr>
        <xdr:cNvSpPr/>
      </xdr:nvSpPr>
      <xdr:spPr>
        <a:xfrm>
          <a:off x="7373187" y="28755975"/>
          <a:ext cx="1795761" cy="44471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1034901</xdr:colOff>
      <xdr:row>142</xdr:row>
      <xdr:rowOff>64722</xdr:rowOff>
    </xdr:from>
    <xdr:to>
      <xdr:col>11</xdr:col>
      <xdr:colOff>584350</xdr:colOff>
      <xdr:row>144</xdr:row>
      <xdr:rowOff>120495</xdr:rowOff>
    </xdr:to>
    <xdr:sp macro="" textlink="">
      <xdr:nvSpPr>
        <xdr:cNvPr id="334" name="Rectángulo 333">
          <a:hlinkClick xmlns:r="http://schemas.openxmlformats.org/officeDocument/2006/relationships" r:id="rId8"/>
        </xdr:cNvPr>
        <xdr:cNvSpPr/>
      </xdr:nvSpPr>
      <xdr:spPr>
        <a:xfrm>
          <a:off x="14646126" y="29211222"/>
          <a:ext cx="1797349"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1074762</xdr:colOff>
      <xdr:row>142</xdr:row>
      <xdr:rowOff>79083</xdr:rowOff>
    </xdr:from>
    <xdr:to>
      <xdr:col>9</xdr:col>
      <xdr:colOff>2878241</xdr:colOff>
      <xdr:row>144</xdr:row>
      <xdr:rowOff>154441</xdr:rowOff>
    </xdr:to>
    <xdr:sp macro="" textlink="">
      <xdr:nvSpPr>
        <xdr:cNvPr id="335" name="Rectángulo 334">
          <a:hlinkClick xmlns:r="http://schemas.openxmlformats.org/officeDocument/2006/relationships" r:id="rId9"/>
        </xdr:cNvPr>
        <xdr:cNvSpPr/>
      </xdr:nvSpPr>
      <xdr:spPr>
        <a:xfrm>
          <a:off x="10999812" y="29225583"/>
          <a:ext cx="1803479" cy="46588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1078895</xdr:colOff>
      <xdr:row>140</xdr:row>
      <xdr:rowOff>8123</xdr:rowOff>
    </xdr:from>
    <xdr:to>
      <xdr:col>9</xdr:col>
      <xdr:colOff>2882374</xdr:colOff>
      <xdr:row>142</xdr:row>
      <xdr:rowOff>63896</xdr:rowOff>
    </xdr:to>
    <xdr:sp macro="" textlink="">
      <xdr:nvSpPr>
        <xdr:cNvPr id="336" name="Rectángulo 335">
          <a:hlinkClick xmlns:r="http://schemas.openxmlformats.org/officeDocument/2006/relationships" r:id="rId10"/>
        </xdr:cNvPr>
        <xdr:cNvSpPr/>
      </xdr:nvSpPr>
      <xdr:spPr>
        <a:xfrm>
          <a:off x="11003945" y="28764098"/>
          <a:ext cx="1803479"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246083</xdr:colOff>
      <xdr:row>142</xdr:row>
      <xdr:rowOff>73790</xdr:rowOff>
    </xdr:from>
    <xdr:to>
      <xdr:col>9</xdr:col>
      <xdr:colOff>1051471</xdr:colOff>
      <xdr:row>144</xdr:row>
      <xdr:rowOff>127975</xdr:rowOff>
    </xdr:to>
    <xdr:sp macro="" textlink="">
      <xdr:nvSpPr>
        <xdr:cNvPr id="337" name="Rectángulo 336">
          <a:hlinkClick xmlns:r="http://schemas.openxmlformats.org/officeDocument/2006/relationships" r:id="rId11"/>
        </xdr:cNvPr>
        <xdr:cNvSpPr/>
      </xdr:nvSpPr>
      <xdr:spPr>
        <a:xfrm>
          <a:off x="9180533" y="29220290"/>
          <a:ext cx="1795988" cy="44471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1058918</xdr:colOff>
      <xdr:row>140</xdr:row>
      <xdr:rowOff>699</xdr:rowOff>
    </xdr:from>
    <xdr:to>
      <xdr:col>11</xdr:col>
      <xdr:colOff>611546</xdr:colOff>
      <xdr:row>142</xdr:row>
      <xdr:rowOff>46713</xdr:rowOff>
    </xdr:to>
    <xdr:sp macro="" textlink="">
      <xdr:nvSpPr>
        <xdr:cNvPr id="338" name="Rectángulo 337">
          <a:hlinkClick xmlns:r="http://schemas.openxmlformats.org/officeDocument/2006/relationships" r:id="rId12"/>
        </xdr:cNvPr>
        <xdr:cNvSpPr/>
      </xdr:nvSpPr>
      <xdr:spPr>
        <a:xfrm>
          <a:off x="14670143" y="28756674"/>
          <a:ext cx="1800528" cy="43653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2920519</xdr:colOff>
      <xdr:row>144</xdr:row>
      <xdr:rowOff>150351</xdr:rowOff>
    </xdr:from>
    <xdr:to>
      <xdr:col>10</xdr:col>
      <xdr:colOff>1034872</xdr:colOff>
      <xdr:row>146</xdr:row>
      <xdr:rowOff>206123</xdr:rowOff>
    </xdr:to>
    <xdr:sp macro="" textlink="">
      <xdr:nvSpPr>
        <xdr:cNvPr id="339" name="Rectángulo 338">
          <a:hlinkClick xmlns:r="http://schemas.openxmlformats.org/officeDocument/2006/relationships" r:id="rId13"/>
        </xdr:cNvPr>
        <xdr:cNvSpPr/>
      </xdr:nvSpPr>
      <xdr:spPr>
        <a:xfrm>
          <a:off x="12845569" y="29687376"/>
          <a:ext cx="1800528" cy="44629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2903588</xdr:colOff>
      <xdr:row>142</xdr:row>
      <xdr:rowOff>75156</xdr:rowOff>
    </xdr:from>
    <xdr:to>
      <xdr:col>10</xdr:col>
      <xdr:colOff>1017941</xdr:colOff>
      <xdr:row>144</xdr:row>
      <xdr:rowOff>172237</xdr:rowOff>
    </xdr:to>
    <xdr:sp macro="" textlink="">
      <xdr:nvSpPr>
        <xdr:cNvPr id="340" name="Rectángulo 339">
          <a:hlinkClick xmlns:r="http://schemas.openxmlformats.org/officeDocument/2006/relationships" r:id="rId14"/>
        </xdr:cNvPr>
        <xdr:cNvSpPr/>
      </xdr:nvSpPr>
      <xdr:spPr>
        <a:xfrm>
          <a:off x="12828638" y="29221656"/>
          <a:ext cx="1800528" cy="48760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2912584</xdr:colOff>
      <xdr:row>140</xdr:row>
      <xdr:rowOff>4249</xdr:rowOff>
    </xdr:from>
    <xdr:to>
      <xdr:col>10</xdr:col>
      <xdr:colOff>1026937</xdr:colOff>
      <xdr:row>142</xdr:row>
      <xdr:rowOff>60022</xdr:rowOff>
    </xdr:to>
    <xdr:sp macro="" textlink="">
      <xdr:nvSpPr>
        <xdr:cNvPr id="341" name="Rectángulo 340">
          <a:hlinkClick xmlns:r="http://schemas.openxmlformats.org/officeDocument/2006/relationships" r:id="rId15"/>
        </xdr:cNvPr>
        <xdr:cNvSpPr/>
      </xdr:nvSpPr>
      <xdr:spPr>
        <a:xfrm>
          <a:off x="12837634" y="28760224"/>
          <a:ext cx="1800528"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250841</xdr:colOff>
      <xdr:row>140</xdr:row>
      <xdr:rowOff>2484</xdr:rowOff>
    </xdr:from>
    <xdr:to>
      <xdr:col>9</xdr:col>
      <xdr:colOff>1056229</xdr:colOff>
      <xdr:row>142</xdr:row>
      <xdr:rowOff>58257</xdr:rowOff>
    </xdr:to>
    <xdr:sp macro="" textlink="">
      <xdr:nvSpPr>
        <xdr:cNvPr id="342" name="Rectángulo 341">
          <a:hlinkClick xmlns:r="http://schemas.openxmlformats.org/officeDocument/2006/relationships" r:id="rId16"/>
        </xdr:cNvPr>
        <xdr:cNvSpPr/>
      </xdr:nvSpPr>
      <xdr:spPr>
        <a:xfrm>
          <a:off x="9185291" y="28758459"/>
          <a:ext cx="1795988"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215755</xdr:colOff>
      <xdr:row>144</xdr:row>
      <xdr:rowOff>165811</xdr:rowOff>
    </xdr:from>
    <xdr:to>
      <xdr:col>8</xdr:col>
      <xdr:colOff>231929</xdr:colOff>
      <xdr:row>146</xdr:row>
      <xdr:rowOff>221583</xdr:rowOff>
    </xdr:to>
    <xdr:sp macro="" textlink="">
      <xdr:nvSpPr>
        <xdr:cNvPr id="343" name="Rectángulo 342">
          <a:hlinkClick xmlns:r="http://schemas.openxmlformats.org/officeDocument/2006/relationships" r:id="rId17"/>
        </xdr:cNvPr>
        <xdr:cNvSpPr/>
      </xdr:nvSpPr>
      <xdr:spPr>
        <a:xfrm>
          <a:off x="7369030" y="29702836"/>
          <a:ext cx="1797349" cy="44629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1088674</xdr:colOff>
      <xdr:row>144</xdr:row>
      <xdr:rowOff>170867</xdr:rowOff>
    </xdr:from>
    <xdr:to>
      <xdr:col>9</xdr:col>
      <xdr:colOff>2892153</xdr:colOff>
      <xdr:row>146</xdr:row>
      <xdr:rowOff>214155</xdr:rowOff>
    </xdr:to>
    <xdr:sp macro="" textlink="">
      <xdr:nvSpPr>
        <xdr:cNvPr id="344" name="Rectángulo 343">
          <a:hlinkClick xmlns:r="http://schemas.openxmlformats.org/officeDocument/2006/relationships" r:id="rId18"/>
        </xdr:cNvPr>
        <xdr:cNvSpPr/>
      </xdr:nvSpPr>
      <xdr:spPr>
        <a:xfrm>
          <a:off x="11013724" y="29707892"/>
          <a:ext cx="1803479" cy="43381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178</xdr:row>
      <xdr:rowOff>2889</xdr:rowOff>
    </xdr:from>
    <xdr:to>
      <xdr:col>6</xdr:col>
      <xdr:colOff>191474</xdr:colOff>
      <xdr:row>180</xdr:row>
      <xdr:rowOff>58662</xdr:rowOff>
    </xdr:to>
    <xdr:sp macro="" textlink="">
      <xdr:nvSpPr>
        <xdr:cNvPr id="345" name="Rectángulo 344">
          <a:hlinkClick xmlns:r="http://schemas.openxmlformats.org/officeDocument/2006/relationships" r:id="rId2"/>
        </xdr:cNvPr>
        <xdr:cNvSpPr/>
      </xdr:nvSpPr>
      <xdr:spPr>
        <a:xfrm>
          <a:off x="5553075" y="5270214"/>
          <a:ext cx="1791674"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180</xdr:row>
      <xdr:rowOff>83192</xdr:rowOff>
    </xdr:from>
    <xdr:to>
      <xdr:col>6</xdr:col>
      <xdr:colOff>191474</xdr:colOff>
      <xdr:row>182</xdr:row>
      <xdr:rowOff>138965</xdr:rowOff>
    </xdr:to>
    <xdr:sp macro="" textlink="">
      <xdr:nvSpPr>
        <xdr:cNvPr id="346" name="Rectángulo 345">
          <a:hlinkClick xmlns:r="http://schemas.openxmlformats.org/officeDocument/2006/relationships" r:id="rId3"/>
        </xdr:cNvPr>
        <xdr:cNvSpPr/>
      </xdr:nvSpPr>
      <xdr:spPr>
        <a:xfrm>
          <a:off x="5553075" y="5741042"/>
          <a:ext cx="1791674"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182</xdr:row>
      <xdr:rowOff>164102</xdr:rowOff>
    </xdr:from>
    <xdr:to>
      <xdr:col>6</xdr:col>
      <xdr:colOff>191474</xdr:colOff>
      <xdr:row>184</xdr:row>
      <xdr:rowOff>219875</xdr:rowOff>
    </xdr:to>
    <xdr:sp macro="" textlink="">
      <xdr:nvSpPr>
        <xdr:cNvPr id="347" name="Rectángulo 346">
          <a:hlinkClick xmlns:r="http://schemas.openxmlformats.org/officeDocument/2006/relationships" r:id="rId4"/>
        </xdr:cNvPr>
        <xdr:cNvSpPr/>
      </xdr:nvSpPr>
      <xdr:spPr>
        <a:xfrm>
          <a:off x="5553075" y="6212477"/>
          <a:ext cx="1791674"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251826</xdr:colOff>
      <xdr:row>182</xdr:row>
      <xdr:rowOff>159749</xdr:rowOff>
    </xdr:from>
    <xdr:to>
      <xdr:col>9</xdr:col>
      <xdr:colOff>1061981</xdr:colOff>
      <xdr:row>184</xdr:row>
      <xdr:rowOff>215522</xdr:rowOff>
    </xdr:to>
    <xdr:sp macro="" textlink="">
      <xdr:nvSpPr>
        <xdr:cNvPr id="348" name="Rectángulo 347">
          <a:hlinkClick xmlns:r="http://schemas.openxmlformats.org/officeDocument/2006/relationships" r:id="rId5"/>
        </xdr:cNvPr>
        <xdr:cNvSpPr/>
      </xdr:nvSpPr>
      <xdr:spPr>
        <a:xfrm>
          <a:off x="9186276" y="6208124"/>
          <a:ext cx="1800755"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205020</xdr:colOff>
      <xdr:row>180</xdr:row>
      <xdr:rowOff>86647</xdr:rowOff>
    </xdr:from>
    <xdr:to>
      <xdr:col>8</xdr:col>
      <xdr:colOff>221194</xdr:colOff>
      <xdr:row>182</xdr:row>
      <xdr:rowOff>142420</xdr:rowOff>
    </xdr:to>
    <xdr:sp macro="" textlink="">
      <xdr:nvSpPr>
        <xdr:cNvPr id="349" name="Rectángulo 348">
          <a:hlinkClick xmlns:r="http://schemas.openxmlformats.org/officeDocument/2006/relationships" r:id="rId6"/>
        </xdr:cNvPr>
        <xdr:cNvSpPr/>
      </xdr:nvSpPr>
      <xdr:spPr>
        <a:xfrm>
          <a:off x="7358295" y="5744497"/>
          <a:ext cx="1797349"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219912</xdr:colOff>
      <xdr:row>178</xdr:row>
      <xdr:rowOff>0</xdr:rowOff>
    </xdr:from>
    <xdr:to>
      <xdr:col>8</xdr:col>
      <xdr:colOff>234498</xdr:colOff>
      <xdr:row>180</xdr:row>
      <xdr:rowOff>54185</xdr:rowOff>
    </xdr:to>
    <xdr:sp macro="" textlink="">
      <xdr:nvSpPr>
        <xdr:cNvPr id="350" name="Rectángulo 349">
          <a:hlinkClick xmlns:r="http://schemas.openxmlformats.org/officeDocument/2006/relationships" r:id="rId7"/>
        </xdr:cNvPr>
        <xdr:cNvSpPr/>
      </xdr:nvSpPr>
      <xdr:spPr>
        <a:xfrm>
          <a:off x="7373187" y="5267325"/>
          <a:ext cx="1795761" cy="44471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1034901</xdr:colOff>
      <xdr:row>180</xdr:row>
      <xdr:rowOff>64722</xdr:rowOff>
    </xdr:from>
    <xdr:to>
      <xdr:col>11</xdr:col>
      <xdr:colOff>584350</xdr:colOff>
      <xdr:row>182</xdr:row>
      <xdr:rowOff>120495</xdr:rowOff>
    </xdr:to>
    <xdr:sp macro="" textlink="">
      <xdr:nvSpPr>
        <xdr:cNvPr id="351" name="Rectángulo 350">
          <a:hlinkClick xmlns:r="http://schemas.openxmlformats.org/officeDocument/2006/relationships" r:id="rId8"/>
        </xdr:cNvPr>
        <xdr:cNvSpPr/>
      </xdr:nvSpPr>
      <xdr:spPr>
        <a:xfrm>
          <a:off x="14646126" y="5722572"/>
          <a:ext cx="1797349"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1074762</xdr:colOff>
      <xdr:row>180</xdr:row>
      <xdr:rowOff>79083</xdr:rowOff>
    </xdr:from>
    <xdr:to>
      <xdr:col>9</xdr:col>
      <xdr:colOff>2878241</xdr:colOff>
      <xdr:row>182</xdr:row>
      <xdr:rowOff>154441</xdr:rowOff>
    </xdr:to>
    <xdr:sp macro="" textlink="">
      <xdr:nvSpPr>
        <xdr:cNvPr id="352" name="Rectángulo 351">
          <a:hlinkClick xmlns:r="http://schemas.openxmlformats.org/officeDocument/2006/relationships" r:id="rId9"/>
        </xdr:cNvPr>
        <xdr:cNvSpPr/>
      </xdr:nvSpPr>
      <xdr:spPr>
        <a:xfrm>
          <a:off x="10999812" y="5736933"/>
          <a:ext cx="1803479" cy="46588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1078895</xdr:colOff>
      <xdr:row>178</xdr:row>
      <xdr:rowOff>8123</xdr:rowOff>
    </xdr:from>
    <xdr:to>
      <xdr:col>9</xdr:col>
      <xdr:colOff>2882374</xdr:colOff>
      <xdr:row>180</xdr:row>
      <xdr:rowOff>63896</xdr:rowOff>
    </xdr:to>
    <xdr:sp macro="" textlink="">
      <xdr:nvSpPr>
        <xdr:cNvPr id="353" name="Rectángulo 352">
          <a:hlinkClick xmlns:r="http://schemas.openxmlformats.org/officeDocument/2006/relationships" r:id="rId10"/>
        </xdr:cNvPr>
        <xdr:cNvSpPr/>
      </xdr:nvSpPr>
      <xdr:spPr>
        <a:xfrm>
          <a:off x="11003945" y="5275448"/>
          <a:ext cx="1803479"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246083</xdr:colOff>
      <xdr:row>180</xdr:row>
      <xdr:rowOff>73790</xdr:rowOff>
    </xdr:from>
    <xdr:to>
      <xdr:col>9</xdr:col>
      <xdr:colOff>1051471</xdr:colOff>
      <xdr:row>182</xdr:row>
      <xdr:rowOff>127975</xdr:rowOff>
    </xdr:to>
    <xdr:sp macro="" textlink="">
      <xdr:nvSpPr>
        <xdr:cNvPr id="354" name="Rectángulo 353">
          <a:hlinkClick xmlns:r="http://schemas.openxmlformats.org/officeDocument/2006/relationships" r:id="rId11"/>
        </xdr:cNvPr>
        <xdr:cNvSpPr/>
      </xdr:nvSpPr>
      <xdr:spPr>
        <a:xfrm>
          <a:off x="9180533" y="5731640"/>
          <a:ext cx="1795988" cy="44471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1058918</xdr:colOff>
      <xdr:row>178</xdr:row>
      <xdr:rowOff>699</xdr:rowOff>
    </xdr:from>
    <xdr:to>
      <xdr:col>11</xdr:col>
      <xdr:colOff>611546</xdr:colOff>
      <xdr:row>180</xdr:row>
      <xdr:rowOff>46713</xdr:rowOff>
    </xdr:to>
    <xdr:sp macro="" textlink="">
      <xdr:nvSpPr>
        <xdr:cNvPr id="355" name="Rectángulo 354">
          <a:hlinkClick xmlns:r="http://schemas.openxmlformats.org/officeDocument/2006/relationships" r:id="rId12"/>
        </xdr:cNvPr>
        <xdr:cNvSpPr/>
      </xdr:nvSpPr>
      <xdr:spPr>
        <a:xfrm>
          <a:off x="14670143" y="5268024"/>
          <a:ext cx="1800528" cy="43653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2920519</xdr:colOff>
      <xdr:row>182</xdr:row>
      <xdr:rowOff>150351</xdr:rowOff>
    </xdr:from>
    <xdr:to>
      <xdr:col>10</xdr:col>
      <xdr:colOff>1034872</xdr:colOff>
      <xdr:row>184</xdr:row>
      <xdr:rowOff>206124</xdr:rowOff>
    </xdr:to>
    <xdr:sp macro="" textlink="">
      <xdr:nvSpPr>
        <xdr:cNvPr id="356" name="Rectángulo 355">
          <a:hlinkClick xmlns:r="http://schemas.openxmlformats.org/officeDocument/2006/relationships" r:id="rId13"/>
        </xdr:cNvPr>
        <xdr:cNvSpPr/>
      </xdr:nvSpPr>
      <xdr:spPr>
        <a:xfrm>
          <a:off x="12845569" y="6198726"/>
          <a:ext cx="1800528"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2903588</xdr:colOff>
      <xdr:row>180</xdr:row>
      <xdr:rowOff>75156</xdr:rowOff>
    </xdr:from>
    <xdr:to>
      <xdr:col>10</xdr:col>
      <xdr:colOff>1017941</xdr:colOff>
      <xdr:row>182</xdr:row>
      <xdr:rowOff>172237</xdr:rowOff>
    </xdr:to>
    <xdr:sp macro="" textlink="">
      <xdr:nvSpPr>
        <xdr:cNvPr id="357" name="Rectángulo 356">
          <a:hlinkClick xmlns:r="http://schemas.openxmlformats.org/officeDocument/2006/relationships" r:id="rId14"/>
        </xdr:cNvPr>
        <xdr:cNvSpPr/>
      </xdr:nvSpPr>
      <xdr:spPr>
        <a:xfrm>
          <a:off x="12828638" y="5733006"/>
          <a:ext cx="1800528" cy="48760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2912584</xdr:colOff>
      <xdr:row>178</xdr:row>
      <xdr:rowOff>4249</xdr:rowOff>
    </xdr:from>
    <xdr:to>
      <xdr:col>10</xdr:col>
      <xdr:colOff>1026937</xdr:colOff>
      <xdr:row>180</xdr:row>
      <xdr:rowOff>60022</xdr:rowOff>
    </xdr:to>
    <xdr:sp macro="" textlink="">
      <xdr:nvSpPr>
        <xdr:cNvPr id="358" name="Rectángulo 357">
          <a:hlinkClick xmlns:r="http://schemas.openxmlformats.org/officeDocument/2006/relationships" r:id="rId15"/>
        </xdr:cNvPr>
        <xdr:cNvSpPr/>
      </xdr:nvSpPr>
      <xdr:spPr>
        <a:xfrm>
          <a:off x="12837634" y="5271574"/>
          <a:ext cx="1800528"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250841</xdr:colOff>
      <xdr:row>178</xdr:row>
      <xdr:rowOff>2484</xdr:rowOff>
    </xdr:from>
    <xdr:to>
      <xdr:col>9</xdr:col>
      <xdr:colOff>1056229</xdr:colOff>
      <xdr:row>180</xdr:row>
      <xdr:rowOff>58257</xdr:rowOff>
    </xdr:to>
    <xdr:sp macro="" textlink="">
      <xdr:nvSpPr>
        <xdr:cNvPr id="359" name="Rectángulo 358">
          <a:hlinkClick xmlns:r="http://schemas.openxmlformats.org/officeDocument/2006/relationships" r:id="rId16"/>
        </xdr:cNvPr>
        <xdr:cNvSpPr/>
      </xdr:nvSpPr>
      <xdr:spPr>
        <a:xfrm>
          <a:off x="9185291" y="5269809"/>
          <a:ext cx="1795988"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215755</xdr:colOff>
      <xdr:row>182</xdr:row>
      <xdr:rowOff>165811</xdr:rowOff>
    </xdr:from>
    <xdr:to>
      <xdr:col>8</xdr:col>
      <xdr:colOff>231929</xdr:colOff>
      <xdr:row>184</xdr:row>
      <xdr:rowOff>221584</xdr:rowOff>
    </xdr:to>
    <xdr:sp macro="" textlink="">
      <xdr:nvSpPr>
        <xdr:cNvPr id="360" name="Rectángulo 359">
          <a:hlinkClick xmlns:r="http://schemas.openxmlformats.org/officeDocument/2006/relationships" r:id="rId17"/>
        </xdr:cNvPr>
        <xdr:cNvSpPr/>
      </xdr:nvSpPr>
      <xdr:spPr>
        <a:xfrm>
          <a:off x="7369030" y="6214186"/>
          <a:ext cx="1797349" cy="44629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1088674</xdr:colOff>
      <xdr:row>182</xdr:row>
      <xdr:rowOff>170867</xdr:rowOff>
    </xdr:from>
    <xdr:to>
      <xdr:col>9</xdr:col>
      <xdr:colOff>2892153</xdr:colOff>
      <xdr:row>184</xdr:row>
      <xdr:rowOff>214156</xdr:rowOff>
    </xdr:to>
    <xdr:sp macro="" textlink="">
      <xdr:nvSpPr>
        <xdr:cNvPr id="361" name="Rectángulo 360">
          <a:hlinkClick xmlns:r="http://schemas.openxmlformats.org/officeDocument/2006/relationships" r:id="rId18"/>
        </xdr:cNvPr>
        <xdr:cNvSpPr/>
      </xdr:nvSpPr>
      <xdr:spPr>
        <a:xfrm>
          <a:off x="11013724" y="6219242"/>
          <a:ext cx="1803479" cy="43381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twoCellAnchor>
    <xdr:from>
      <xdr:col>4</xdr:col>
      <xdr:colOff>0</xdr:colOff>
      <xdr:row>0</xdr:row>
      <xdr:rowOff>2889</xdr:rowOff>
    </xdr:from>
    <xdr:to>
      <xdr:col>6</xdr:col>
      <xdr:colOff>198277</xdr:colOff>
      <xdr:row>4</xdr:row>
      <xdr:rowOff>260501</xdr:rowOff>
    </xdr:to>
    <xdr:sp macro="" textlink="">
      <xdr:nvSpPr>
        <xdr:cNvPr id="3" name="Rectángulo 2">
          <a:hlinkClick xmlns:r="http://schemas.openxmlformats.org/officeDocument/2006/relationships" r:id="rId2"/>
        </xdr:cNvPr>
        <xdr:cNvSpPr/>
      </xdr:nvSpPr>
      <xdr:spPr>
        <a:xfrm>
          <a:off x="5374821" y="288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4</xdr:row>
      <xdr:rowOff>285031</xdr:rowOff>
    </xdr:from>
    <xdr:to>
      <xdr:col>6</xdr:col>
      <xdr:colOff>198277</xdr:colOff>
      <xdr:row>5</xdr:row>
      <xdr:rowOff>66393</xdr:rowOff>
    </xdr:to>
    <xdr:sp macro="" textlink="">
      <xdr:nvSpPr>
        <xdr:cNvPr id="4" name="Rectángulo 3">
          <a:hlinkClick xmlns:r="http://schemas.openxmlformats.org/officeDocument/2006/relationships" r:id="rId3"/>
        </xdr:cNvPr>
        <xdr:cNvSpPr/>
      </xdr:nvSpPr>
      <xdr:spPr>
        <a:xfrm>
          <a:off x="5374821" y="47779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5</xdr:row>
      <xdr:rowOff>91530</xdr:rowOff>
    </xdr:from>
    <xdr:to>
      <xdr:col>6</xdr:col>
      <xdr:colOff>198277</xdr:colOff>
      <xdr:row>7</xdr:row>
      <xdr:rowOff>156375</xdr:rowOff>
    </xdr:to>
    <xdr:sp macro="" textlink="">
      <xdr:nvSpPr>
        <xdr:cNvPr id="5" name="Rectángulo 4">
          <a:hlinkClick xmlns:r="http://schemas.openxmlformats.org/officeDocument/2006/relationships" r:id="rId4"/>
        </xdr:cNvPr>
        <xdr:cNvSpPr/>
      </xdr:nvSpPr>
      <xdr:spPr>
        <a:xfrm>
          <a:off x="5374821" y="953316"/>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204201</xdr:colOff>
      <xdr:row>5</xdr:row>
      <xdr:rowOff>87177</xdr:rowOff>
    </xdr:from>
    <xdr:to>
      <xdr:col>9</xdr:col>
      <xdr:colOff>1157231</xdr:colOff>
      <xdr:row>7</xdr:row>
      <xdr:rowOff>152022</xdr:rowOff>
    </xdr:to>
    <xdr:sp macro="" textlink="">
      <xdr:nvSpPr>
        <xdr:cNvPr id="6" name="Rectángulo 5">
          <a:hlinkClick xmlns:r="http://schemas.openxmlformats.org/officeDocument/2006/relationships" r:id="rId5"/>
        </xdr:cNvPr>
        <xdr:cNvSpPr/>
      </xdr:nvSpPr>
      <xdr:spPr>
        <a:xfrm>
          <a:off x="9014826" y="948963"/>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211823</xdr:colOff>
      <xdr:row>4</xdr:row>
      <xdr:rowOff>288486</xdr:rowOff>
    </xdr:from>
    <xdr:to>
      <xdr:col>8</xdr:col>
      <xdr:colOff>173569</xdr:colOff>
      <xdr:row>5</xdr:row>
      <xdr:rowOff>69848</xdr:rowOff>
    </xdr:to>
    <xdr:sp macro="" textlink="">
      <xdr:nvSpPr>
        <xdr:cNvPr id="7" name="Rectángulo 6">
          <a:hlinkClick xmlns:r="http://schemas.openxmlformats.org/officeDocument/2006/relationships" r:id="rId6"/>
        </xdr:cNvPr>
        <xdr:cNvSpPr/>
      </xdr:nvSpPr>
      <xdr:spPr>
        <a:xfrm>
          <a:off x="7185484" y="481254"/>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226715</xdr:colOff>
      <xdr:row>0</xdr:row>
      <xdr:rowOff>0</xdr:rowOff>
    </xdr:from>
    <xdr:to>
      <xdr:col>8</xdr:col>
      <xdr:colOff>186873</xdr:colOff>
      <xdr:row>4</xdr:row>
      <xdr:rowOff>256024</xdr:rowOff>
    </xdr:to>
    <xdr:sp macro="" textlink="">
      <xdr:nvSpPr>
        <xdr:cNvPr id="8" name="Rectángulo 7">
          <a:hlinkClick xmlns:r="http://schemas.openxmlformats.org/officeDocument/2006/relationships" r:id="rId7"/>
        </xdr:cNvPr>
        <xdr:cNvSpPr/>
      </xdr:nvSpPr>
      <xdr:spPr>
        <a:xfrm>
          <a:off x="7200376" y="0"/>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11</xdr:col>
      <xdr:colOff>712865</xdr:colOff>
      <xdr:row>4</xdr:row>
      <xdr:rowOff>266561</xdr:rowOff>
    </xdr:from>
    <xdr:to>
      <xdr:col>13</xdr:col>
      <xdr:colOff>749904</xdr:colOff>
      <xdr:row>5</xdr:row>
      <xdr:rowOff>47923</xdr:rowOff>
    </xdr:to>
    <xdr:sp macro="" textlink="">
      <xdr:nvSpPr>
        <xdr:cNvPr id="9" name="Rectángulo 8">
          <a:hlinkClick xmlns:r="http://schemas.openxmlformats.org/officeDocument/2006/relationships" r:id="rId8"/>
        </xdr:cNvPr>
        <xdr:cNvSpPr/>
      </xdr:nvSpPr>
      <xdr:spPr>
        <a:xfrm>
          <a:off x="14478758" y="459329"/>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1170012</xdr:colOff>
      <xdr:row>4</xdr:row>
      <xdr:rowOff>280922</xdr:rowOff>
    </xdr:from>
    <xdr:to>
      <xdr:col>10</xdr:col>
      <xdr:colOff>501526</xdr:colOff>
      <xdr:row>5</xdr:row>
      <xdr:rowOff>81869</xdr:rowOff>
    </xdr:to>
    <xdr:sp macro="" textlink="">
      <xdr:nvSpPr>
        <xdr:cNvPr id="10" name="Rectángulo 9">
          <a:hlinkClick xmlns:r="http://schemas.openxmlformats.org/officeDocument/2006/relationships" r:id="rId9"/>
        </xdr:cNvPr>
        <xdr:cNvSpPr/>
      </xdr:nvSpPr>
      <xdr:spPr>
        <a:xfrm>
          <a:off x="10831083" y="473690"/>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1174145</xdr:colOff>
      <xdr:row>0</xdr:row>
      <xdr:rowOff>8123</xdr:rowOff>
    </xdr:from>
    <xdr:to>
      <xdr:col>10</xdr:col>
      <xdr:colOff>505659</xdr:colOff>
      <xdr:row>4</xdr:row>
      <xdr:rowOff>265735</xdr:rowOff>
    </xdr:to>
    <xdr:sp macro="" textlink="">
      <xdr:nvSpPr>
        <xdr:cNvPr id="11" name="Rectángulo 10">
          <a:hlinkClick xmlns:r="http://schemas.openxmlformats.org/officeDocument/2006/relationships" r:id="rId10"/>
        </xdr:cNvPr>
        <xdr:cNvSpPr/>
      </xdr:nvSpPr>
      <xdr:spPr>
        <a:xfrm>
          <a:off x="10835216" y="8123"/>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198458</xdr:colOff>
      <xdr:row>4</xdr:row>
      <xdr:rowOff>275629</xdr:rowOff>
    </xdr:from>
    <xdr:to>
      <xdr:col>9</xdr:col>
      <xdr:colOff>1146721</xdr:colOff>
      <xdr:row>5</xdr:row>
      <xdr:rowOff>55403</xdr:rowOff>
    </xdr:to>
    <xdr:sp macro="" textlink="">
      <xdr:nvSpPr>
        <xdr:cNvPr id="12" name="Rectángulo 11">
          <a:hlinkClick xmlns:r="http://schemas.openxmlformats.org/officeDocument/2006/relationships" r:id="rId11"/>
        </xdr:cNvPr>
        <xdr:cNvSpPr/>
      </xdr:nvSpPr>
      <xdr:spPr>
        <a:xfrm>
          <a:off x="9009083" y="468397"/>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11</xdr:col>
      <xdr:colOff>736882</xdr:colOff>
      <xdr:row>0</xdr:row>
      <xdr:rowOff>699</xdr:rowOff>
    </xdr:from>
    <xdr:to>
      <xdr:col>14</xdr:col>
      <xdr:colOff>6028</xdr:colOff>
      <xdr:row>4</xdr:row>
      <xdr:rowOff>248552</xdr:rowOff>
    </xdr:to>
    <xdr:sp macro="" textlink="">
      <xdr:nvSpPr>
        <xdr:cNvPr id="13" name="Rectángulo 12">
          <a:hlinkClick xmlns:r="http://schemas.openxmlformats.org/officeDocument/2006/relationships" r:id="rId12"/>
        </xdr:cNvPr>
        <xdr:cNvSpPr/>
      </xdr:nvSpPr>
      <xdr:spPr>
        <a:xfrm>
          <a:off x="14502775" y="699"/>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10</xdr:col>
      <xdr:colOff>543804</xdr:colOff>
      <xdr:row>5</xdr:row>
      <xdr:rowOff>77779</xdr:rowOff>
    </xdr:from>
    <xdr:to>
      <xdr:col>11</xdr:col>
      <xdr:colOff>712836</xdr:colOff>
      <xdr:row>7</xdr:row>
      <xdr:rowOff>142624</xdr:rowOff>
    </xdr:to>
    <xdr:sp macro="" textlink="">
      <xdr:nvSpPr>
        <xdr:cNvPr id="14" name="Rectángulo 13">
          <a:hlinkClick xmlns:r="http://schemas.openxmlformats.org/officeDocument/2006/relationships" r:id="rId13"/>
        </xdr:cNvPr>
        <xdr:cNvSpPr/>
      </xdr:nvSpPr>
      <xdr:spPr>
        <a:xfrm>
          <a:off x="12676840" y="939565"/>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10</xdr:col>
      <xdr:colOff>526873</xdr:colOff>
      <xdr:row>4</xdr:row>
      <xdr:rowOff>276995</xdr:rowOff>
    </xdr:from>
    <xdr:to>
      <xdr:col>11</xdr:col>
      <xdr:colOff>695905</xdr:colOff>
      <xdr:row>5</xdr:row>
      <xdr:rowOff>99665</xdr:rowOff>
    </xdr:to>
    <xdr:sp macro="" textlink="">
      <xdr:nvSpPr>
        <xdr:cNvPr id="15" name="Rectángulo 14">
          <a:hlinkClick xmlns:r="http://schemas.openxmlformats.org/officeDocument/2006/relationships" r:id="rId14"/>
        </xdr:cNvPr>
        <xdr:cNvSpPr/>
      </xdr:nvSpPr>
      <xdr:spPr>
        <a:xfrm>
          <a:off x="12659909" y="469763"/>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10</xdr:col>
      <xdr:colOff>535869</xdr:colOff>
      <xdr:row>0</xdr:row>
      <xdr:rowOff>4249</xdr:rowOff>
    </xdr:from>
    <xdr:to>
      <xdr:col>11</xdr:col>
      <xdr:colOff>704901</xdr:colOff>
      <xdr:row>4</xdr:row>
      <xdr:rowOff>261861</xdr:rowOff>
    </xdr:to>
    <xdr:sp macro="" textlink="">
      <xdr:nvSpPr>
        <xdr:cNvPr id="16" name="Rectángulo 15">
          <a:hlinkClick xmlns:r="http://schemas.openxmlformats.org/officeDocument/2006/relationships" r:id="rId15"/>
        </xdr:cNvPr>
        <xdr:cNvSpPr/>
      </xdr:nvSpPr>
      <xdr:spPr>
        <a:xfrm>
          <a:off x="12668905" y="4249"/>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203216</xdr:colOff>
      <xdr:row>0</xdr:row>
      <xdr:rowOff>2484</xdr:rowOff>
    </xdr:from>
    <xdr:to>
      <xdr:col>9</xdr:col>
      <xdr:colOff>1151479</xdr:colOff>
      <xdr:row>4</xdr:row>
      <xdr:rowOff>260096</xdr:rowOff>
    </xdr:to>
    <xdr:sp macro="" textlink="">
      <xdr:nvSpPr>
        <xdr:cNvPr id="17" name="Rectángulo 16">
          <a:hlinkClick xmlns:r="http://schemas.openxmlformats.org/officeDocument/2006/relationships" r:id="rId16"/>
        </xdr:cNvPr>
        <xdr:cNvSpPr/>
      </xdr:nvSpPr>
      <xdr:spPr>
        <a:xfrm>
          <a:off x="9013841" y="2484"/>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222558</xdr:colOff>
      <xdr:row>5</xdr:row>
      <xdr:rowOff>93239</xdr:rowOff>
    </xdr:from>
    <xdr:to>
      <xdr:col>8</xdr:col>
      <xdr:colOff>184304</xdr:colOff>
      <xdr:row>7</xdr:row>
      <xdr:rowOff>158084</xdr:rowOff>
    </xdr:to>
    <xdr:sp macro="" textlink="">
      <xdr:nvSpPr>
        <xdr:cNvPr id="18" name="Rectángulo 17">
          <a:hlinkClick xmlns:r="http://schemas.openxmlformats.org/officeDocument/2006/relationships" r:id="rId17"/>
        </xdr:cNvPr>
        <xdr:cNvSpPr/>
      </xdr:nvSpPr>
      <xdr:spPr>
        <a:xfrm>
          <a:off x="7196219" y="955025"/>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1183924</xdr:colOff>
      <xdr:row>5</xdr:row>
      <xdr:rowOff>98295</xdr:rowOff>
    </xdr:from>
    <xdr:to>
      <xdr:col>10</xdr:col>
      <xdr:colOff>515438</xdr:colOff>
      <xdr:row>7</xdr:row>
      <xdr:rowOff>150656</xdr:rowOff>
    </xdr:to>
    <xdr:sp macro="" textlink="">
      <xdr:nvSpPr>
        <xdr:cNvPr id="19" name="Rectángulo 18">
          <a:hlinkClick xmlns:r="http://schemas.openxmlformats.org/officeDocument/2006/relationships" r:id="rId18"/>
        </xdr:cNvPr>
        <xdr:cNvSpPr/>
      </xdr:nvSpPr>
      <xdr:spPr>
        <a:xfrm>
          <a:off x="10844995" y="960081"/>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67</xdr:row>
      <xdr:rowOff>2889</xdr:rowOff>
    </xdr:from>
    <xdr:to>
      <xdr:col>6</xdr:col>
      <xdr:colOff>198277</xdr:colOff>
      <xdr:row>69</xdr:row>
      <xdr:rowOff>56394</xdr:rowOff>
    </xdr:to>
    <xdr:sp macro="" textlink="">
      <xdr:nvSpPr>
        <xdr:cNvPr id="20" name="Rectángulo 19">
          <a:hlinkClick xmlns:r="http://schemas.openxmlformats.org/officeDocument/2006/relationships" r:id="rId2"/>
        </xdr:cNvPr>
        <xdr:cNvSpPr/>
      </xdr:nvSpPr>
      <xdr:spPr>
        <a:xfrm>
          <a:off x="5374821" y="13485300"/>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69</xdr:row>
      <xdr:rowOff>80924</xdr:rowOff>
    </xdr:from>
    <xdr:to>
      <xdr:col>6</xdr:col>
      <xdr:colOff>198277</xdr:colOff>
      <xdr:row>71</xdr:row>
      <xdr:rowOff>134429</xdr:rowOff>
    </xdr:to>
    <xdr:sp macro="" textlink="">
      <xdr:nvSpPr>
        <xdr:cNvPr id="21" name="Rectángulo 20">
          <a:hlinkClick xmlns:r="http://schemas.openxmlformats.org/officeDocument/2006/relationships" r:id="rId3"/>
        </xdr:cNvPr>
        <xdr:cNvSpPr/>
      </xdr:nvSpPr>
      <xdr:spPr>
        <a:xfrm>
          <a:off x="5374821" y="13960210"/>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71</xdr:row>
      <xdr:rowOff>159566</xdr:rowOff>
    </xdr:from>
    <xdr:to>
      <xdr:col>6</xdr:col>
      <xdr:colOff>198277</xdr:colOff>
      <xdr:row>73</xdr:row>
      <xdr:rowOff>213071</xdr:rowOff>
    </xdr:to>
    <xdr:sp macro="" textlink="">
      <xdr:nvSpPr>
        <xdr:cNvPr id="22" name="Rectángulo 21">
          <a:hlinkClick xmlns:r="http://schemas.openxmlformats.org/officeDocument/2006/relationships" r:id="rId4"/>
        </xdr:cNvPr>
        <xdr:cNvSpPr/>
      </xdr:nvSpPr>
      <xdr:spPr>
        <a:xfrm>
          <a:off x="5374821" y="14435727"/>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204201</xdr:colOff>
      <xdr:row>71</xdr:row>
      <xdr:rowOff>155213</xdr:rowOff>
    </xdr:from>
    <xdr:to>
      <xdr:col>9</xdr:col>
      <xdr:colOff>1157231</xdr:colOff>
      <xdr:row>73</xdr:row>
      <xdr:rowOff>208718</xdr:rowOff>
    </xdr:to>
    <xdr:sp macro="" textlink="">
      <xdr:nvSpPr>
        <xdr:cNvPr id="23" name="Rectángulo 22">
          <a:hlinkClick xmlns:r="http://schemas.openxmlformats.org/officeDocument/2006/relationships" r:id="rId5"/>
        </xdr:cNvPr>
        <xdr:cNvSpPr/>
      </xdr:nvSpPr>
      <xdr:spPr>
        <a:xfrm>
          <a:off x="9014826" y="14431374"/>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211823</xdr:colOff>
      <xdr:row>69</xdr:row>
      <xdr:rowOff>84379</xdr:rowOff>
    </xdr:from>
    <xdr:to>
      <xdr:col>8</xdr:col>
      <xdr:colOff>173569</xdr:colOff>
      <xdr:row>71</xdr:row>
      <xdr:rowOff>137884</xdr:rowOff>
    </xdr:to>
    <xdr:sp macro="" textlink="">
      <xdr:nvSpPr>
        <xdr:cNvPr id="24" name="Rectángulo 23">
          <a:hlinkClick xmlns:r="http://schemas.openxmlformats.org/officeDocument/2006/relationships" r:id="rId6"/>
        </xdr:cNvPr>
        <xdr:cNvSpPr/>
      </xdr:nvSpPr>
      <xdr:spPr>
        <a:xfrm>
          <a:off x="7185484" y="13963665"/>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226715</xdr:colOff>
      <xdr:row>67</xdr:row>
      <xdr:rowOff>0</xdr:rowOff>
    </xdr:from>
    <xdr:to>
      <xdr:col>8</xdr:col>
      <xdr:colOff>186873</xdr:colOff>
      <xdr:row>69</xdr:row>
      <xdr:rowOff>51917</xdr:rowOff>
    </xdr:to>
    <xdr:sp macro="" textlink="">
      <xdr:nvSpPr>
        <xdr:cNvPr id="25" name="Rectángulo 24">
          <a:hlinkClick xmlns:r="http://schemas.openxmlformats.org/officeDocument/2006/relationships" r:id="rId7"/>
        </xdr:cNvPr>
        <xdr:cNvSpPr/>
      </xdr:nvSpPr>
      <xdr:spPr>
        <a:xfrm>
          <a:off x="7200376" y="13482411"/>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11</xdr:col>
      <xdr:colOff>712865</xdr:colOff>
      <xdr:row>69</xdr:row>
      <xdr:rowOff>62454</xdr:rowOff>
    </xdr:from>
    <xdr:to>
      <xdr:col>13</xdr:col>
      <xdr:colOff>749904</xdr:colOff>
      <xdr:row>71</xdr:row>
      <xdr:rowOff>115959</xdr:rowOff>
    </xdr:to>
    <xdr:sp macro="" textlink="">
      <xdr:nvSpPr>
        <xdr:cNvPr id="26" name="Rectángulo 25">
          <a:hlinkClick xmlns:r="http://schemas.openxmlformats.org/officeDocument/2006/relationships" r:id="rId8"/>
        </xdr:cNvPr>
        <xdr:cNvSpPr/>
      </xdr:nvSpPr>
      <xdr:spPr>
        <a:xfrm>
          <a:off x="14478758" y="13941740"/>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1170012</xdr:colOff>
      <xdr:row>69</xdr:row>
      <xdr:rowOff>76815</xdr:rowOff>
    </xdr:from>
    <xdr:to>
      <xdr:col>10</xdr:col>
      <xdr:colOff>501526</xdr:colOff>
      <xdr:row>71</xdr:row>
      <xdr:rowOff>149905</xdr:rowOff>
    </xdr:to>
    <xdr:sp macro="" textlink="">
      <xdr:nvSpPr>
        <xdr:cNvPr id="27" name="Rectángulo 26">
          <a:hlinkClick xmlns:r="http://schemas.openxmlformats.org/officeDocument/2006/relationships" r:id="rId9"/>
        </xdr:cNvPr>
        <xdr:cNvSpPr/>
      </xdr:nvSpPr>
      <xdr:spPr>
        <a:xfrm>
          <a:off x="10831083" y="13956101"/>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1174145</xdr:colOff>
      <xdr:row>67</xdr:row>
      <xdr:rowOff>8123</xdr:rowOff>
    </xdr:from>
    <xdr:to>
      <xdr:col>10</xdr:col>
      <xdr:colOff>505659</xdr:colOff>
      <xdr:row>69</xdr:row>
      <xdr:rowOff>61628</xdr:rowOff>
    </xdr:to>
    <xdr:sp macro="" textlink="">
      <xdr:nvSpPr>
        <xdr:cNvPr id="28" name="Rectángulo 27">
          <a:hlinkClick xmlns:r="http://schemas.openxmlformats.org/officeDocument/2006/relationships" r:id="rId10"/>
        </xdr:cNvPr>
        <xdr:cNvSpPr/>
      </xdr:nvSpPr>
      <xdr:spPr>
        <a:xfrm>
          <a:off x="10835216" y="13490534"/>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198458</xdr:colOff>
      <xdr:row>69</xdr:row>
      <xdr:rowOff>71522</xdr:rowOff>
    </xdr:from>
    <xdr:to>
      <xdr:col>9</xdr:col>
      <xdr:colOff>1146721</xdr:colOff>
      <xdr:row>71</xdr:row>
      <xdr:rowOff>123439</xdr:rowOff>
    </xdr:to>
    <xdr:sp macro="" textlink="">
      <xdr:nvSpPr>
        <xdr:cNvPr id="29" name="Rectángulo 28">
          <a:hlinkClick xmlns:r="http://schemas.openxmlformats.org/officeDocument/2006/relationships" r:id="rId11"/>
        </xdr:cNvPr>
        <xdr:cNvSpPr/>
      </xdr:nvSpPr>
      <xdr:spPr>
        <a:xfrm>
          <a:off x="9009083" y="13950808"/>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11</xdr:col>
      <xdr:colOff>736882</xdr:colOff>
      <xdr:row>67</xdr:row>
      <xdr:rowOff>699</xdr:rowOff>
    </xdr:from>
    <xdr:to>
      <xdr:col>14</xdr:col>
      <xdr:colOff>6028</xdr:colOff>
      <xdr:row>69</xdr:row>
      <xdr:rowOff>44445</xdr:rowOff>
    </xdr:to>
    <xdr:sp macro="" textlink="">
      <xdr:nvSpPr>
        <xdr:cNvPr id="30" name="Rectángulo 29">
          <a:hlinkClick xmlns:r="http://schemas.openxmlformats.org/officeDocument/2006/relationships" r:id="rId12"/>
        </xdr:cNvPr>
        <xdr:cNvSpPr/>
      </xdr:nvSpPr>
      <xdr:spPr>
        <a:xfrm>
          <a:off x="14502775" y="13483110"/>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10</xdr:col>
      <xdr:colOff>543804</xdr:colOff>
      <xdr:row>71</xdr:row>
      <xdr:rowOff>145815</xdr:rowOff>
    </xdr:from>
    <xdr:to>
      <xdr:col>11</xdr:col>
      <xdr:colOff>712836</xdr:colOff>
      <xdr:row>73</xdr:row>
      <xdr:rowOff>199320</xdr:rowOff>
    </xdr:to>
    <xdr:sp macro="" textlink="">
      <xdr:nvSpPr>
        <xdr:cNvPr id="31" name="Rectángulo 30">
          <a:hlinkClick xmlns:r="http://schemas.openxmlformats.org/officeDocument/2006/relationships" r:id="rId13"/>
        </xdr:cNvPr>
        <xdr:cNvSpPr/>
      </xdr:nvSpPr>
      <xdr:spPr>
        <a:xfrm>
          <a:off x="12676840" y="14421976"/>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10</xdr:col>
      <xdr:colOff>526873</xdr:colOff>
      <xdr:row>69</xdr:row>
      <xdr:rowOff>72888</xdr:rowOff>
    </xdr:from>
    <xdr:to>
      <xdr:col>11</xdr:col>
      <xdr:colOff>695905</xdr:colOff>
      <xdr:row>71</xdr:row>
      <xdr:rowOff>167701</xdr:rowOff>
    </xdr:to>
    <xdr:sp macro="" textlink="">
      <xdr:nvSpPr>
        <xdr:cNvPr id="32" name="Rectángulo 31">
          <a:hlinkClick xmlns:r="http://schemas.openxmlformats.org/officeDocument/2006/relationships" r:id="rId14"/>
        </xdr:cNvPr>
        <xdr:cNvSpPr/>
      </xdr:nvSpPr>
      <xdr:spPr>
        <a:xfrm>
          <a:off x="12659909" y="13952174"/>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10</xdr:col>
      <xdr:colOff>535869</xdr:colOff>
      <xdr:row>67</xdr:row>
      <xdr:rowOff>4249</xdr:rowOff>
    </xdr:from>
    <xdr:to>
      <xdr:col>11</xdr:col>
      <xdr:colOff>704901</xdr:colOff>
      <xdr:row>69</xdr:row>
      <xdr:rowOff>57754</xdr:rowOff>
    </xdr:to>
    <xdr:sp macro="" textlink="">
      <xdr:nvSpPr>
        <xdr:cNvPr id="33" name="Rectángulo 32">
          <a:hlinkClick xmlns:r="http://schemas.openxmlformats.org/officeDocument/2006/relationships" r:id="rId15"/>
        </xdr:cNvPr>
        <xdr:cNvSpPr/>
      </xdr:nvSpPr>
      <xdr:spPr>
        <a:xfrm>
          <a:off x="12668905" y="13486660"/>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203216</xdr:colOff>
      <xdr:row>67</xdr:row>
      <xdr:rowOff>2484</xdr:rowOff>
    </xdr:from>
    <xdr:to>
      <xdr:col>9</xdr:col>
      <xdr:colOff>1151479</xdr:colOff>
      <xdr:row>69</xdr:row>
      <xdr:rowOff>55989</xdr:rowOff>
    </xdr:to>
    <xdr:sp macro="" textlink="">
      <xdr:nvSpPr>
        <xdr:cNvPr id="34" name="Rectángulo 33">
          <a:hlinkClick xmlns:r="http://schemas.openxmlformats.org/officeDocument/2006/relationships" r:id="rId16"/>
        </xdr:cNvPr>
        <xdr:cNvSpPr/>
      </xdr:nvSpPr>
      <xdr:spPr>
        <a:xfrm>
          <a:off x="9013841" y="13484895"/>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222558</xdr:colOff>
      <xdr:row>71</xdr:row>
      <xdr:rowOff>161275</xdr:rowOff>
    </xdr:from>
    <xdr:to>
      <xdr:col>8</xdr:col>
      <xdr:colOff>184304</xdr:colOff>
      <xdr:row>73</xdr:row>
      <xdr:rowOff>214780</xdr:rowOff>
    </xdr:to>
    <xdr:sp macro="" textlink="">
      <xdr:nvSpPr>
        <xdr:cNvPr id="35" name="Rectángulo 34">
          <a:hlinkClick xmlns:r="http://schemas.openxmlformats.org/officeDocument/2006/relationships" r:id="rId17"/>
        </xdr:cNvPr>
        <xdr:cNvSpPr/>
      </xdr:nvSpPr>
      <xdr:spPr>
        <a:xfrm>
          <a:off x="7196219" y="14437436"/>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1183924</xdr:colOff>
      <xdr:row>71</xdr:row>
      <xdr:rowOff>166331</xdr:rowOff>
    </xdr:from>
    <xdr:to>
      <xdr:col>10</xdr:col>
      <xdr:colOff>515438</xdr:colOff>
      <xdr:row>73</xdr:row>
      <xdr:rowOff>207352</xdr:rowOff>
    </xdr:to>
    <xdr:sp macro="" textlink="">
      <xdr:nvSpPr>
        <xdr:cNvPr id="36" name="Rectángulo 35">
          <a:hlinkClick xmlns:r="http://schemas.openxmlformats.org/officeDocument/2006/relationships" r:id="rId18"/>
        </xdr:cNvPr>
        <xdr:cNvSpPr/>
      </xdr:nvSpPr>
      <xdr:spPr>
        <a:xfrm>
          <a:off x="10844995" y="14442492"/>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127</xdr:row>
      <xdr:rowOff>2889</xdr:rowOff>
    </xdr:from>
    <xdr:to>
      <xdr:col>6</xdr:col>
      <xdr:colOff>198277</xdr:colOff>
      <xdr:row>129</xdr:row>
      <xdr:rowOff>56394</xdr:rowOff>
    </xdr:to>
    <xdr:sp macro="" textlink="">
      <xdr:nvSpPr>
        <xdr:cNvPr id="37" name="Rectángulo 36">
          <a:hlinkClick xmlns:r="http://schemas.openxmlformats.org/officeDocument/2006/relationships" r:id="rId2"/>
        </xdr:cNvPr>
        <xdr:cNvSpPr/>
      </xdr:nvSpPr>
      <xdr:spPr>
        <a:xfrm>
          <a:off x="5374821" y="2572038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129</xdr:row>
      <xdr:rowOff>80924</xdr:rowOff>
    </xdr:from>
    <xdr:to>
      <xdr:col>6</xdr:col>
      <xdr:colOff>198277</xdr:colOff>
      <xdr:row>131</xdr:row>
      <xdr:rowOff>134429</xdr:rowOff>
    </xdr:to>
    <xdr:sp macro="" textlink="">
      <xdr:nvSpPr>
        <xdr:cNvPr id="38" name="Rectángulo 37">
          <a:hlinkClick xmlns:r="http://schemas.openxmlformats.org/officeDocument/2006/relationships" r:id="rId3"/>
        </xdr:cNvPr>
        <xdr:cNvSpPr/>
      </xdr:nvSpPr>
      <xdr:spPr>
        <a:xfrm>
          <a:off x="5374821" y="2619529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131</xdr:row>
      <xdr:rowOff>159566</xdr:rowOff>
    </xdr:from>
    <xdr:to>
      <xdr:col>6</xdr:col>
      <xdr:colOff>198277</xdr:colOff>
      <xdr:row>133</xdr:row>
      <xdr:rowOff>213071</xdr:rowOff>
    </xdr:to>
    <xdr:sp macro="" textlink="">
      <xdr:nvSpPr>
        <xdr:cNvPr id="39" name="Rectángulo 38">
          <a:hlinkClick xmlns:r="http://schemas.openxmlformats.org/officeDocument/2006/relationships" r:id="rId4"/>
        </xdr:cNvPr>
        <xdr:cNvSpPr/>
      </xdr:nvSpPr>
      <xdr:spPr>
        <a:xfrm>
          <a:off x="5374821" y="26670816"/>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204201</xdr:colOff>
      <xdr:row>131</xdr:row>
      <xdr:rowOff>155213</xdr:rowOff>
    </xdr:from>
    <xdr:to>
      <xdr:col>9</xdr:col>
      <xdr:colOff>1157231</xdr:colOff>
      <xdr:row>133</xdr:row>
      <xdr:rowOff>208718</xdr:rowOff>
    </xdr:to>
    <xdr:sp macro="" textlink="">
      <xdr:nvSpPr>
        <xdr:cNvPr id="40" name="Rectángulo 39">
          <a:hlinkClick xmlns:r="http://schemas.openxmlformats.org/officeDocument/2006/relationships" r:id="rId5"/>
        </xdr:cNvPr>
        <xdr:cNvSpPr/>
      </xdr:nvSpPr>
      <xdr:spPr>
        <a:xfrm>
          <a:off x="9014826" y="26666463"/>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211823</xdr:colOff>
      <xdr:row>129</xdr:row>
      <xdr:rowOff>84379</xdr:rowOff>
    </xdr:from>
    <xdr:to>
      <xdr:col>8</xdr:col>
      <xdr:colOff>173569</xdr:colOff>
      <xdr:row>131</xdr:row>
      <xdr:rowOff>137884</xdr:rowOff>
    </xdr:to>
    <xdr:sp macro="" textlink="">
      <xdr:nvSpPr>
        <xdr:cNvPr id="41" name="Rectángulo 40">
          <a:hlinkClick xmlns:r="http://schemas.openxmlformats.org/officeDocument/2006/relationships" r:id="rId6"/>
        </xdr:cNvPr>
        <xdr:cNvSpPr/>
      </xdr:nvSpPr>
      <xdr:spPr>
        <a:xfrm>
          <a:off x="7185484" y="26198754"/>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226715</xdr:colOff>
      <xdr:row>127</xdr:row>
      <xdr:rowOff>0</xdr:rowOff>
    </xdr:from>
    <xdr:to>
      <xdr:col>8</xdr:col>
      <xdr:colOff>186873</xdr:colOff>
      <xdr:row>129</xdr:row>
      <xdr:rowOff>51917</xdr:rowOff>
    </xdr:to>
    <xdr:sp macro="" textlink="">
      <xdr:nvSpPr>
        <xdr:cNvPr id="42" name="Rectángulo 41">
          <a:hlinkClick xmlns:r="http://schemas.openxmlformats.org/officeDocument/2006/relationships" r:id="rId7"/>
        </xdr:cNvPr>
        <xdr:cNvSpPr/>
      </xdr:nvSpPr>
      <xdr:spPr>
        <a:xfrm>
          <a:off x="7200376" y="25717500"/>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11</xdr:col>
      <xdr:colOff>712865</xdr:colOff>
      <xdr:row>129</xdr:row>
      <xdr:rowOff>62454</xdr:rowOff>
    </xdr:from>
    <xdr:to>
      <xdr:col>13</xdr:col>
      <xdr:colOff>749904</xdr:colOff>
      <xdr:row>131</xdr:row>
      <xdr:rowOff>115959</xdr:rowOff>
    </xdr:to>
    <xdr:sp macro="" textlink="">
      <xdr:nvSpPr>
        <xdr:cNvPr id="43" name="Rectángulo 42">
          <a:hlinkClick xmlns:r="http://schemas.openxmlformats.org/officeDocument/2006/relationships" r:id="rId8"/>
        </xdr:cNvPr>
        <xdr:cNvSpPr/>
      </xdr:nvSpPr>
      <xdr:spPr>
        <a:xfrm>
          <a:off x="14478758" y="26176829"/>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1170012</xdr:colOff>
      <xdr:row>129</xdr:row>
      <xdr:rowOff>76815</xdr:rowOff>
    </xdr:from>
    <xdr:to>
      <xdr:col>10</xdr:col>
      <xdr:colOff>501526</xdr:colOff>
      <xdr:row>131</xdr:row>
      <xdr:rowOff>149905</xdr:rowOff>
    </xdr:to>
    <xdr:sp macro="" textlink="">
      <xdr:nvSpPr>
        <xdr:cNvPr id="44" name="Rectángulo 43">
          <a:hlinkClick xmlns:r="http://schemas.openxmlformats.org/officeDocument/2006/relationships" r:id="rId9"/>
        </xdr:cNvPr>
        <xdr:cNvSpPr/>
      </xdr:nvSpPr>
      <xdr:spPr>
        <a:xfrm>
          <a:off x="10831083" y="26191190"/>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1174145</xdr:colOff>
      <xdr:row>127</xdr:row>
      <xdr:rowOff>8123</xdr:rowOff>
    </xdr:from>
    <xdr:to>
      <xdr:col>10</xdr:col>
      <xdr:colOff>505659</xdr:colOff>
      <xdr:row>129</xdr:row>
      <xdr:rowOff>61628</xdr:rowOff>
    </xdr:to>
    <xdr:sp macro="" textlink="">
      <xdr:nvSpPr>
        <xdr:cNvPr id="45" name="Rectángulo 44">
          <a:hlinkClick xmlns:r="http://schemas.openxmlformats.org/officeDocument/2006/relationships" r:id="rId10"/>
        </xdr:cNvPr>
        <xdr:cNvSpPr/>
      </xdr:nvSpPr>
      <xdr:spPr>
        <a:xfrm>
          <a:off x="10835216" y="25725623"/>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198458</xdr:colOff>
      <xdr:row>129</xdr:row>
      <xdr:rowOff>71522</xdr:rowOff>
    </xdr:from>
    <xdr:to>
      <xdr:col>9</xdr:col>
      <xdr:colOff>1146721</xdr:colOff>
      <xdr:row>131</xdr:row>
      <xdr:rowOff>123439</xdr:rowOff>
    </xdr:to>
    <xdr:sp macro="" textlink="">
      <xdr:nvSpPr>
        <xdr:cNvPr id="46" name="Rectángulo 45">
          <a:hlinkClick xmlns:r="http://schemas.openxmlformats.org/officeDocument/2006/relationships" r:id="rId11"/>
        </xdr:cNvPr>
        <xdr:cNvSpPr/>
      </xdr:nvSpPr>
      <xdr:spPr>
        <a:xfrm>
          <a:off x="9009083" y="26185897"/>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11</xdr:col>
      <xdr:colOff>736882</xdr:colOff>
      <xdr:row>127</xdr:row>
      <xdr:rowOff>699</xdr:rowOff>
    </xdr:from>
    <xdr:to>
      <xdr:col>14</xdr:col>
      <xdr:colOff>6028</xdr:colOff>
      <xdr:row>129</xdr:row>
      <xdr:rowOff>44445</xdr:rowOff>
    </xdr:to>
    <xdr:sp macro="" textlink="">
      <xdr:nvSpPr>
        <xdr:cNvPr id="47" name="Rectángulo 46">
          <a:hlinkClick xmlns:r="http://schemas.openxmlformats.org/officeDocument/2006/relationships" r:id="rId12"/>
        </xdr:cNvPr>
        <xdr:cNvSpPr/>
      </xdr:nvSpPr>
      <xdr:spPr>
        <a:xfrm>
          <a:off x="14502775" y="25718199"/>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10</xdr:col>
      <xdr:colOff>543804</xdr:colOff>
      <xdr:row>131</xdr:row>
      <xdr:rowOff>145815</xdr:rowOff>
    </xdr:from>
    <xdr:to>
      <xdr:col>11</xdr:col>
      <xdr:colOff>712836</xdr:colOff>
      <xdr:row>133</xdr:row>
      <xdr:rowOff>199320</xdr:rowOff>
    </xdr:to>
    <xdr:sp macro="" textlink="">
      <xdr:nvSpPr>
        <xdr:cNvPr id="48" name="Rectángulo 47">
          <a:hlinkClick xmlns:r="http://schemas.openxmlformats.org/officeDocument/2006/relationships" r:id="rId13"/>
        </xdr:cNvPr>
        <xdr:cNvSpPr/>
      </xdr:nvSpPr>
      <xdr:spPr>
        <a:xfrm>
          <a:off x="12676840" y="26657065"/>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10</xdr:col>
      <xdr:colOff>526873</xdr:colOff>
      <xdr:row>129</xdr:row>
      <xdr:rowOff>72888</xdr:rowOff>
    </xdr:from>
    <xdr:to>
      <xdr:col>11</xdr:col>
      <xdr:colOff>695905</xdr:colOff>
      <xdr:row>131</xdr:row>
      <xdr:rowOff>167701</xdr:rowOff>
    </xdr:to>
    <xdr:sp macro="" textlink="">
      <xdr:nvSpPr>
        <xdr:cNvPr id="49" name="Rectángulo 48">
          <a:hlinkClick xmlns:r="http://schemas.openxmlformats.org/officeDocument/2006/relationships" r:id="rId14"/>
        </xdr:cNvPr>
        <xdr:cNvSpPr/>
      </xdr:nvSpPr>
      <xdr:spPr>
        <a:xfrm>
          <a:off x="12659909" y="26187263"/>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10</xdr:col>
      <xdr:colOff>535869</xdr:colOff>
      <xdr:row>127</xdr:row>
      <xdr:rowOff>4249</xdr:rowOff>
    </xdr:from>
    <xdr:to>
      <xdr:col>11</xdr:col>
      <xdr:colOff>704901</xdr:colOff>
      <xdr:row>129</xdr:row>
      <xdr:rowOff>57754</xdr:rowOff>
    </xdr:to>
    <xdr:sp macro="" textlink="">
      <xdr:nvSpPr>
        <xdr:cNvPr id="50" name="Rectángulo 49">
          <a:hlinkClick xmlns:r="http://schemas.openxmlformats.org/officeDocument/2006/relationships" r:id="rId15"/>
        </xdr:cNvPr>
        <xdr:cNvSpPr/>
      </xdr:nvSpPr>
      <xdr:spPr>
        <a:xfrm>
          <a:off x="12668905" y="25721749"/>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203216</xdr:colOff>
      <xdr:row>127</xdr:row>
      <xdr:rowOff>2484</xdr:rowOff>
    </xdr:from>
    <xdr:to>
      <xdr:col>9</xdr:col>
      <xdr:colOff>1151479</xdr:colOff>
      <xdr:row>129</xdr:row>
      <xdr:rowOff>55989</xdr:rowOff>
    </xdr:to>
    <xdr:sp macro="" textlink="">
      <xdr:nvSpPr>
        <xdr:cNvPr id="51" name="Rectángulo 50">
          <a:hlinkClick xmlns:r="http://schemas.openxmlformats.org/officeDocument/2006/relationships" r:id="rId16"/>
        </xdr:cNvPr>
        <xdr:cNvSpPr/>
      </xdr:nvSpPr>
      <xdr:spPr>
        <a:xfrm>
          <a:off x="9013841" y="25719984"/>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222558</xdr:colOff>
      <xdr:row>131</xdr:row>
      <xdr:rowOff>161275</xdr:rowOff>
    </xdr:from>
    <xdr:to>
      <xdr:col>8</xdr:col>
      <xdr:colOff>184304</xdr:colOff>
      <xdr:row>133</xdr:row>
      <xdr:rowOff>214780</xdr:rowOff>
    </xdr:to>
    <xdr:sp macro="" textlink="">
      <xdr:nvSpPr>
        <xdr:cNvPr id="52" name="Rectángulo 51">
          <a:hlinkClick xmlns:r="http://schemas.openxmlformats.org/officeDocument/2006/relationships" r:id="rId17"/>
        </xdr:cNvPr>
        <xdr:cNvSpPr/>
      </xdr:nvSpPr>
      <xdr:spPr>
        <a:xfrm>
          <a:off x="7196219" y="26672525"/>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1183924</xdr:colOff>
      <xdr:row>131</xdr:row>
      <xdr:rowOff>166331</xdr:rowOff>
    </xdr:from>
    <xdr:to>
      <xdr:col>10</xdr:col>
      <xdr:colOff>515438</xdr:colOff>
      <xdr:row>133</xdr:row>
      <xdr:rowOff>207352</xdr:rowOff>
    </xdr:to>
    <xdr:sp macro="" textlink="">
      <xdr:nvSpPr>
        <xdr:cNvPr id="53" name="Rectángulo 52">
          <a:hlinkClick xmlns:r="http://schemas.openxmlformats.org/officeDocument/2006/relationships" r:id="rId18"/>
        </xdr:cNvPr>
        <xdr:cNvSpPr/>
      </xdr:nvSpPr>
      <xdr:spPr>
        <a:xfrm>
          <a:off x="10844995" y="26677581"/>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187</xdr:row>
      <xdr:rowOff>2889</xdr:rowOff>
    </xdr:from>
    <xdr:to>
      <xdr:col>6</xdr:col>
      <xdr:colOff>198277</xdr:colOff>
      <xdr:row>189</xdr:row>
      <xdr:rowOff>56394</xdr:rowOff>
    </xdr:to>
    <xdr:sp macro="" textlink="">
      <xdr:nvSpPr>
        <xdr:cNvPr id="54" name="Rectángulo 53">
          <a:hlinkClick xmlns:r="http://schemas.openxmlformats.org/officeDocument/2006/relationships" r:id="rId2"/>
        </xdr:cNvPr>
        <xdr:cNvSpPr/>
      </xdr:nvSpPr>
      <xdr:spPr>
        <a:xfrm>
          <a:off x="5374821" y="37955478"/>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189</xdr:row>
      <xdr:rowOff>80924</xdr:rowOff>
    </xdr:from>
    <xdr:to>
      <xdr:col>6</xdr:col>
      <xdr:colOff>198277</xdr:colOff>
      <xdr:row>191</xdr:row>
      <xdr:rowOff>134429</xdr:rowOff>
    </xdr:to>
    <xdr:sp macro="" textlink="">
      <xdr:nvSpPr>
        <xdr:cNvPr id="55" name="Rectángulo 54">
          <a:hlinkClick xmlns:r="http://schemas.openxmlformats.org/officeDocument/2006/relationships" r:id="rId3"/>
        </xdr:cNvPr>
        <xdr:cNvSpPr/>
      </xdr:nvSpPr>
      <xdr:spPr>
        <a:xfrm>
          <a:off x="5374821" y="38430388"/>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191</xdr:row>
      <xdr:rowOff>159566</xdr:rowOff>
    </xdr:from>
    <xdr:to>
      <xdr:col>6</xdr:col>
      <xdr:colOff>198277</xdr:colOff>
      <xdr:row>193</xdr:row>
      <xdr:rowOff>213071</xdr:rowOff>
    </xdr:to>
    <xdr:sp macro="" textlink="">
      <xdr:nvSpPr>
        <xdr:cNvPr id="56" name="Rectángulo 55">
          <a:hlinkClick xmlns:r="http://schemas.openxmlformats.org/officeDocument/2006/relationships" r:id="rId4"/>
        </xdr:cNvPr>
        <xdr:cNvSpPr/>
      </xdr:nvSpPr>
      <xdr:spPr>
        <a:xfrm>
          <a:off x="5374821" y="38905905"/>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204201</xdr:colOff>
      <xdr:row>191</xdr:row>
      <xdr:rowOff>155213</xdr:rowOff>
    </xdr:from>
    <xdr:to>
      <xdr:col>9</xdr:col>
      <xdr:colOff>1157231</xdr:colOff>
      <xdr:row>193</xdr:row>
      <xdr:rowOff>208718</xdr:rowOff>
    </xdr:to>
    <xdr:sp macro="" textlink="">
      <xdr:nvSpPr>
        <xdr:cNvPr id="57" name="Rectángulo 56">
          <a:hlinkClick xmlns:r="http://schemas.openxmlformats.org/officeDocument/2006/relationships" r:id="rId5"/>
        </xdr:cNvPr>
        <xdr:cNvSpPr/>
      </xdr:nvSpPr>
      <xdr:spPr>
        <a:xfrm>
          <a:off x="9014826" y="38901552"/>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211823</xdr:colOff>
      <xdr:row>189</xdr:row>
      <xdr:rowOff>84379</xdr:rowOff>
    </xdr:from>
    <xdr:to>
      <xdr:col>8</xdr:col>
      <xdr:colOff>173569</xdr:colOff>
      <xdr:row>191</xdr:row>
      <xdr:rowOff>137884</xdr:rowOff>
    </xdr:to>
    <xdr:sp macro="" textlink="">
      <xdr:nvSpPr>
        <xdr:cNvPr id="58" name="Rectángulo 57">
          <a:hlinkClick xmlns:r="http://schemas.openxmlformats.org/officeDocument/2006/relationships" r:id="rId6"/>
        </xdr:cNvPr>
        <xdr:cNvSpPr/>
      </xdr:nvSpPr>
      <xdr:spPr>
        <a:xfrm>
          <a:off x="7185484" y="38433843"/>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226715</xdr:colOff>
      <xdr:row>187</xdr:row>
      <xdr:rowOff>0</xdr:rowOff>
    </xdr:from>
    <xdr:to>
      <xdr:col>8</xdr:col>
      <xdr:colOff>186873</xdr:colOff>
      <xdr:row>189</xdr:row>
      <xdr:rowOff>51917</xdr:rowOff>
    </xdr:to>
    <xdr:sp macro="" textlink="">
      <xdr:nvSpPr>
        <xdr:cNvPr id="59" name="Rectángulo 58">
          <a:hlinkClick xmlns:r="http://schemas.openxmlformats.org/officeDocument/2006/relationships" r:id="rId7"/>
        </xdr:cNvPr>
        <xdr:cNvSpPr/>
      </xdr:nvSpPr>
      <xdr:spPr>
        <a:xfrm>
          <a:off x="7200376" y="37952589"/>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11</xdr:col>
      <xdr:colOff>712865</xdr:colOff>
      <xdr:row>189</xdr:row>
      <xdr:rowOff>62454</xdr:rowOff>
    </xdr:from>
    <xdr:to>
      <xdr:col>13</xdr:col>
      <xdr:colOff>749904</xdr:colOff>
      <xdr:row>191</xdr:row>
      <xdr:rowOff>115959</xdr:rowOff>
    </xdr:to>
    <xdr:sp macro="" textlink="">
      <xdr:nvSpPr>
        <xdr:cNvPr id="60" name="Rectángulo 59">
          <a:hlinkClick xmlns:r="http://schemas.openxmlformats.org/officeDocument/2006/relationships" r:id="rId8"/>
        </xdr:cNvPr>
        <xdr:cNvSpPr/>
      </xdr:nvSpPr>
      <xdr:spPr>
        <a:xfrm>
          <a:off x="14478758" y="38411918"/>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1170012</xdr:colOff>
      <xdr:row>189</xdr:row>
      <xdr:rowOff>76815</xdr:rowOff>
    </xdr:from>
    <xdr:to>
      <xdr:col>10</xdr:col>
      <xdr:colOff>501526</xdr:colOff>
      <xdr:row>191</xdr:row>
      <xdr:rowOff>149905</xdr:rowOff>
    </xdr:to>
    <xdr:sp macro="" textlink="">
      <xdr:nvSpPr>
        <xdr:cNvPr id="61" name="Rectángulo 60">
          <a:hlinkClick xmlns:r="http://schemas.openxmlformats.org/officeDocument/2006/relationships" r:id="rId9"/>
        </xdr:cNvPr>
        <xdr:cNvSpPr/>
      </xdr:nvSpPr>
      <xdr:spPr>
        <a:xfrm>
          <a:off x="10831083" y="38426279"/>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1174145</xdr:colOff>
      <xdr:row>187</xdr:row>
      <xdr:rowOff>8123</xdr:rowOff>
    </xdr:from>
    <xdr:to>
      <xdr:col>10</xdr:col>
      <xdr:colOff>505659</xdr:colOff>
      <xdr:row>189</xdr:row>
      <xdr:rowOff>61628</xdr:rowOff>
    </xdr:to>
    <xdr:sp macro="" textlink="">
      <xdr:nvSpPr>
        <xdr:cNvPr id="62" name="Rectángulo 61">
          <a:hlinkClick xmlns:r="http://schemas.openxmlformats.org/officeDocument/2006/relationships" r:id="rId10"/>
        </xdr:cNvPr>
        <xdr:cNvSpPr/>
      </xdr:nvSpPr>
      <xdr:spPr>
        <a:xfrm>
          <a:off x="10835216" y="37960712"/>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198458</xdr:colOff>
      <xdr:row>189</xdr:row>
      <xdr:rowOff>71522</xdr:rowOff>
    </xdr:from>
    <xdr:to>
      <xdr:col>9</xdr:col>
      <xdr:colOff>1146721</xdr:colOff>
      <xdr:row>191</xdr:row>
      <xdr:rowOff>123439</xdr:rowOff>
    </xdr:to>
    <xdr:sp macro="" textlink="">
      <xdr:nvSpPr>
        <xdr:cNvPr id="63" name="Rectángulo 62">
          <a:hlinkClick xmlns:r="http://schemas.openxmlformats.org/officeDocument/2006/relationships" r:id="rId11"/>
        </xdr:cNvPr>
        <xdr:cNvSpPr/>
      </xdr:nvSpPr>
      <xdr:spPr>
        <a:xfrm>
          <a:off x="9009083" y="38420986"/>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11</xdr:col>
      <xdr:colOff>736882</xdr:colOff>
      <xdr:row>187</xdr:row>
      <xdr:rowOff>699</xdr:rowOff>
    </xdr:from>
    <xdr:to>
      <xdr:col>14</xdr:col>
      <xdr:colOff>6028</xdr:colOff>
      <xdr:row>189</xdr:row>
      <xdr:rowOff>44445</xdr:rowOff>
    </xdr:to>
    <xdr:sp macro="" textlink="">
      <xdr:nvSpPr>
        <xdr:cNvPr id="64" name="Rectángulo 63">
          <a:hlinkClick xmlns:r="http://schemas.openxmlformats.org/officeDocument/2006/relationships" r:id="rId12"/>
        </xdr:cNvPr>
        <xdr:cNvSpPr/>
      </xdr:nvSpPr>
      <xdr:spPr>
        <a:xfrm>
          <a:off x="14502775" y="37953288"/>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10</xdr:col>
      <xdr:colOff>543804</xdr:colOff>
      <xdr:row>191</xdr:row>
      <xdr:rowOff>145815</xdr:rowOff>
    </xdr:from>
    <xdr:to>
      <xdr:col>11</xdr:col>
      <xdr:colOff>712836</xdr:colOff>
      <xdr:row>193</xdr:row>
      <xdr:rowOff>199320</xdr:rowOff>
    </xdr:to>
    <xdr:sp macro="" textlink="">
      <xdr:nvSpPr>
        <xdr:cNvPr id="65" name="Rectángulo 64">
          <a:hlinkClick xmlns:r="http://schemas.openxmlformats.org/officeDocument/2006/relationships" r:id="rId13"/>
        </xdr:cNvPr>
        <xdr:cNvSpPr/>
      </xdr:nvSpPr>
      <xdr:spPr>
        <a:xfrm>
          <a:off x="12676840" y="38892154"/>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10</xdr:col>
      <xdr:colOff>526873</xdr:colOff>
      <xdr:row>189</xdr:row>
      <xdr:rowOff>72888</xdr:rowOff>
    </xdr:from>
    <xdr:to>
      <xdr:col>11</xdr:col>
      <xdr:colOff>695905</xdr:colOff>
      <xdr:row>191</xdr:row>
      <xdr:rowOff>167701</xdr:rowOff>
    </xdr:to>
    <xdr:sp macro="" textlink="">
      <xdr:nvSpPr>
        <xdr:cNvPr id="66" name="Rectángulo 65">
          <a:hlinkClick xmlns:r="http://schemas.openxmlformats.org/officeDocument/2006/relationships" r:id="rId14"/>
        </xdr:cNvPr>
        <xdr:cNvSpPr/>
      </xdr:nvSpPr>
      <xdr:spPr>
        <a:xfrm>
          <a:off x="12659909" y="38422352"/>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10</xdr:col>
      <xdr:colOff>535869</xdr:colOff>
      <xdr:row>187</xdr:row>
      <xdr:rowOff>4249</xdr:rowOff>
    </xdr:from>
    <xdr:to>
      <xdr:col>11</xdr:col>
      <xdr:colOff>704901</xdr:colOff>
      <xdr:row>189</xdr:row>
      <xdr:rowOff>57754</xdr:rowOff>
    </xdr:to>
    <xdr:sp macro="" textlink="">
      <xdr:nvSpPr>
        <xdr:cNvPr id="67" name="Rectángulo 66">
          <a:hlinkClick xmlns:r="http://schemas.openxmlformats.org/officeDocument/2006/relationships" r:id="rId15"/>
        </xdr:cNvPr>
        <xdr:cNvSpPr/>
      </xdr:nvSpPr>
      <xdr:spPr>
        <a:xfrm>
          <a:off x="12668905" y="37956838"/>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203216</xdr:colOff>
      <xdr:row>187</xdr:row>
      <xdr:rowOff>2484</xdr:rowOff>
    </xdr:from>
    <xdr:to>
      <xdr:col>9</xdr:col>
      <xdr:colOff>1151479</xdr:colOff>
      <xdr:row>189</xdr:row>
      <xdr:rowOff>55989</xdr:rowOff>
    </xdr:to>
    <xdr:sp macro="" textlink="">
      <xdr:nvSpPr>
        <xdr:cNvPr id="68" name="Rectángulo 67">
          <a:hlinkClick xmlns:r="http://schemas.openxmlformats.org/officeDocument/2006/relationships" r:id="rId16"/>
        </xdr:cNvPr>
        <xdr:cNvSpPr/>
      </xdr:nvSpPr>
      <xdr:spPr>
        <a:xfrm>
          <a:off x="9013841" y="37955073"/>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222558</xdr:colOff>
      <xdr:row>191</xdr:row>
      <xdr:rowOff>161275</xdr:rowOff>
    </xdr:from>
    <xdr:to>
      <xdr:col>8</xdr:col>
      <xdr:colOff>184304</xdr:colOff>
      <xdr:row>193</xdr:row>
      <xdr:rowOff>214780</xdr:rowOff>
    </xdr:to>
    <xdr:sp macro="" textlink="">
      <xdr:nvSpPr>
        <xdr:cNvPr id="69" name="Rectángulo 68">
          <a:hlinkClick xmlns:r="http://schemas.openxmlformats.org/officeDocument/2006/relationships" r:id="rId17"/>
        </xdr:cNvPr>
        <xdr:cNvSpPr/>
      </xdr:nvSpPr>
      <xdr:spPr>
        <a:xfrm>
          <a:off x="7196219" y="38907614"/>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1183924</xdr:colOff>
      <xdr:row>191</xdr:row>
      <xdr:rowOff>166331</xdr:rowOff>
    </xdr:from>
    <xdr:to>
      <xdr:col>10</xdr:col>
      <xdr:colOff>515438</xdr:colOff>
      <xdr:row>193</xdr:row>
      <xdr:rowOff>207352</xdr:rowOff>
    </xdr:to>
    <xdr:sp macro="" textlink="">
      <xdr:nvSpPr>
        <xdr:cNvPr id="70" name="Rectángulo 69">
          <a:hlinkClick xmlns:r="http://schemas.openxmlformats.org/officeDocument/2006/relationships" r:id="rId18"/>
        </xdr:cNvPr>
        <xdr:cNvSpPr/>
      </xdr:nvSpPr>
      <xdr:spPr>
        <a:xfrm>
          <a:off x="10844995" y="38912670"/>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247</xdr:row>
      <xdr:rowOff>2889</xdr:rowOff>
    </xdr:from>
    <xdr:to>
      <xdr:col>6</xdr:col>
      <xdr:colOff>198277</xdr:colOff>
      <xdr:row>249</xdr:row>
      <xdr:rowOff>56394</xdr:rowOff>
    </xdr:to>
    <xdr:sp macro="" textlink="">
      <xdr:nvSpPr>
        <xdr:cNvPr id="71" name="Rectángulo 70">
          <a:hlinkClick xmlns:r="http://schemas.openxmlformats.org/officeDocument/2006/relationships" r:id="rId2"/>
        </xdr:cNvPr>
        <xdr:cNvSpPr/>
      </xdr:nvSpPr>
      <xdr:spPr>
        <a:xfrm>
          <a:off x="5374821" y="50190568"/>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249</xdr:row>
      <xdr:rowOff>80924</xdr:rowOff>
    </xdr:from>
    <xdr:to>
      <xdr:col>6</xdr:col>
      <xdr:colOff>198277</xdr:colOff>
      <xdr:row>251</xdr:row>
      <xdr:rowOff>134429</xdr:rowOff>
    </xdr:to>
    <xdr:sp macro="" textlink="">
      <xdr:nvSpPr>
        <xdr:cNvPr id="72" name="Rectángulo 71">
          <a:hlinkClick xmlns:r="http://schemas.openxmlformats.org/officeDocument/2006/relationships" r:id="rId3"/>
        </xdr:cNvPr>
        <xdr:cNvSpPr/>
      </xdr:nvSpPr>
      <xdr:spPr>
        <a:xfrm>
          <a:off x="5374821" y="50665478"/>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251</xdr:row>
      <xdr:rowOff>159566</xdr:rowOff>
    </xdr:from>
    <xdr:to>
      <xdr:col>6</xdr:col>
      <xdr:colOff>198277</xdr:colOff>
      <xdr:row>253</xdr:row>
      <xdr:rowOff>213071</xdr:rowOff>
    </xdr:to>
    <xdr:sp macro="" textlink="">
      <xdr:nvSpPr>
        <xdr:cNvPr id="73" name="Rectángulo 72">
          <a:hlinkClick xmlns:r="http://schemas.openxmlformats.org/officeDocument/2006/relationships" r:id="rId4"/>
        </xdr:cNvPr>
        <xdr:cNvSpPr/>
      </xdr:nvSpPr>
      <xdr:spPr>
        <a:xfrm>
          <a:off x="5374821" y="51140995"/>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204201</xdr:colOff>
      <xdr:row>251</xdr:row>
      <xdr:rowOff>155213</xdr:rowOff>
    </xdr:from>
    <xdr:to>
      <xdr:col>9</xdr:col>
      <xdr:colOff>1157231</xdr:colOff>
      <xdr:row>253</xdr:row>
      <xdr:rowOff>208718</xdr:rowOff>
    </xdr:to>
    <xdr:sp macro="" textlink="">
      <xdr:nvSpPr>
        <xdr:cNvPr id="74" name="Rectángulo 73">
          <a:hlinkClick xmlns:r="http://schemas.openxmlformats.org/officeDocument/2006/relationships" r:id="rId5"/>
        </xdr:cNvPr>
        <xdr:cNvSpPr/>
      </xdr:nvSpPr>
      <xdr:spPr>
        <a:xfrm>
          <a:off x="9014826" y="51136642"/>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211823</xdr:colOff>
      <xdr:row>249</xdr:row>
      <xdr:rowOff>84379</xdr:rowOff>
    </xdr:from>
    <xdr:to>
      <xdr:col>8</xdr:col>
      <xdr:colOff>173569</xdr:colOff>
      <xdr:row>251</xdr:row>
      <xdr:rowOff>137884</xdr:rowOff>
    </xdr:to>
    <xdr:sp macro="" textlink="">
      <xdr:nvSpPr>
        <xdr:cNvPr id="75" name="Rectángulo 74">
          <a:hlinkClick xmlns:r="http://schemas.openxmlformats.org/officeDocument/2006/relationships" r:id="rId6"/>
        </xdr:cNvPr>
        <xdr:cNvSpPr/>
      </xdr:nvSpPr>
      <xdr:spPr>
        <a:xfrm>
          <a:off x="7185484" y="50668933"/>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226715</xdr:colOff>
      <xdr:row>247</xdr:row>
      <xdr:rowOff>0</xdr:rowOff>
    </xdr:from>
    <xdr:to>
      <xdr:col>8</xdr:col>
      <xdr:colOff>186873</xdr:colOff>
      <xdr:row>249</xdr:row>
      <xdr:rowOff>51917</xdr:rowOff>
    </xdr:to>
    <xdr:sp macro="" textlink="">
      <xdr:nvSpPr>
        <xdr:cNvPr id="76" name="Rectángulo 75">
          <a:hlinkClick xmlns:r="http://schemas.openxmlformats.org/officeDocument/2006/relationships" r:id="rId7"/>
        </xdr:cNvPr>
        <xdr:cNvSpPr/>
      </xdr:nvSpPr>
      <xdr:spPr>
        <a:xfrm>
          <a:off x="7200376" y="50187679"/>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11</xdr:col>
      <xdr:colOff>712865</xdr:colOff>
      <xdr:row>249</xdr:row>
      <xdr:rowOff>62454</xdr:rowOff>
    </xdr:from>
    <xdr:to>
      <xdr:col>13</xdr:col>
      <xdr:colOff>749904</xdr:colOff>
      <xdr:row>251</xdr:row>
      <xdr:rowOff>115959</xdr:rowOff>
    </xdr:to>
    <xdr:sp macro="" textlink="">
      <xdr:nvSpPr>
        <xdr:cNvPr id="77" name="Rectángulo 76">
          <a:hlinkClick xmlns:r="http://schemas.openxmlformats.org/officeDocument/2006/relationships" r:id="rId8"/>
        </xdr:cNvPr>
        <xdr:cNvSpPr/>
      </xdr:nvSpPr>
      <xdr:spPr>
        <a:xfrm>
          <a:off x="14478758" y="50647008"/>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1170012</xdr:colOff>
      <xdr:row>249</xdr:row>
      <xdr:rowOff>76815</xdr:rowOff>
    </xdr:from>
    <xdr:to>
      <xdr:col>10</xdr:col>
      <xdr:colOff>501526</xdr:colOff>
      <xdr:row>251</xdr:row>
      <xdr:rowOff>149905</xdr:rowOff>
    </xdr:to>
    <xdr:sp macro="" textlink="">
      <xdr:nvSpPr>
        <xdr:cNvPr id="78" name="Rectángulo 77">
          <a:hlinkClick xmlns:r="http://schemas.openxmlformats.org/officeDocument/2006/relationships" r:id="rId9"/>
        </xdr:cNvPr>
        <xdr:cNvSpPr/>
      </xdr:nvSpPr>
      <xdr:spPr>
        <a:xfrm>
          <a:off x="10831083" y="50661369"/>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1174145</xdr:colOff>
      <xdr:row>247</xdr:row>
      <xdr:rowOff>8123</xdr:rowOff>
    </xdr:from>
    <xdr:to>
      <xdr:col>10</xdr:col>
      <xdr:colOff>505659</xdr:colOff>
      <xdr:row>249</xdr:row>
      <xdr:rowOff>61628</xdr:rowOff>
    </xdr:to>
    <xdr:sp macro="" textlink="">
      <xdr:nvSpPr>
        <xdr:cNvPr id="79" name="Rectángulo 78">
          <a:hlinkClick xmlns:r="http://schemas.openxmlformats.org/officeDocument/2006/relationships" r:id="rId10"/>
        </xdr:cNvPr>
        <xdr:cNvSpPr/>
      </xdr:nvSpPr>
      <xdr:spPr>
        <a:xfrm>
          <a:off x="10835216" y="50195802"/>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198458</xdr:colOff>
      <xdr:row>249</xdr:row>
      <xdr:rowOff>71522</xdr:rowOff>
    </xdr:from>
    <xdr:to>
      <xdr:col>9</xdr:col>
      <xdr:colOff>1146721</xdr:colOff>
      <xdr:row>251</xdr:row>
      <xdr:rowOff>123439</xdr:rowOff>
    </xdr:to>
    <xdr:sp macro="" textlink="">
      <xdr:nvSpPr>
        <xdr:cNvPr id="80" name="Rectángulo 79">
          <a:hlinkClick xmlns:r="http://schemas.openxmlformats.org/officeDocument/2006/relationships" r:id="rId11"/>
        </xdr:cNvPr>
        <xdr:cNvSpPr/>
      </xdr:nvSpPr>
      <xdr:spPr>
        <a:xfrm>
          <a:off x="9009083" y="50656076"/>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11</xdr:col>
      <xdr:colOff>736882</xdr:colOff>
      <xdr:row>247</xdr:row>
      <xdr:rowOff>699</xdr:rowOff>
    </xdr:from>
    <xdr:to>
      <xdr:col>14</xdr:col>
      <xdr:colOff>6028</xdr:colOff>
      <xdr:row>249</xdr:row>
      <xdr:rowOff>44445</xdr:rowOff>
    </xdr:to>
    <xdr:sp macro="" textlink="">
      <xdr:nvSpPr>
        <xdr:cNvPr id="81" name="Rectángulo 80">
          <a:hlinkClick xmlns:r="http://schemas.openxmlformats.org/officeDocument/2006/relationships" r:id="rId12"/>
        </xdr:cNvPr>
        <xdr:cNvSpPr/>
      </xdr:nvSpPr>
      <xdr:spPr>
        <a:xfrm>
          <a:off x="14502775" y="50188378"/>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10</xdr:col>
      <xdr:colOff>543804</xdr:colOff>
      <xdr:row>251</xdr:row>
      <xdr:rowOff>145815</xdr:rowOff>
    </xdr:from>
    <xdr:to>
      <xdr:col>11</xdr:col>
      <xdr:colOff>712836</xdr:colOff>
      <xdr:row>253</xdr:row>
      <xdr:rowOff>199320</xdr:rowOff>
    </xdr:to>
    <xdr:sp macro="" textlink="">
      <xdr:nvSpPr>
        <xdr:cNvPr id="82" name="Rectángulo 81">
          <a:hlinkClick xmlns:r="http://schemas.openxmlformats.org/officeDocument/2006/relationships" r:id="rId13"/>
        </xdr:cNvPr>
        <xdr:cNvSpPr/>
      </xdr:nvSpPr>
      <xdr:spPr>
        <a:xfrm>
          <a:off x="12676840" y="51127244"/>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10</xdr:col>
      <xdr:colOff>526873</xdr:colOff>
      <xdr:row>249</xdr:row>
      <xdr:rowOff>72888</xdr:rowOff>
    </xdr:from>
    <xdr:to>
      <xdr:col>11</xdr:col>
      <xdr:colOff>695905</xdr:colOff>
      <xdr:row>251</xdr:row>
      <xdr:rowOff>167701</xdr:rowOff>
    </xdr:to>
    <xdr:sp macro="" textlink="">
      <xdr:nvSpPr>
        <xdr:cNvPr id="83" name="Rectángulo 82">
          <a:hlinkClick xmlns:r="http://schemas.openxmlformats.org/officeDocument/2006/relationships" r:id="rId14"/>
        </xdr:cNvPr>
        <xdr:cNvSpPr/>
      </xdr:nvSpPr>
      <xdr:spPr>
        <a:xfrm>
          <a:off x="12659909" y="50657442"/>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10</xdr:col>
      <xdr:colOff>535869</xdr:colOff>
      <xdr:row>247</xdr:row>
      <xdr:rowOff>4249</xdr:rowOff>
    </xdr:from>
    <xdr:to>
      <xdr:col>11</xdr:col>
      <xdr:colOff>704901</xdr:colOff>
      <xdr:row>249</xdr:row>
      <xdr:rowOff>57754</xdr:rowOff>
    </xdr:to>
    <xdr:sp macro="" textlink="">
      <xdr:nvSpPr>
        <xdr:cNvPr id="84" name="Rectángulo 83">
          <a:hlinkClick xmlns:r="http://schemas.openxmlformats.org/officeDocument/2006/relationships" r:id="rId15"/>
        </xdr:cNvPr>
        <xdr:cNvSpPr/>
      </xdr:nvSpPr>
      <xdr:spPr>
        <a:xfrm>
          <a:off x="12668905" y="50191928"/>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203216</xdr:colOff>
      <xdr:row>247</xdr:row>
      <xdr:rowOff>2484</xdr:rowOff>
    </xdr:from>
    <xdr:to>
      <xdr:col>9</xdr:col>
      <xdr:colOff>1151479</xdr:colOff>
      <xdr:row>249</xdr:row>
      <xdr:rowOff>55989</xdr:rowOff>
    </xdr:to>
    <xdr:sp macro="" textlink="">
      <xdr:nvSpPr>
        <xdr:cNvPr id="85" name="Rectángulo 84">
          <a:hlinkClick xmlns:r="http://schemas.openxmlformats.org/officeDocument/2006/relationships" r:id="rId16"/>
        </xdr:cNvPr>
        <xdr:cNvSpPr/>
      </xdr:nvSpPr>
      <xdr:spPr>
        <a:xfrm>
          <a:off x="9013841" y="50190163"/>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222558</xdr:colOff>
      <xdr:row>251</xdr:row>
      <xdr:rowOff>161275</xdr:rowOff>
    </xdr:from>
    <xdr:to>
      <xdr:col>8</xdr:col>
      <xdr:colOff>184304</xdr:colOff>
      <xdr:row>253</xdr:row>
      <xdr:rowOff>214780</xdr:rowOff>
    </xdr:to>
    <xdr:sp macro="" textlink="">
      <xdr:nvSpPr>
        <xdr:cNvPr id="86" name="Rectángulo 85">
          <a:hlinkClick xmlns:r="http://schemas.openxmlformats.org/officeDocument/2006/relationships" r:id="rId17"/>
        </xdr:cNvPr>
        <xdr:cNvSpPr/>
      </xdr:nvSpPr>
      <xdr:spPr>
        <a:xfrm>
          <a:off x="7196219" y="51142704"/>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1183924</xdr:colOff>
      <xdr:row>251</xdr:row>
      <xdr:rowOff>166331</xdr:rowOff>
    </xdr:from>
    <xdr:to>
      <xdr:col>10</xdr:col>
      <xdr:colOff>515438</xdr:colOff>
      <xdr:row>253</xdr:row>
      <xdr:rowOff>207352</xdr:rowOff>
    </xdr:to>
    <xdr:sp macro="" textlink="">
      <xdr:nvSpPr>
        <xdr:cNvPr id="87" name="Rectángulo 86">
          <a:hlinkClick xmlns:r="http://schemas.openxmlformats.org/officeDocument/2006/relationships" r:id="rId18"/>
        </xdr:cNvPr>
        <xdr:cNvSpPr/>
      </xdr:nvSpPr>
      <xdr:spPr>
        <a:xfrm>
          <a:off x="10844995" y="51147760"/>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307</xdr:row>
      <xdr:rowOff>2889</xdr:rowOff>
    </xdr:from>
    <xdr:to>
      <xdr:col>6</xdr:col>
      <xdr:colOff>198277</xdr:colOff>
      <xdr:row>309</xdr:row>
      <xdr:rowOff>56394</xdr:rowOff>
    </xdr:to>
    <xdr:sp macro="" textlink="">
      <xdr:nvSpPr>
        <xdr:cNvPr id="88" name="Rectángulo 87">
          <a:hlinkClick xmlns:r="http://schemas.openxmlformats.org/officeDocument/2006/relationships" r:id="rId2"/>
        </xdr:cNvPr>
        <xdr:cNvSpPr/>
      </xdr:nvSpPr>
      <xdr:spPr>
        <a:xfrm>
          <a:off x="5374821" y="62425657"/>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309</xdr:row>
      <xdr:rowOff>80924</xdr:rowOff>
    </xdr:from>
    <xdr:to>
      <xdr:col>6</xdr:col>
      <xdr:colOff>198277</xdr:colOff>
      <xdr:row>311</xdr:row>
      <xdr:rowOff>134429</xdr:rowOff>
    </xdr:to>
    <xdr:sp macro="" textlink="">
      <xdr:nvSpPr>
        <xdr:cNvPr id="89" name="Rectángulo 88">
          <a:hlinkClick xmlns:r="http://schemas.openxmlformats.org/officeDocument/2006/relationships" r:id="rId3"/>
        </xdr:cNvPr>
        <xdr:cNvSpPr/>
      </xdr:nvSpPr>
      <xdr:spPr>
        <a:xfrm>
          <a:off x="5374821" y="62900567"/>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311</xdr:row>
      <xdr:rowOff>159566</xdr:rowOff>
    </xdr:from>
    <xdr:to>
      <xdr:col>6</xdr:col>
      <xdr:colOff>198277</xdr:colOff>
      <xdr:row>313</xdr:row>
      <xdr:rowOff>213071</xdr:rowOff>
    </xdr:to>
    <xdr:sp macro="" textlink="">
      <xdr:nvSpPr>
        <xdr:cNvPr id="90" name="Rectángulo 89">
          <a:hlinkClick xmlns:r="http://schemas.openxmlformats.org/officeDocument/2006/relationships" r:id="rId4"/>
        </xdr:cNvPr>
        <xdr:cNvSpPr/>
      </xdr:nvSpPr>
      <xdr:spPr>
        <a:xfrm>
          <a:off x="5374821" y="63376084"/>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204201</xdr:colOff>
      <xdr:row>311</xdr:row>
      <xdr:rowOff>155213</xdr:rowOff>
    </xdr:from>
    <xdr:to>
      <xdr:col>9</xdr:col>
      <xdr:colOff>1157231</xdr:colOff>
      <xdr:row>313</xdr:row>
      <xdr:rowOff>208718</xdr:rowOff>
    </xdr:to>
    <xdr:sp macro="" textlink="">
      <xdr:nvSpPr>
        <xdr:cNvPr id="91" name="Rectángulo 90">
          <a:hlinkClick xmlns:r="http://schemas.openxmlformats.org/officeDocument/2006/relationships" r:id="rId5"/>
        </xdr:cNvPr>
        <xdr:cNvSpPr/>
      </xdr:nvSpPr>
      <xdr:spPr>
        <a:xfrm>
          <a:off x="9014826" y="63371731"/>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211823</xdr:colOff>
      <xdr:row>309</xdr:row>
      <xdr:rowOff>84379</xdr:rowOff>
    </xdr:from>
    <xdr:to>
      <xdr:col>8</xdr:col>
      <xdr:colOff>173569</xdr:colOff>
      <xdr:row>311</xdr:row>
      <xdr:rowOff>137884</xdr:rowOff>
    </xdr:to>
    <xdr:sp macro="" textlink="">
      <xdr:nvSpPr>
        <xdr:cNvPr id="92" name="Rectángulo 91">
          <a:hlinkClick xmlns:r="http://schemas.openxmlformats.org/officeDocument/2006/relationships" r:id="rId6"/>
        </xdr:cNvPr>
        <xdr:cNvSpPr/>
      </xdr:nvSpPr>
      <xdr:spPr>
        <a:xfrm>
          <a:off x="7185484" y="62904022"/>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226715</xdr:colOff>
      <xdr:row>307</xdr:row>
      <xdr:rowOff>0</xdr:rowOff>
    </xdr:from>
    <xdr:to>
      <xdr:col>8</xdr:col>
      <xdr:colOff>186873</xdr:colOff>
      <xdr:row>309</xdr:row>
      <xdr:rowOff>51917</xdr:rowOff>
    </xdr:to>
    <xdr:sp macro="" textlink="">
      <xdr:nvSpPr>
        <xdr:cNvPr id="93" name="Rectángulo 92">
          <a:hlinkClick xmlns:r="http://schemas.openxmlformats.org/officeDocument/2006/relationships" r:id="rId7"/>
        </xdr:cNvPr>
        <xdr:cNvSpPr/>
      </xdr:nvSpPr>
      <xdr:spPr>
        <a:xfrm>
          <a:off x="7200376" y="62422768"/>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11</xdr:col>
      <xdr:colOff>712865</xdr:colOff>
      <xdr:row>309</xdr:row>
      <xdr:rowOff>62454</xdr:rowOff>
    </xdr:from>
    <xdr:to>
      <xdr:col>13</xdr:col>
      <xdr:colOff>749904</xdr:colOff>
      <xdr:row>311</xdr:row>
      <xdr:rowOff>115959</xdr:rowOff>
    </xdr:to>
    <xdr:sp macro="" textlink="">
      <xdr:nvSpPr>
        <xdr:cNvPr id="94" name="Rectángulo 93">
          <a:hlinkClick xmlns:r="http://schemas.openxmlformats.org/officeDocument/2006/relationships" r:id="rId8"/>
        </xdr:cNvPr>
        <xdr:cNvSpPr/>
      </xdr:nvSpPr>
      <xdr:spPr>
        <a:xfrm>
          <a:off x="14478758" y="62882097"/>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1170012</xdr:colOff>
      <xdr:row>309</xdr:row>
      <xdr:rowOff>76815</xdr:rowOff>
    </xdr:from>
    <xdr:to>
      <xdr:col>10</xdr:col>
      <xdr:colOff>501526</xdr:colOff>
      <xdr:row>311</xdr:row>
      <xdr:rowOff>149905</xdr:rowOff>
    </xdr:to>
    <xdr:sp macro="" textlink="">
      <xdr:nvSpPr>
        <xdr:cNvPr id="95" name="Rectángulo 94">
          <a:hlinkClick xmlns:r="http://schemas.openxmlformats.org/officeDocument/2006/relationships" r:id="rId9"/>
        </xdr:cNvPr>
        <xdr:cNvSpPr/>
      </xdr:nvSpPr>
      <xdr:spPr>
        <a:xfrm>
          <a:off x="10831083" y="62896458"/>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1174145</xdr:colOff>
      <xdr:row>307</xdr:row>
      <xdr:rowOff>8123</xdr:rowOff>
    </xdr:from>
    <xdr:to>
      <xdr:col>10</xdr:col>
      <xdr:colOff>505659</xdr:colOff>
      <xdr:row>309</xdr:row>
      <xdr:rowOff>61628</xdr:rowOff>
    </xdr:to>
    <xdr:sp macro="" textlink="">
      <xdr:nvSpPr>
        <xdr:cNvPr id="96" name="Rectángulo 95">
          <a:hlinkClick xmlns:r="http://schemas.openxmlformats.org/officeDocument/2006/relationships" r:id="rId10"/>
        </xdr:cNvPr>
        <xdr:cNvSpPr/>
      </xdr:nvSpPr>
      <xdr:spPr>
        <a:xfrm>
          <a:off x="10835216" y="62430891"/>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198458</xdr:colOff>
      <xdr:row>309</xdr:row>
      <xdr:rowOff>71522</xdr:rowOff>
    </xdr:from>
    <xdr:to>
      <xdr:col>9</xdr:col>
      <xdr:colOff>1146721</xdr:colOff>
      <xdr:row>311</xdr:row>
      <xdr:rowOff>123439</xdr:rowOff>
    </xdr:to>
    <xdr:sp macro="" textlink="">
      <xdr:nvSpPr>
        <xdr:cNvPr id="97" name="Rectángulo 96">
          <a:hlinkClick xmlns:r="http://schemas.openxmlformats.org/officeDocument/2006/relationships" r:id="rId11"/>
        </xdr:cNvPr>
        <xdr:cNvSpPr/>
      </xdr:nvSpPr>
      <xdr:spPr>
        <a:xfrm>
          <a:off x="9009083" y="62891165"/>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11</xdr:col>
      <xdr:colOff>736882</xdr:colOff>
      <xdr:row>307</xdr:row>
      <xdr:rowOff>699</xdr:rowOff>
    </xdr:from>
    <xdr:to>
      <xdr:col>14</xdr:col>
      <xdr:colOff>6028</xdr:colOff>
      <xdr:row>309</xdr:row>
      <xdr:rowOff>44445</xdr:rowOff>
    </xdr:to>
    <xdr:sp macro="" textlink="">
      <xdr:nvSpPr>
        <xdr:cNvPr id="98" name="Rectángulo 97">
          <a:hlinkClick xmlns:r="http://schemas.openxmlformats.org/officeDocument/2006/relationships" r:id="rId12"/>
        </xdr:cNvPr>
        <xdr:cNvSpPr/>
      </xdr:nvSpPr>
      <xdr:spPr>
        <a:xfrm>
          <a:off x="14502775" y="62423467"/>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10</xdr:col>
      <xdr:colOff>543804</xdr:colOff>
      <xdr:row>311</xdr:row>
      <xdr:rowOff>145815</xdr:rowOff>
    </xdr:from>
    <xdr:to>
      <xdr:col>11</xdr:col>
      <xdr:colOff>712836</xdr:colOff>
      <xdr:row>313</xdr:row>
      <xdr:rowOff>199320</xdr:rowOff>
    </xdr:to>
    <xdr:sp macro="" textlink="">
      <xdr:nvSpPr>
        <xdr:cNvPr id="99" name="Rectángulo 98">
          <a:hlinkClick xmlns:r="http://schemas.openxmlformats.org/officeDocument/2006/relationships" r:id="rId13"/>
        </xdr:cNvPr>
        <xdr:cNvSpPr/>
      </xdr:nvSpPr>
      <xdr:spPr>
        <a:xfrm>
          <a:off x="12676840" y="63362333"/>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10</xdr:col>
      <xdr:colOff>526873</xdr:colOff>
      <xdr:row>309</xdr:row>
      <xdr:rowOff>72888</xdr:rowOff>
    </xdr:from>
    <xdr:to>
      <xdr:col>11</xdr:col>
      <xdr:colOff>695905</xdr:colOff>
      <xdr:row>311</xdr:row>
      <xdr:rowOff>167701</xdr:rowOff>
    </xdr:to>
    <xdr:sp macro="" textlink="">
      <xdr:nvSpPr>
        <xdr:cNvPr id="100" name="Rectángulo 99">
          <a:hlinkClick xmlns:r="http://schemas.openxmlformats.org/officeDocument/2006/relationships" r:id="rId14"/>
        </xdr:cNvPr>
        <xdr:cNvSpPr/>
      </xdr:nvSpPr>
      <xdr:spPr>
        <a:xfrm>
          <a:off x="12659909" y="62892531"/>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10</xdr:col>
      <xdr:colOff>535869</xdr:colOff>
      <xdr:row>307</xdr:row>
      <xdr:rowOff>4249</xdr:rowOff>
    </xdr:from>
    <xdr:to>
      <xdr:col>11</xdr:col>
      <xdr:colOff>704901</xdr:colOff>
      <xdr:row>309</xdr:row>
      <xdr:rowOff>57754</xdr:rowOff>
    </xdr:to>
    <xdr:sp macro="" textlink="">
      <xdr:nvSpPr>
        <xdr:cNvPr id="101" name="Rectángulo 100">
          <a:hlinkClick xmlns:r="http://schemas.openxmlformats.org/officeDocument/2006/relationships" r:id="rId15"/>
        </xdr:cNvPr>
        <xdr:cNvSpPr/>
      </xdr:nvSpPr>
      <xdr:spPr>
        <a:xfrm>
          <a:off x="12668905" y="62427017"/>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203216</xdr:colOff>
      <xdr:row>307</xdr:row>
      <xdr:rowOff>2484</xdr:rowOff>
    </xdr:from>
    <xdr:to>
      <xdr:col>9</xdr:col>
      <xdr:colOff>1151479</xdr:colOff>
      <xdr:row>309</xdr:row>
      <xdr:rowOff>55989</xdr:rowOff>
    </xdr:to>
    <xdr:sp macro="" textlink="">
      <xdr:nvSpPr>
        <xdr:cNvPr id="102" name="Rectángulo 101">
          <a:hlinkClick xmlns:r="http://schemas.openxmlformats.org/officeDocument/2006/relationships" r:id="rId16"/>
        </xdr:cNvPr>
        <xdr:cNvSpPr/>
      </xdr:nvSpPr>
      <xdr:spPr>
        <a:xfrm>
          <a:off x="9013841" y="62425252"/>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222558</xdr:colOff>
      <xdr:row>311</xdr:row>
      <xdr:rowOff>161275</xdr:rowOff>
    </xdr:from>
    <xdr:to>
      <xdr:col>8</xdr:col>
      <xdr:colOff>184304</xdr:colOff>
      <xdr:row>313</xdr:row>
      <xdr:rowOff>214780</xdr:rowOff>
    </xdr:to>
    <xdr:sp macro="" textlink="">
      <xdr:nvSpPr>
        <xdr:cNvPr id="103" name="Rectángulo 102">
          <a:hlinkClick xmlns:r="http://schemas.openxmlformats.org/officeDocument/2006/relationships" r:id="rId17"/>
        </xdr:cNvPr>
        <xdr:cNvSpPr/>
      </xdr:nvSpPr>
      <xdr:spPr>
        <a:xfrm>
          <a:off x="7196219" y="63377793"/>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1183924</xdr:colOff>
      <xdr:row>311</xdr:row>
      <xdr:rowOff>166331</xdr:rowOff>
    </xdr:from>
    <xdr:to>
      <xdr:col>10</xdr:col>
      <xdr:colOff>515438</xdr:colOff>
      <xdr:row>313</xdr:row>
      <xdr:rowOff>207352</xdr:rowOff>
    </xdr:to>
    <xdr:sp macro="" textlink="">
      <xdr:nvSpPr>
        <xdr:cNvPr id="104" name="Rectángulo 103">
          <a:hlinkClick xmlns:r="http://schemas.openxmlformats.org/officeDocument/2006/relationships" r:id="rId18"/>
        </xdr:cNvPr>
        <xdr:cNvSpPr/>
      </xdr:nvSpPr>
      <xdr:spPr>
        <a:xfrm>
          <a:off x="10844995" y="63382849"/>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367</xdr:row>
      <xdr:rowOff>2889</xdr:rowOff>
    </xdr:from>
    <xdr:to>
      <xdr:col>6</xdr:col>
      <xdr:colOff>198277</xdr:colOff>
      <xdr:row>369</xdr:row>
      <xdr:rowOff>56394</xdr:rowOff>
    </xdr:to>
    <xdr:sp macro="" textlink="">
      <xdr:nvSpPr>
        <xdr:cNvPr id="105" name="Rectángulo 104">
          <a:hlinkClick xmlns:r="http://schemas.openxmlformats.org/officeDocument/2006/relationships" r:id="rId2"/>
        </xdr:cNvPr>
        <xdr:cNvSpPr/>
      </xdr:nvSpPr>
      <xdr:spPr>
        <a:xfrm>
          <a:off x="5374821" y="74660746"/>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369</xdr:row>
      <xdr:rowOff>80924</xdr:rowOff>
    </xdr:from>
    <xdr:to>
      <xdr:col>6</xdr:col>
      <xdr:colOff>198277</xdr:colOff>
      <xdr:row>371</xdr:row>
      <xdr:rowOff>134429</xdr:rowOff>
    </xdr:to>
    <xdr:sp macro="" textlink="">
      <xdr:nvSpPr>
        <xdr:cNvPr id="106" name="Rectángulo 105">
          <a:hlinkClick xmlns:r="http://schemas.openxmlformats.org/officeDocument/2006/relationships" r:id="rId3"/>
        </xdr:cNvPr>
        <xdr:cNvSpPr/>
      </xdr:nvSpPr>
      <xdr:spPr>
        <a:xfrm>
          <a:off x="5374821" y="75135656"/>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371</xdr:row>
      <xdr:rowOff>159566</xdr:rowOff>
    </xdr:from>
    <xdr:to>
      <xdr:col>6</xdr:col>
      <xdr:colOff>198277</xdr:colOff>
      <xdr:row>373</xdr:row>
      <xdr:rowOff>213071</xdr:rowOff>
    </xdr:to>
    <xdr:sp macro="" textlink="">
      <xdr:nvSpPr>
        <xdr:cNvPr id="107" name="Rectángulo 106">
          <a:hlinkClick xmlns:r="http://schemas.openxmlformats.org/officeDocument/2006/relationships" r:id="rId4"/>
        </xdr:cNvPr>
        <xdr:cNvSpPr/>
      </xdr:nvSpPr>
      <xdr:spPr>
        <a:xfrm>
          <a:off x="5374821" y="75611173"/>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204201</xdr:colOff>
      <xdr:row>371</xdr:row>
      <xdr:rowOff>155213</xdr:rowOff>
    </xdr:from>
    <xdr:to>
      <xdr:col>9</xdr:col>
      <xdr:colOff>1157231</xdr:colOff>
      <xdr:row>373</xdr:row>
      <xdr:rowOff>208718</xdr:rowOff>
    </xdr:to>
    <xdr:sp macro="" textlink="">
      <xdr:nvSpPr>
        <xdr:cNvPr id="108" name="Rectángulo 107">
          <a:hlinkClick xmlns:r="http://schemas.openxmlformats.org/officeDocument/2006/relationships" r:id="rId5"/>
        </xdr:cNvPr>
        <xdr:cNvSpPr/>
      </xdr:nvSpPr>
      <xdr:spPr>
        <a:xfrm>
          <a:off x="9014826" y="75606820"/>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211823</xdr:colOff>
      <xdr:row>369</xdr:row>
      <xdr:rowOff>84379</xdr:rowOff>
    </xdr:from>
    <xdr:to>
      <xdr:col>8</xdr:col>
      <xdr:colOff>173569</xdr:colOff>
      <xdr:row>371</xdr:row>
      <xdr:rowOff>137884</xdr:rowOff>
    </xdr:to>
    <xdr:sp macro="" textlink="">
      <xdr:nvSpPr>
        <xdr:cNvPr id="109" name="Rectángulo 108">
          <a:hlinkClick xmlns:r="http://schemas.openxmlformats.org/officeDocument/2006/relationships" r:id="rId6"/>
        </xdr:cNvPr>
        <xdr:cNvSpPr/>
      </xdr:nvSpPr>
      <xdr:spPr>
        <a:xfrm>
          <a:off x="7185484" y="75139111"/>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226715</xdr:colOff>
      <xdr:row>367</xdr:row>
      <xdr:rowOff>0</xdr:rowOff>
    </xdr:from>
    <xdr:to>
      <xdr:col>8</xdr:col>
      <xdr:colOff>186873</xdr:colOff>
      <xdr:row>369</xdr:row>
      <xdr:rowOff>51917</xdr:rowOff>
    </xdr:to>
    <xdr:sp macro="" textlink="">
      <xdr:nvSpPr>
        <xdr:cNvPr id="110" name="Rectángulo 109">
          <a:hlinkClick xmlns:r="http://schemas.openxmlformats.org/officeDocument/2006/relationships" r:id="rId7"/>
        </xdr:cNvPr>
        <xdr:cNvSpPr/>
      </xdr:nvSpPr>
      <xdr:spPr>
        <a:xfrm>
          <a:off x="7200376" y="74657857"/>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11</xdr:col>
      <xdr:colOff>712865</xdr:colOff>
      <xdr:row>369</xdr:row>
      <xdr:rowOff>62454</xdr:rowOff>
    </xdr:from>
    <xdr:to>
      <xdr:col>13</xdr:col>
      <xdr:colOff>749904</xdr:colOff>
      <xdr:row>371</xdr:row>
      <xdr:rowOff>115959</xdr:rowOff>
    </xdr:to>
    <xdr:sp macro="" textlink="">
      <xdr:nvSpPr>
        <xdr:cNvPr id="111" name="Rectángulo 110">
          <a:hlinkClick xmlns:r="http://schemas.openxmlformats.org/officeDocument/2006/relationships" r:id="rId8"/>
        </xdr:cNvPr>
        <xdr:cNvSpPr/>
      </xdr:nvSpPr>
      <xdr:spPr>
        <a:xfrm>
          <a:off x="14478758" y="75117186"/>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1170012</xdr:colOff>
      <xdr:row>369</xdr:row>
      <xdr:rowOff>76815</xdr:rowOff>
    </xdr:from>
    <xdr:to>
      <xdr:col>10</xdr:col>
      <xdr:colOff>501526</xdr:colOff>
      <xdr:row>371</xdr:row>
      <xdr:rowOff>149905</xdr:rowOff>
    </xdr:to>
    <xdr:sp macro="" textlink="">
      <xdr:nvSpPr>
        <xdr:cNvPr id="112" name="Rectángulo 111">
          <a:hlinkClick xmlns:r="http://schemas.openxmlformats.org/officeDocument/2006/relationships" r:id="rId9"/>
        </xdr:cNvPr>
        <xdr:cNvSpPr/>
      </xdr:nvSpPr>
      <xdr:spPr>
        <a:xfrm>
          <a:off x="10831083" y="75131547"/>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1174145</xdr:colOff>
      <xdr:row>367</xdr:row>
      <xdr:rowOff>8123</xdr:rowOff>
    </xdr:from>
    <xdr:to>
      <xdr:col>10</xdr:col>
      <xdr:colOff>505659</xdr:colOff>
      <xdr:row>369</xdr:row>
      <xdr:rowOff>61628</xdr:rowOff>
    </xdr:to>
    <xdr:sp macro="" textlink="">
      <xdr:nvSpPr>
        <xdr:cNvPr id="113" name="Rectángulo 112">
          <a:hlinkClick xmlns:r="http://schemas.openxmlformats.org/officeDocument/2006/relationships" r:id="rId10"/>
        </xdr:cNvPr>
        <xdr:cNvSpPr/>
      </xdr:nvSpPr>
      <xdr:spPr>
        <a:xfrm>
          <a:off x="10835216" y="74665980"/>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198458</xdr:colOff>
      <xdr:row>369</xdr:row>
      <xdr:rowOff>71522</xdr:rowOff>
    </xdr:from>
    <xdr:to>
      <xdr:col>9</xdr:col>
      <xdr:colOff>1146721</xdr:colOff>
      <xdr:row>371</xdr:row>
      <xdr:rowOff>123439</xdr:rowOff>
    </xdr:to>
    <xdr:sp macro="" textlink="">
      <xdr:nvSpPr>
        <xdr:cNvPr id="114" name="Rectángulo 113">
          <a:hlinkClick xmlns:r="http://schemas.openxmlformats.org/officeDocument/2006/relationships" r:id="rId11"/>
        </xdr:cNvPr>
        <xdr:cNvSpPr/>
      </xdr:nvSpPr>
      <xdr:spPr>
        <a:xfrm>
          <a:off x="9009083" y="75126254"/>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11</xdr:col>
      <xdr:colOff>736882</xdr:colOff>
      <xdr:row>367</xdr:row>
      <xdr:rowOff>699</xdr:rowOff>
    </xdr:from>
    <xdr:to>
      <xdr:col>14</xdr:col>
      <xdr:colOff>6028</xdr:colOff>
      <xdr:row>369</xdr:row>
      <xdr:rowOff>44445</xdr:rowOff>
    </xdr:to>
    <xdr:sp macro="" textlink="">
      <xdr:nvSpPr>
        <xdr:cNvPr id="115" name="Rectángulo 114">
          <a:hlinkClick xmlns:r="http://schemas.openxmlformats.org/officeDocument/2006/relationships" r:id="rId12"/>
        </xdr:cNvPr>
        <xdr:cNvSpPr/>
      </xdr:nvSpPr>
      <xdr:spPr>
        <a:xfrm>
          <a:off x="14502775" y="74658556"/>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10</xdr:col>
      <xdr:colOff>543804</xdr:colOff>
      <xdr:row>371</xdr:row>
      <xdr:rowOff>145815</xdr:rowOff>
    </xdr:from>
    <xdr:to>
      <xdr:col>11</xdr:col>
      <xdr:colOff>712836</xdr:colOff>
      <xdr:row>373</xdr:row>
      <xdr:rowOff>199320</xdr:rowOff>
    </xdr:to>
    <xdr:sp macro="" textlink="">
      <xdr:nvSpPr>
        <xdr:cNvPr id="116" name="Rectángulo 115">
          <a:hlinkClick xmlns:r="http://schemas.openxmlformats.org/officeDocument/2006/relationships" r:id="rId13"/>
        </xdr:cNvPr>
        <xdr:cNvSpPr/>
      </xdr:nvSpPr>
      <xdr:spPr>
        <a:xfrm>
          <a:off x="12676840" y="75597422"/>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10</xdr:col>
      <xdr:colOff>526873</xdr:colOff>
      <xdr:row>369</xdr:row>
      <xdr:rowOff>72888</xdr:rowOff>
    </xdr:from>
    <xdr:to>
      <xdr:col>11</xdr:col>
      <xdr:colOff>695905</xdr:colOff>
      <xdr:row>371</xdr:row>
      <xdr:rowOff>167701</xdr:rowOff>
    </xdr:to>
    <xdr:sp macro="" textlink="">
      <xdr:nvSpPr>
        <xdr:cNvPr id="117" name="Rectángulo 116">
          <a:hlinkClick xmlns:r="http://schemas.openxmlformats.org/officeDocument/2006/relationships" r:id="rId14"/>
        </xdr:cNvPr>
        <xdr:cNvSpPr/>
      </xdr:nvSpPr>
      <xdr:spPr>
        <a:xfrm>
          <a:off x="12659909" y="75127620"/>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10</xdr:col>
      <xdr:colOff>535869</xdr:colOff>
      <xdr:row>367</xdr:row>
      <xdr:rowOff>4249</xdr:rowOff>
    </xdr:from>
    <xdr:to>
      <xdr:col>11</xdr:col>
      <xdr:colOff>704901</xdr:colOff>
      <xdr:row>369</xdr:row>
      <xdr:rowOff>57754</xdr:rowOff>
    </xdr:to>
    <xdr:sp macro="" textlink="">
      <xdr:nvSpPr>
        <xdr:cNvPr id="118" name="Rectángulo 117">
          <a:hlinkClick xmlns:r="http://schemas.openxmlformats.org/officeDocument/2006/relationships" r:id="rId15"/>
        </xdr:cNvPr>
        <xdr:cNvSpPr/>
      </xdr:nvSpPr>
      <xdr:spPr>
        <a:xfrm>
          <a:off x="12668905" y="74662106"/>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203216</xdr:colOff>
      <xdr:row>367</xdr:row>
      <xdr:rowOff>2484</xdr:rowOff>
    </xdr:from>
    <xdr:to>
      <xdr:col>9</xdr:col>
      <xdr:colOff>1151479</xdr:colOff>
      <xdr:row>369</xdr:row>
      <xdr:rowOff>55989</xdr:rowOff>
    </xdr:to>
    <xdr:sp macro="" textlink="">
      <xdr:nvSpPr>
        <xdr:cNvPr id="119" name="Rectángulo 118">
          <a:hlinkClick xmlns:r="http://schemas.openxmlformats.org/officeDocument/2006/relationships" r:id="rId16"/>
        </xdr:cNvPr>
        <xdr:cNvSpPr/>
      </xdr:nvSpPr>
      <xdr:spPr>
        <a:xfrm>
          <a:off x="9013841" y="74660341"/>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222558</xdr:colOff>
      <xdr:row>371</xdr:row>
      <xdr:rowOff>161275</xdr:rowOff>
    </xdr:from>
    <xdr:to>
      <xdr:col>8</xdr:col>
      <xdr:colOff>184304</xdr:colOff>
      <xdr:row>373</xdr:row>
      <xdr:rowOff>214780</xdr:rowOff>
    </xdr:to>
    <xdr:sp macro="" textlink="">
      <xdr:nvSpPr>
        <xdr:cNvPr id="120" name="Rectángulo 119">
          <a:hlinkClick xmlns:r="http://schemas.openxmlformats.org/officeDocument/2006/relationships" r:id="rId17"/>
        </xdr:cNvPr>
        <xdr:cNvSpPr/>
      </xdr:nvSpPr>
      <xdr:spPr>
        <a:xfrm>
          <a:off x="7196219" y="75612882"/>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1183924</xdr:colOff>
      <xdr:row>371</xdr:row>
      <xdr:rowOff>166331</xdr:rowOff>
    </xdr:from>
    <xdr:to>
      <xdr:col>10</xdr:col>
      <xdr:colOff>515438</xdr:colOff>
      <xdr:row>373</xdr:row>
      <xdr:rowOff>207352</xdr:rowOff>
    </xdr:to>
    <xdr:sp macro="" textlink="">
      <xdr:nvSpPr>
        <xdr:cNvPr id="121" name="Rectángulo 120">
          <a:hlinkClick xmlns:r="http://schemas.openxmlformats.org/officeDocument/2006/relationships" r:id="rId18"/>
        </xdr:cNvPr>
        <xdr:cNvSpPr/>
      </xdr:nvSpPr>
      <xdr:spPr>
        <a:xfrm>
          <a:off x="10844995" y="75617938"/>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427</xdr:row>
      <xdr:rowOff>2889</xdr:rowOff>
    </xdr:from>
    <xdr:to>
      <xdr:col>6</xdr:col>
      <xdr:colOff>198277</xdr:colOff>
      <xdr:row>429</xdr:row>
      <xdr:rowOff>56394</xdr:rowOff>
    </xdr:to>
    <xdr:sp macro="" textlink="">
      <xdr:nvSpPr>
        <xdr:cNvPr id="122" name="Rectángulo 121">
          <a:hlinkClick xmlns:r="http://schemas.openxmlformats.org/officeDocument/2006/relationships" r:id="rId2"/>
        </xdr:cNvPr>
        <xdr:cNvSpPr/>
      </xdr:nvSpPr>
      <xdr:spPr>
        <a:xfrm>
          <a:off x="5374821" y="86895835"/>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429</xdr:row>
      <xdr:rowOff>80924</xdr:rowOff>
    </xdr:from>
    <xdr:to>
      <xdr:col>6</xdr:col>
      <xdr:colOff>198277</xdr:colOff>
      <xdr:row>431</xdr:row>
      <xdr:rowOff>134429</xdr:rowOff>
    </xdr:to>
    <xdr:sp macro="" textlink="">
      <xdr:nvSpPr>
        <xdr:cNvPr id="123" name="Rectángulo 122">
          <a:hlinkClick xmlns:r="http://schemas.openxmlformats.org/officeDocument/2006/relationships" r:id="rId3"/>
        </xdr:cNvPr>
        <xdr:cNvSpPr/>
      </xdr:nvSpPr>
      <xdr:spPr>
        <a:xfrm>
          <a:off x="5374821" y="87370745"/>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431</xdr:row>
      <xdr:rowOff>159566</xdr:rowOff>
    </xdr:from>
    <xdr:to>
      <xdr:col>6</xdr:col>
      <xdr:colOff>198277</xdr:colOff>
      <xdr:row>433</xdr:row>
      <xdr:rowOff>213071</xdr:rowOff>
    </xdr:to>
    <xdr:sp macro="" textlink="">
      <xdr:nvSpPr>
        <xdr:cNvPr id="124" name="Rectángulo 123">
          <a:hlinkClick xmlns:r="http://schemas.openxmlformats.org/officeDocument/2006/relationships" r:id="rId4"/>
        </xdr:cNvPr>
        <xdr:cNvSpPr/>
      </xdr:nvSpPr>
      <xdr:spPr>
        <a:xfrm>
          <a:off x="5374821" y="87846262"/>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204201</xdr:colOff>
      <xdr:row>431</xdr:row>
      <xdr:rowOff>155213</xdr:rowOff>
    </xdr:from>
    <xdr:to>
      <xdr:col>9</xdr:col>
      <xdr:colOff>1157231</xdr:colOff>
      <xdr:row>433</xdr:row>
      <xdr:rowOff>208718</xdr:rowOff>
    </xdr:to>
    <xdr:sp macro="" textlink="">
      <xdr:nvSpPr>
        <xdr:cNvPr id="125" name="Rectángulo 124">
          <a:hlinkClick xmlns:r="http://schemas.openxmlformats.org/officeDocument/2006/relationships" r:id="rId5"/>
        </xdr:cNvPr>
        <xdr:cNvSpPr/>
      </xdr:nvSpPr>
      <xdr:spPr>
        <a:xfrm>
          <a:off x="9014826" y="87841909"/>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211823</xdr:colOff>
      <xdr:row>429</xdr:row>
      <xdr:rowOff>84379</xdr:rowOff>
    </xdr:from>
    <xdr:to>
      <xdr:col>8</xdr:col>
      <xdr:colOff>173569</xdr:colOff>
      <xdr:row>431</xdr:row>
      <xdr:rowOff>137884</xdr:rowOff>
    </xdr:to>
    <xdr:sp macro="" textlink="">
      <xdr:nvSpPr>
        <xdr:cNvPr id="126" name="Rectángulo 125">
          <a:hlinkClick xmlns:r="http://schemas.openxmlformats.org/officeDocument/2006/relationships" r:id="rId6"/>
        </xdr:cNvPr>
        <xdr:cNvSpPr/>
      </xdr:nvSpPr>
      <xdr:spPr>
        <a:xfrm>
          <a:off x="7185484" y="87374200"/>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226715</xdr:colOff>
      <xdr:row>427</xdr:row>
      <xdr:rowOff>0</xdr:rowOff>
    </xdr:from>
    <xdr:to>
      <xdr:col>8</xdr:col>
      <xdr:colOff>186873</xdr:colOff>
      <xdr:row>429</xdr:row>
      <xdr:rowOff>51917</xdr:rowOff>
    </xdr:to>
    <xdr:sp macro="" textlink="">
      <xdr:nvSpPr>
        <xdr:cNvPr id="127" name="Rectángulo 126">
          <a:hlinkClick xmlns:r="http://schemas.openxmlformats.org/officeDocument/2006/relationships" r:id="rId7"/>
        </xdr:cNvPr>
        <xdr:cNvSpPr/>
      </xdr:nvSpPr>
      <xdr:spPr>
        <a:xfrm>
          <a:off x="7200376" y="86892946"/>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11</xdr:col>
      <xdr:colOff>712865</xdr:colOff>
      <xdr:row>429</xdr:row>
      <xdr:rowOff>62454</xdr:rowOff>
    </xdr:from>
    <xdr:to>
      <xdr:col>13</xdr:col>
      <xdr:colOff>749904</xdr:colOff>
      <xdr:row>431</xdr:row>
      <xdr:rowOff>115959</xdr:rowOff>
    </xdr:to>
    <xdr:sp macro="" textlink="">
      <xdr:nvSpPr>
        <xdr:cNvPr id="128" name="Rectángulo 127">
          <a:hlinkClick xmlns:r="http://schemas.openxmlformats.org/officeDocument/2006/relationships" r:id="rId8"/>
        </xdr:cNvPr>
        <xdr:cNvSpPr/>
      </xdr:nvSpPr>
      <xdr:spPr>
        <a:xfrm>
          <a:off x="14478758" y="87352275"/>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1170012</xdr:colOff>
      <xdr:row>429</xdr:row>
      <xdr:rowOff>76815</xdr:rowOff>
    </xdr:from>
    <xdr:to>
      <xdr:col>10</xdr:col>
      <xdr:colOff>501526</xdr:colOff>
      <xdr:row>431</xdr:row>
      <xdr:rowOff>149905</xdr:rowOff>
    </xdr:to>
    <xdr:sp macro="" textlink="">
      <xdr:nvSpPr>
        <xdr:cNvPr id="129" name="Rectángulo 128">
          <a:hlinkClick xmlns:r="http://schemas.openxmlformats.org/officeDocument/2006/relationships" r:id="rId9"/>
        </xdr:cNvPr>
        <xdr:cNvSpPr/>
      </xdr:nvSpPr>
      <xdr:spPr>
        <a:xfrm>
          <a:off x="10831083" y="87366636"/>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1174145</xdr:colOff>
      <xdr:row>427</xdr:row>
      <xdr:rowOff>8123</xdr:rowOff>
    </xdr:from>
    <xdr:to>
      <xdr:col>10</xdr:col>
      <xdr:colOff>505659</xdr:colOff>
      <xdr:row>429</xdr:row>
      <xdr:rowOff>61628</xdr:rowOff>
    </xdr:to>
    <xdr:sp macro="" textlink="">
      <xdr:nvSpPr>
        <xdr:cNvPr id="130" name="Rectángulo 129">
          <a:hlinkClick xmlns:r="http://schemas.openxmlformats.org/officeDocument/2006/relationships" r:id="rId10"/>
        </xdr:cNvPr>
        <xdr:cNvSpPr/>
      </xdr:nvSpPr>
      <xdr:spPr>
        <a:xfrm>
          <a:off x="10835216" y="86901069"/>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198458</xdr:colOff>
      <xdr:row>429</xdr:row>
      <xdr:rowOff>71522</xdr:rowOff>
    </xdr:from>
    <xdr:to>
      <xdr:col>9</xdr:col>
      <xdr:colOff>1146721</xdr:colOff>
      <xdr:row>431</xdr:row>
      <xdr:rowOff>123439</xdr:rowOff>
    </xdr:to>
    <xdr:sp macro="" textlink="">
      <xdr:nvSpPr>
        <xdr:cNvPr id="131" name="Rectángulo 130">
          <a:hlinkClick xmlns:r="http://schemas.openxmlformats.org/officeDocument/2006/relationships" r:id="rId11"/>
        </xdr:cNvPr>
        <xdr:cNvSpPr/>
      </xdr:nvSpPr>
      <xdr:spPr>
        <a:xfrm>
          <a:off x="9009083" y="87361343"/>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11</xdr:col>
      <xdr:colOff>736882</xdr:colOff>
      <xdr:row>427</xdr:row>
      <xdr:rowOff>699</xdr:rowOff>
    </xdr:from>
    <xdr:to>
      <xdr:col>14</xdr:col>
      <xdr:colOff>6028</xdr:colOff>
      <xdr:row>429</xdr:row>
      <xdr:rowOff>44445</xdr:rowOff>
    </xdr:to>
    <xdr:sp macro="" textlink="">
      <xdr:nvSpPr>
        <xdr:cNvPr id="132" name="Rectángulo 131">
          <a:hlinkClick xmlns:r="http://schemas.openxmlformats.org/officeDocument/2006/relationships" r:id="rId12"/>
        </xdr:cNvPr>
        <xdr:cNvSpPr/>
      </xdr:nvSpPr>
      <xdr:spPr>
        <a:xfrm>
          <a:off x="14502775" y="86893645"/>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10</xdr:col>
      <xdr:colOff>543804</xdr:colOff>
      <xdr:row>431</xdr:row>
      <xdr:rowOff>145815</xdr:rowOff>
    </xdr:from>
    <xdr:to>
      <xdr:col>11</xdr:col>
      <xdr:colOff>712836</xdr:colOff>
      <xdr:row>433</xdr:row>
      <xdr:rowOff>199320</xdr:rowOff>
    </xdr:to>
    <xdr:sp macro="" textlink="">
      <xdr:nvSpPr>
        <xdr:cNvPr id="133" name="Rectángulo 132">
          <a:hlinkClick xmlns:r="http://schemas.openxmlformats.org/officeDocument/2006/relationships" r:id="rId13"/>
        </xdr:cNvPr>
        <xdr:cNvSpPr/>
      </xdr:nvSpPr>
      <xdr:spPr>
        <a:xfrm>
          <a:off x="12676840" y="87832511"/>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10</xdr:col>
      <xdr:colOff>526873</xdr:colOff>
      <xdr:row>429</xdr:row>
      <xdr:rowOff>72888</xdr:rowOff>
    </xdr:from>
    <xdr:to>
      <xdr:col>11</xdr:col>
      <xdr:colOff>695905</xdr:colOff>
      <xdr:row>431</xdr:row>
      <xdr:rowOff>167701</xdr:rowOff>
    </xdr:to>
    <xdr:sp macro="" textlink="">
      <xdr:nvSpPr>
        <xdr:cNvPr id="134" name="Rectángulo 133">
          <a:hlinkClick xmlns:r="http://schemas.openxmlformats.org/officeDocument/2006/relationships" r:id="rId14"/>
        </xdr:cNvPr>
        <xdr:cNvSpPr/>
      </xdr:nvSpPr>
      <xdr:spPr>
        <a:xfrm>
          <a:off x="12659909" y="87362709"/>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10</xdr:col>
      <xdr:colOff>535869</xdr:colOff>
      <xdr:row>427</xdr:row>
      <xdr:rowOff>4249</xdr:rowOff>
    </xdr:from>
    <xdr:to>
      <xdr:col>11</xdr:col>
      <xdr:colOff>704901</xdr:colOff>
      <xdr:row>429</xdr:row>
      <xdr:rowOff>57754</xdr:rowOff>
    </xdr:to>
    <xdr:sp macro="" textlink="">
      <xdr:nvSpPr>
        <xdr:cNvPr id="135" name="Rectángulo 134">
          <a:hlinkClick xmlns:r="http://schemas.openxmlformats.org/officeDocument/2006/relationships" r:id="rId15"/>
        </xdr:cNvPr>
        <xdr:cNvSpPr/>
      </xdr:nvSpPr>
      <xdr:spPr>
        <a:xfrm>
          <a:off x="12668905" y="86897195"/>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203216</xdr:colOff>
      <xdr:row>427</xdr:row>
      <xdr:rowOff>2484</xdr:rowOff>
    </xdr:from>
    <xdr:to>
      <xdr:col>9</xdr:col>
      <xdr:colOff>1151479</xdr:colOff>
      <xdr:row>429</xdr:row>
      <xdr:rowOff>55989</xdr:rowOff>
    </xdr:to>
    <xdr:sp macro="" textlink="">
      <xdr:nvSpPr>
        <xdr:cNvPr id="136" name="Rectángulo 135">
          <a:hlinkClick xmlns:r="http://schemas.openxmlformats.org/officeDocument/2006/relationships" r:id="rId16"/>
        </xdr:cNvPr>
        <xdr:cNvSpPr/>
      </xdr:nvSpPr>
      <xdr:spPr>
        <a:xfrm>
          <a:off x="9013841" y="86895430"/>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222558</xdr:colOff>
      <xdr:row>431</xdr:row>
      <xdr:rowOff>161275</xdr:rowOff>
    </xdr:from>
    <xdr:to>
      <xdr:col>8</xdr:col>
      <xdr:colOff>184304</xdr:colOff>
      <xdr:row>433</xdr:row>
      <xdr:rowOff>214780</xdr:rowOff>
    </xdr:to>
    <xdr:sp macro="" textlink="">
      <xdr:nvSpPr>
        <xdr:cNvPr id="137" name="Rectángulo 136">
          <a:hlinkClick xmlns:r="http://schemas.openxmlformats.org/officeDocument/2006/relationships" r:id="rId17"/>
        </xdr:cNvPr>
        <xdr:cNvSpPr/>
      </xdr:nvSpPr>
      <xdr:spPr>
        <a:xfrm>
          <a:off x="7196219" y="87847971"/>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1183924</xdr:colOff>
      <xdr:row>431</xdr:row>
      <xdr:rowOff>166331</xdr:rowOff>
    </xdr:from>
    <xdr:to>
      <xdr:col>10</xdr:col>
      <xdr:colOff>515438</xdr:colOff>
      <xdr:row>433</xdr:row>
      <xdr:rowOff>207352</xdr:rowOff>
    </xdr:to>
    <xdr:sp macro="" textlink="">
      <xdr:nvSpPr>
        <xdr:cNvPr id="138" name="Rectángulo 137">
          <a:hlinkClick xmlns:r="http://schemas.openxmlformats.org/officeDocument/2006/relationships" r:id="rId18"/>
        </xdr:cNvPr>
        <xdr:cNvSpPr/>
      </xdr:nvSpPr>
      <xdr:spPr>
        <a:xfrm>
          <a:off x="10844995" y="87853027"/>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487</xdr:row>
      <xdr:rowOff>2889</xdr:rowOff>
    </xdr:from>
    <xdr:to>
      <xdr:col>6</xdr:col>
      <xdr:colOff>198277</xdr:colOff>
      <xdr:row>489</xdr:row>
      <xdr:rowOff>56394</xdr:rowOff>
    </xdr:to>
    <xdr:sp macro="" textlink="">
      <xdr:nvSpPr>
        <xdr:cNvPr id="139" name="Rectángulo 138">
          <a:hlinkClick xmlns:r="http://schemas.openxmlformats.org/officeDocument/2006/relationships" r:id="rId2"/>
        </xdr:cNvPr>
        <xdr:cNvSpPr/>
      </xdr:nvSpPr>
      <xdr:spPr>
        <a:xfrm>
          <a:off x="5374821" y="99130925"/>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489</xdr:row>
      <xdr:rowOff>80924</xdr:rowOff>
    </xdr:from>
    <xdr:to>
      <xdr:col>6</xdr:col>
      <xdr:colOff>198277</xdr:colOff>
      <xdr:row>491</xdr:row>
      <xdr:rowOff>134429</xdr:rowOff>
    </xdr:to>
    <xdr:sp macro="" textlink="">
      <xdr:nvSpPr>
        <xdr:cNvPr id="140" name="Rectángulo 139">
          <a:hlinkClick xmlns:r="http://schemas.openxmlformats.org/officeDocument/2006/relationships" r:id="rId3"/>
        </xdr:cNvPr>
        <xdr:cNvSpPr/>
      </xdr:nvSpPr>
      <xdr:spPr>
        <a:xfrm>
          <a:off x="5374821" y="99605835"/>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491</xdr:row>
      <xdr:rowOff>159566</xdr:rowOff>
    </xdr:from>
    <xdr:to>
      <xdr:col>6</xdr:col>
      <xdr:colOff>198277</xdr:colOff>
      <xdr:row>493</xdr:row>
      <xdr:rowOff>213071</xdr:rowOff>
    </xdr:to>
    <xdr:sp macro="" textlink="">
      <xdr:nvSpPr>
        <xdr:cNvPr id="141" name="Rectángulo 140">
          <a:hlinkClick xmlns:r="http://schemas.openxmlformats.org/officeDocument/2006/relationships" r:id="rId4"/>
        </xdr:cNvPr>
        <xdr:cNvSpPr/>
      </xdr:nvSpPr>
      <xdr:spPr>
        <a:xfrm>
          <a:off x="5374821" y="100081352"/>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204201</xdr:colOff>
      <xdr:row>491</xdr:row>
      <xdr:rowOff>155213</xdr:rowOff>
    </xdr:from>
    <xdr:to>
      <xdr:col>9</xdr:col>
      <xdr:colOff>1157231</xdr:colOff>
      <xdr:row>493</xdr:row>
      <xdr:rowOff>208718</xdr:rowOff>
    </xdr:to>
    <xdr:sp macro="" textlink="">
      <xdr:nvSpPr>
        <xdr:cNvPr id="142" name="Rectángulo 141">
          <a:hlinkClick xmlns:r="http://schemas.openxmlformats.org/officeDocument/2006/relationships" r:id="rId5"/>
        </xdr:cNvPr>
        <xdr:cNvSpPr/>
      </xdr:nvSpPr>
      <xdr:spPr>
        <a:xfrm>
          <a:off x="9014826" y="100076999"/>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211823</xdr:colOff>
      <xdr:row>489</xdr:row>
      <xdr:rowOff>84379</xdr:rowOff>
    </xdr:from>
    <xdr:to>
      <xdr:col>8</xdr:col>
      <xdr:colOff>173569</xdr:colOff>
      <xdr:row>491</xdr:row>
      <xdr:rowOff>137884</xdr:rowOff>
    </xdr:to>
    <xdr:sp macro="" textlink="">
      <xdr:nvSpPr>
        <xdr:cNvPr id="143" name="Rectángulo 142">
          <a:hlinkClick xmlns:r="http://schemas.openxmlformats.org/officeDocument/2006/relationships" r:id="rId6"/>
        </xdr:cNvPr>
        <xdr:cNvSpPr/>
      </xdr:nvSpPr>
      <xdr:spPr>
        <a:xfrm>
          <a:off x="7185484" y="99609290"/>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226715</xdr:colOff>
      <xdr:row>487</xdr:row>
      <xdr:rowOff>0</xdr:rowOff>
    </xdr:from>
    <xdr:to>
      <xdr:col>8</xdr:col>
      <xdr:colOff>186873</xdr:colOff>
      <xdr:row>489</xdr:row>
      <xdr:rowOff>51917</xdr:rowOff>
    </xdr:to>
    <xdr:sp macro="" textlink="">
      <xdr:nvSpPr>
        <xdr:cNvPr id="144" name="Rectángulo 143">
          <a:hlinkClick xmlns:r="http://schemas.openxmlformats.org/officeDocument/2006/relationships" r:id="rId7"/>
        </xdr:cNvPr>
        <xdr:cNvSpPr/>
      </xdr:nvSpPr>
      <xdr:spPr>
        <a:xfrm>
          <a:off x="7200376" y="99128036"/>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11</xdr:col>
      <xdr:colOff>712865</xdr:colOff>
      <xdr:row>489</xdr:row>
      <xdr:rowOff>62454</xdr:rowOff>
    </xdr:from>
    <xdr:to>
      <xdr:col>13</xdr:col>
      <xdr:colOff>749904</xdr:colOff>
      <xdr:row>491</xdr:row>
      <xdr:rowOff>115959</xdr:rowOff>
    </xdr:to>
    <xdr:sp macro="" textlink="">
      <xdr:nvSpPr>
        <xdr:cNvPr id="145" name="Rectángulo 144">
          <a:hlinkClick xmlns:r="http://schemas.openxmlformats.org/officeDocument/2006/relationships" r:id="rId8"/>
        </xdr:cNvPr>
        <xdr:cNvSpPr/>
      </xdr:nvSpPr>
      <xdr:spPr>
        <a:xfrm>
          <a:off x="14478758" y="99587365"/>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1170012</xdr:colOff>
      <xdr:row>489</xdr:row>
      <xdr:rowOff>76815</xdr:rowOff>
    </xdr:from>
    <xdr:to>
      <xdr:col>10</xdr:col>
      <xdr:colOff>501526</xdr:colOff>
      <xdr:row>491</xdr:row>
      <xdr:rowOff>149905</xdr:rowOff>
    </xdr:to>
    <xdr:sp macro="" textlink="">
      <xdr:nvSpPr>
        <xdr:cNvPr id="146" name="Rectángulo 145">
          <a:hlinkClick xmlns:r="http://schemas.openxmlformats.org/officeDocument/2006/relationships" r:id="rId9"/>
        </xdr:cNvPr>
        <xdr:cNvSpPr/>
      </xdr:nvSpPr>
      <xdr:spPr>
        <a:xfrm>
          <a:off x="10831083" y="99601726"/>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1174145</xdr:colOff>
      <xdr:row>487</xdr:row>
      <xdr:rowOff>8123</xdr:rowOff>
    </xdr:from>
    <xdr:to>
      <xdr:col>10</xdr:col>
      <xdr:colOff>505659</xdr:colOff>
      <xdr:row>489</xdr:row>
      <xdr:rowOff>61628</xdr:rowOff>
    </xdr:to>
    <xdr:sp macro="" textlink="">
      <xdr:nvSpPr>
        <xdr:cNvPr id="147" name="Rectángulo 146">
          <a:hlinkClick xmlns:r="http://schemas.openxmlformats.org/officeDocument/2006/relationships" r:id="rId10"/>
        </xdr:cNvPr>
        <xdr:cNvSpPr/>
      </xdr:nvSpPr>
      <xdr:spPr>
        <a:xfrm>
          <a:off x="10835216" y="99136159"/>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198458</xdr:colOff>
      <xdr:row>489</xdr:row>
      <xdr:rowOff>71522</xdr:rowOff>
    </xdr:from>
    <xdr:to>
      <xdr:col>9</xdr:col>
      <xdr:colOff>1146721</xdr:colOff>
      <xdr:row>491</xdr:row>
      <xdr:rowOff>123439</xdr:rowOff>
    </xdr:to>
    <xdr:sp macro="" textlink="">
      <xdr:nvSpPr>
        <xdr:cNvPr id="148" name="Rectángulo 147">
          <a:hlinkClick xmlns:r="http://schemas.openxmlformats.org/officeDocument/2006/relationships" r:id="rId11"/>
        </xdr:cNvPr>
        <xdr:cNvSpPr/>
      </xdr:nvSpPr>
      <xdr:spPr>
        <a:xfrm>
          <a:off x="9009083" y="99596433"/>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11</xdr:col>
      <xdr:colOff>736882</xdr:colOff>
      <xdr:row>487</xdr:row>
      <xdr:rowOff>699</xdr:rowOff>
    </xdr:from>
    <xdr:to>
      <xdr:col>14</xdr:col>
      <xdr:colOff>6028</xdr:colOff>
      <xdr:row>489</xdr:row>
      <xdr:rowOff>44445</xdr:rowOff>
    </xdr:to>
    <xdr:sp macro="" textlink="">
      <xdr:nvSpPr>
        <xdr:cNvPr id="149" name="Rectángulo 148">
          <a:hlinkClick xmlns:r="http://schemas.openxmlformats.org/officeDocument/2006/relationships" r:id="rId12"/>
        </xdr:cNvPr>
        <xdr:cNvSpPr/>
      </xdr:nvSpPr>
      <xdr:spPr>
        <a:xfrm>
          <a:off x="14502775" y="99128735"/>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10</xdr:col>
      <xdr:colOff>543804</xdr:colOff>
      <xdr:row>491</xdr:row>
      <xdr:rowOff>145815</xdr:rowOff>
    </xdr:from>
    <xdr:to>
      <xdr:col>11</xdr:col>
      <xdr:colOff>712836</xdr:colOff>
      <xdr:row>493</xdr:row>
      <xdr:rowOff>199320</xdr:rowOff>
    </xdr:to>
    <xdr:sp macro="" textlink="">
      <xdr:nvSpPr>
        <xdr:cNvPr id="150" name="Rectángulo 149">
          <a:hlinkClick xmlns:r="http://schemas.openxmlformats.org/officeDocument/2006/relationships" r:id="rId13"/>
        </xdr:cNvPr>
        <xdr:cNvSpPr/>
      </xdr:nvSpPr>
      <xdr:spPr>
        <a:xfrm>
          <a:off x="12676840" y="100067601"/>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10</xdr:col>
      <xdr:colOff>526873</xdr:colOff>
      <xdr:row>489</xdr:row>
      <xdr:rowOff>72888</xdr:rowOff>
    </xdr:from>
    <xdr:to>
      <xdr:col>11</xdr:col>
      <xdr:colOff>695905</xdr:colOff>
      <xdr:row>491</xdr:row>
      <xdr:rowOff>167701</xdr:rowOff>
    </xdr:to>
    <xdr:sp macro="" textlink="">
      <xdr:nvSpPr>
        <xdr:cNvPr id="151" name="Rectángulo 150">
          <a:hlinkClick xmlns:r="http://schemas.openxmlformats.org/officeDocument/2006/relationships" r:id="rId14"/>
        </xdr:cNvPr>
        <xdr:cNvSpPr/>
      </xdr:nvSpPr>
      <xdr:spPr>
        <a:xfrm>
          <a:off x="12659909" y="99597799"/>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10</xdr:col>
      <xdr:colOff>535869</xdr:colOff>
      <xdr:row>487</xdr:row>
      <xdr:rowOff>4249</xdr:rowOff>
    </xdr:from>
    <xdr:to>
      <xdr:col>11</xdr:col>
      <xdr:colOff>704901</xdr:colOff>
      <xdr:row>489</xdr:row>
      <xdr:rowOff>57754</xdr:rowOff>
    </xdr:to>
    <xdr:sp macro="" textlink="">
      <xdr:nvSpPr>
        <xdr:cNvPr id="152" name="Rectángulo 151">
          <a:hlinkClick xmlns:r="http://schemas.openxmlformats.org/officeDocument/2006/relationships" r:id="rId15"/>
        </xdr:cNvPr>
        <xdr:cNvSpPr/>
      </xdr:nvSpPr>
      <xdr:spPr>
        <a:xfrm>
          <a:off x="12668905" y="99132285"/>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203216</xdr:colOff>
      <xdr:row>487</xdr:row>
      <xdr:rowOff>2484</xdr:rowOff>
    </xdr:from>
    <xdr:to>
      <xdr:col>9</xdr:col>
      <xdr:colOff>1151479</xdr:colOff>
      <xdr:row>489</xdr:row>
      <xdr:rowOff>55989</xdr:rowOff>
    </xdr:to>
    <xdr:sp macro="" textlink="">
      <xdr:nvSpPr>
        <xdr:cNvPr id="153" name="Rectángulo 152">
          <a:hlinkClick xmlns:r="http://schemas.openxmlformats.org/officeDocument/2006/relationships" r:id="rId16"/>
        </xdr:cNvPr>
        <xdr:cNvSpPr/>
      </xdr:nvSpPr>
      <xdr:spPr>
        <a:xfrm>
          <a:off x="9013841" y="99130520"/>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222558</xdr:colOff>
      <xdr:row>491</xdr:row>
      <xdr:rowOff>161275</xdr:rowOff>
    </xdr:from>
    <xdr:to>
      <xdr:col>8</xdr:col>
      <xdr:colOff>184304</xdr:colOff>
      <xdr:row>493</xdr:row>
      <xdr:rowOff>214780</xdr:rowOff>
    </xdr:to>
    <xdr:sp macro="" textlink="">
      <xdr:nvSpPr>
        <xdr:cNvPr id="154" name="Rectángulo 153">
          <a:hlinkClick xmlns:r="http://schemas.openxmlformats.org/officeDocument/2006/relationships" r:id="rId17"/>
        </xdr:cNvPr>
        <xdr:cNvSpPr/>
      </xdr:nvSpPr>
      <xdr:spPr>
        <a:xfrm>
          <a:off x="7196219" y="100083061"/>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1183924</xdr:colOff>
      <xdr:row>491</xdr:row>
      <xdr:rowOff>166331</xdr:rowOff>
    </xdr:from>
    <xdr:to>
      <xdr:col>10</xdr:col>
      <xdr:colOff>515438</xdr:colOff>
      <xdr:row>493</xdr:row>
      <xdr:rowOff>207352</xdr:rowOff>
    </xdr:to>
    <xdr:sp macro="" textlink="">
      <xdr:nvSpPr>
        <xdr:cNvPr id="155" name="Rectángulo 154">
          <a:hlinkClick xmlns:r="http://schemas.openxmlformats.org/officeDocument/2006/relationships" r:id="rId18"/>
        </xdr:cNvPr>
        <xdr:cNvSpPr/>
      </xdr:nvSpPr>
      <xdr:spPr>
        <a:xfrm>
          <a:off x="10844995" y="100088117"/>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547</xdr:row>
      <xdr:rowOff>2889</xdr:rowOff>
    </xdr:from>
    <xdr:to>
      <xdr:col>6</xdr:col>
      <xdr:colOff>198277</xdr:colOff>
      <xdr:row>549</xdr:row>
      <xdr:rowOff>56394</xdr:rowOff>
    </xdr:to>
    <xdr:sp macro="" textlink="">
      <xdr:nvSpPr>
        <xdr:cNvPr id="156" name="Rectángulo 155">
          <a:hlinkClick xmlns:r="http://schemas.openxmlformats.org/officeDocument/2006/relationships" r:id="rId2"/>
        </xdr:cNvPr>
        <xdr:cNvSpPr/>
      </xdr:nvSpPr>
      <xdr:spPr>
        <a:xfrm>
          <a:off x="5374821" y="111366014"/>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549</xdr:row>
      <xdr:rowOff>80924</xdr:rowOff>
    </xdr:from>
    <xdr:to>
      <xdr:col>6</xdr:col>
      <xdr:colOff>198277</xdr:colOff>
      <xdr:row>551</xdr:row>
      <xdr:rowOff>134429</xdr:rowOff>
    </xdr:to>
    <xdr:sp macro="" textlink="">
      <xdr:nvSpPr>
        <xdr:cNvPr id="157" name="Rectángulo 156">
          <a:hlinkClick xmlns:r="http://schemas.openxmlformats.org/officeDocument/2006/relationships" r:id="rId3"/>
        </xdr:cNvPr>
        <xdr:cNvSpPr/>
      </xdr:nvSpPr>
      <xdr:spPr>
        <a:xfrm>
          <a:off x="5374821" y="111840924"/>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551</xdr:row>
      <xdr:rowOff>159566</xdr:rowOff>
    </xdr:from>
    <xdr:to>
      <xdr:col>6</xdr:col>
      <xdr:colOff>198277</xdr:colOff>
      <xdr:row>553</xdr:row>
      <xdr:rowOff>213071</xdr:rowOff>
    </xdr:to>
    <xdr:sp macro="" textlink="">
      <xdr:nvSpPr>
        <xdr:cNvPr id="158" name="Rectángulo 157">
          <a:hlinkClick xmlns:r="http://schemas.openxmlformats.org/officeDocument/2006/relationships" r:id="rId4"/>
        </xdr:cNvPr>
        <xdr:cNvSpPr/>
      </xdr:nvSpPr>
      <xdr:spPr>
        <a:xfrm>
          <a:off x="5374821" y="112316441"/>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204201</xdr:colOff>
      <xdr:row>551</xdr:row>
      <xdr:rowOff>155213</xdr:rowOff>
    </xdr:from>
    <xdr:to>
      <xdr:col>9</xdr:col>
      <xdr:colOff>1157231</xdr:colOff>
      <xdr:row>553</xdr:row>
      <xdr:rowOff>208718</xdr:rowOff>
    </xdr:to>
    <xdr:sp macro="" textlink="">
      <xdr:nvSpPr>
        <xdr:cNvPr id="159" name="Rectángulo 158">
          <a:hlinkClick xmlns:r="http://schemas.openxmlformats.org/officeDocument/2006/relationships" r:id="rId5"/>
        </xdr:cNvPr>
        <xdr:cNvSpPr/>
      </xdr:nvSpPr>
      <xdr:spPr>
        <a:xfrm>
          <a:off x="9014826" y="112312088"/>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211823</xdr:colOff>
      <xdr:row>549</xdr:row>
      <xdr:rowOff>84379</xdr:rowOff>
    </xdr:from>
    <xdr:to>
      <xdr:col>8</xdr:col>
      <xdr:colOff>173569</xdr:colOff>
      <xdr:row>551</xdr:row>
      <xdr:rowOff>137884</xdr:rowOff>
    </xdr:to>
    <xdr:sp macro="" textlink="">
      <xdr:nvSpPr>
        <xdr:cNvPr id="160" name="Rectángulo 159">
          <a:hlinkClick xmlns:r="http://schemas.openxmlformats.org/officeDocument/2006/relationships" r:id="rId6"/>
        </xdr:cNvPr>
        <xdr:cNvSpPr/>
      </xdr:nvSpPr>
      <xdr:spPr>
        <a:xfrm>
          <a:off x="7185484" y="111844379"/>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226715</xdr:colOff>
      <xdr:row>547</xdr:row>
      <xdr:rowOff>0</xdr:rowOff>
    </xdr:from>
    <xdr:to>
      <xdr:col>8</xdr:col>
      <xdr:colOff>186873</xdr:colOff>
      <xdr:row>549</xdr:row>
      <xdr:rowOff>51917</xdr:rowOff>
    </xdr:to>
    <xdr:sp macro="" textlink="">
      <xdr:nvSpPr>
        <xdr:cNvPr id="161" name="Rectángulo 160">
          <a:hlinkClick xmlns:r="http://schemas.openxmlformats.org/officeDocument/2006/relationships" r:id="rId7"/>
        </xdr:cNvPr>
        <xdr:cNvSpPr/>
      </xdr:nvSpPr>
      <xdr:spPr>
        <a:xfrm>
          <a:off x="7200376" y="111363125"/>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11</xdr:col>
      <xdr:colOff>712865</xdr:colOff>
      <xdr:row>549</xdr:row>
      <xdr:rowOff>62454</xdr:rowOff>
    </xdr:from>
    <xdr:to>
      <xdr:col>13</xdr:col>
      <xdr:colOff>749904</xdr:colOff>
      <xdr:row>551</xdr:row>
      <xdr:rowOff>115959</xdr:rowOff>
    </xdr:to>
    <xdr:sp macro="" textlink="">
      <xdr:nvSpPr>
        <xdr:cNvPr id="162" name="Rectángulo 161">
          <a:hlinkClick xmlns:r="http://schemas.openxmlformats.org/officeDocument/2006/relationships" r:id="rId8"/>
        </xdr:cNvPr>
        <xdr:cNvSpPr/>
      </xdr:nvSpPr>
      <xdr:spPr>
        <a:xfrm>
          <a:off x="14478758" y="111822454"/>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1170012</xdr:colOff>
      <xdr:row>549</xdr:row>
      <xdr:rowOff>76815</xdr:rowOff>
    </xdr:from>
    <xdr:to>
      <xdr:col>10</xdr:col>
      <xdr:colOff>501526</xdr:colOff>
      <xdr:row>551</xdr:row>
      <xdr:rowOff>149905</xdr:rowOff>
    </xdr:to>
    <xdr:sp macro="" textlink="">
      <xdr:nvSpPr>
        <xdr:cNvPr id="163" name="Rectángulo 162">
          <a:hlinkClick xmlns:r="http://schemas.openxmlformats.org/officeDocument/2006/relationships" r:id="rId9"/>
        </xdr:cNvPr>
        <xdr:cNvSpPr/>
      </xdr:nvSpPr>
      <xdr:spPr>
        <a:xfrm>
          <a:off x="10831083" y="111836815"/>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1174145</xdr:colOff>
      <xdr:row>547</xdr:row>
      <xdr:rowOff>8123</xdr:rowOff>
    </xdr:from>
    <xdr:to>
      <xdr:col>10</xdr:col>
      <xdr:colOff>505659</xdr:colOff>
      <xdr:row>549</xdr:row>
      <xdr:rowOff>61628</xdr:rowOff>
    </xdr:to>
    <xdr:sp macro="" textlink="">
      <xdr:nvSpPr>
        <xdr:cNvPr id="164" name="Rectángulo 163">
          <a:hlinkClick xmlns:r="http://schemas.openxmlformats.org/officeDocument/2006/relationships" r:id="rId10"/>
        </xdr:cNvPr>
        <xdr:cNvSpPr/>
      </xdr:nvSpPr>
      <xdr:spPr>
        <a:xfrm>
          <a:off x="10835216" y="111371248"/>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198458</xdr:colOff>
      <xdr:row>549</xdr:row>
      <xdr:rowOff>71522</xdr:rowOff>
    </xdr:from>
    <xdr:to>
      <xdr:col>9</xdr:col>
      <xdr:colOff>1146721</xdr:colOff>
      <xdr:row>551</xdr:row>
      <xdr:rowOff>123439</xdr:rowOff>
    </xdr:to>
    <xdr:sp macro="" textlink="">
      <xdr:nvSpPr>
        <xdr:cNvPr id="165" name="Rectángulo 164">
          <a:hlinkClick xmlns:r="http://schemas.openxmlformats.org/officeDocument/2006/relationships" r:id="rId11"/>
        </xdr:cNvPr>
        <xdr:cNvSpPr/>
      </xdr:nvSpPr>
      <xdr:spPr>
        <a:xfrm>
          <a:off x="9009083" y="111831522"/>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11</xdr:col>
      <xdr:colOff>736882</xdr:colOff>
      <xdr:row>547</xdr:row>
      <xdr:rowOff>699</xdr:rowOff>
    </xdr:from>
    <xdr:to>
      <xdr:col>14</xdr:col>
      <xdr:colOff>6028</xdr:colOff>
      <xdr:row>549</xdr:row>
      <xdr:rowOff>44445</xdr:rowOff>
    </xdr:to>
    <xdr:sp macro="" textlink="">
      <xdr:nvSpPr>
        <xdr:cNvPr id="166" name="Rectángulo 165">
          <a:hlinkClick xmlns:r="http://schemas.openxmlformats.org/officeDocument/2006/relationships" r:id="rId12"/>
        </xdr:cNvPr>
        <xdr:cNvSpPr/>
      </xdr:nvSpPr>
      <xdr:spPr>
        <a:xfrm>
          <a:off x="14502775" y="111363824"/>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10</xdr:col>
      <xdr:colOff>543804</xdr:colOff>
      <xdr:row>551</xdr:row>
      <xdr:rowOff>145815</xdr:rowOff>
    </xdr:from>
    <xdr:to>
      <xdr:col>11</xdr:col>
      <xdr:colOff>712836</xdr:colOff>
      <xdr:row>553</xdr:row>
      <xdr:rowOff>199320</xdr:rowOff>
    </xdr:to>
    <xdr:sp macro="" textlink="">
      <xdr:nvSpPr>
        <xdr:cNvPr id="167" name="Rectángulo 166">
          <a:hlinkClick xmlns:r="http://schemas.openxmlformats.org/officeDocument/2006/relationships" r:id="rId13"/>
        </xdr:cNvPr>
        <xdr:cNvSpPr/>
      </xdr:nvSpPr>
      <xdr:spPr>
        <a:xfrm>
          <a:off x="12676840" y="112302690"/>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10</xdr:col>
      <xdr:colOff>526873</xdr:colOff>
      <xdr:row>549</xdr:row>
      <xdr:rowOff>72888</xdr:rowOff>
    </xdr:from>
    <xdr:to>
      <xdr:col>11</xdr:col>
      <xdr:colOff>695905</xdr:colOff>
      <xdr:row>551</xdr:row>
      <xdr:rowOff>167701</xdr:rowOff>
    </xdr:to>
    <xdr:sp macro="" textlink="">
      <xdr:nvSpPr>
        <xdr:cNvPr id="168" name="Rectángulo 167">
          <a:hlinkClick xmlns:r="http://schemas.openxmlformats.org/officeDocument/2006/relationships" r:id="rId14"/>
        </xdr:cNvPr>
        <xdr:cNvSpPr/>
      </xdr:nvSpPr>
      <xdr:spPr>
        <a:xfrm>
          <a:off x="12659909" y="111832888"/>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10</xdr:col>
      <xdr:colOff>535869</xdr:colOff>
      <xdr:row>547</xdr:row>
      <xdr:rowOff>4249</xdr:rowOff>
    </xdr:from>
    <xdr:to>
      <xdr:col>11</xdr:col>
      <xdr:colOff>704901</xdr:colOff>
      <xdr:row>549</xdr:row>
      <xdr:rowOff>57754</xdr:rowOff>
    </xdr:to>
    <xdr:sp macro="" textlink="">
      <xdr:nvSpPr>
        <xdr:cNvPr id="169" name="Rectángulo 168">
          <a:hlinkClick xmlns:r="http://schemas.openxmlformats.org/officeDocument/2006/relationships" r:id="rId15"/>
        </xdr:cNvPr>
        <xdr:cNvSpPr/>
      </xdr:nvSpPr>
      <xdr:spPr>
        <a:xfrm>
          <a:off x="12668905" y="111367374"/>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203216</xdr:colOff>
      <xdr:row>547</xdr:row>
      <xdr:rowOff>2484</xdr:rowOff>
    </xdr:from>
    <xdr:to>
      <xdr:col>9</xdr:col>
      <xdr:colOff>1151479</xdr:colOff>
      <xdr:row>549</xdr:row>
      <xdr:rowOff>55989</xdr:rowOff>
    </xdr:to>
    <xdr:sp macro="" textlink="">
      <xdr:nvSpPr>
        <xdr:cNvPr id="170" name="Rectángulo 169">
          <a:hlinkClick xmlns:r="http://schemas.openxmlformats.org/officeDocument/2006/relationships" r:id="rId16"/>
        </xdr:cNvPr>
        <xdr:cNvSpPr/>
      </xdr:nvSpPr>
      <xdr:spPr>
        <a:xfrm>
          <a:off x="9013841" y="111365609"/>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222558</xdr:colOff>
      <xdr:row>551</xdr:row>
      <xdr:rowOff>161275</xdr:rowOff>
    </xdr:from>
    <xdr:to>
      <xdr:col>8</xdr:col>
      <xdr:colOff>184304</xdr:colOff>
      <xdr:row>553</xdr:row>
      <xdr:rowOff>214780</xdr:rowOff>
    </xdr:to>
    <xdr:sp macro="" textlink="">
      <xdr:nvSpPr>
        <xdr:cNvPr id="171" name="Rectángulo 170">
          <a:hlinkClick xmlns:r="http://schemas.openxmlformats.org/officeDocument/2006/relationships" r:id="rId17"/>
        </xdr:cNvPr>
        <xdr:cNvSpPr/>
      </xdr:nvSpPr>
      <xdr:spPr>
        <a:xfrm>
          <a:off x="7196219" y="112318150"/>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1183924</xdr:colOff>
      <xdr:row>551</xdr:row>
      <xdr:rowOff>166331</xdr:rowOff>
    </xdr:from>
    <xdr:to>
      <xdr:col>10</xdr:col>
      <xdr:colOff>515438</xdr:colOff>
      <xdr:row>553</xdr:row>
      <xdr:rowOff>207352</xdr:rowOff>
    </xdr:to>
    <xdr:sp macro="" textlink="">
      <xdr:nvSpPr>
        <xdr:cNvPr id="172" name="Rectángulo 171">
          <a:hlinkClick xmlns:r="http://schemas.openxmlformats.org/officeDocument/2006/relationships" r:id="rId18"/>
        </xdr:cNvPr>
        <xdr:cNvSpPr/>
      </xdr:nvSpPr>
      <xdr:spPr>
        <a:xfrm>
          <a:off x="10844995" y="112323206"/>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607</xdr:row>
      <xdr:rowOff>2889</xdr:rowOff>
    </xdr:from>
    <xdr:to>
      <xdr:col>6</xdr:col>
      <xdr:colOff>198277</xdr:colOff>
      <xdr:row>609</xdr:row>
      <xdr:rowOff>56394</xdr:rowOff>
    </xdr:to>
    <xdr:sp macro="" textlink="">
      <xdr:nvSpPr>
        <xdr:cNvPr id="173" name="Rectángulo 172">
          <a:hlinkClick xmlns:r="http://schemas.openxmlformats.org/officeDocument/2006/relationships" r:id="rId2"/>
        </xdr:cNvPr>
        <xdr:cNvSpPr/>
      </xdr:nvSpPr>
      <xdr:spPr>
        <a:xfrm>
          <a:off x="5374821" y="123601103"/>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609</xdr:row>
      <xdr:rowOff>80924</xdr:rowOff>
    </xdr:from>
    <xdr:to>
      <xdr:col>6</xdr:col>
      <xdr:colOff>198277</xdr:colOff>
      <xdr:row>611</xdr:row>
      <xdr:rowOff>134429</xdr:rowOff>
    </xdr:to>
    <xdr:sp macro="" textlink="">
      <xdr:nvSpPr>
        <xdr:cNvPr id="174" name="Rectángulo 173">
          <a:hlinkClick xmlns:r="http://schemas.openxmlformats.org/officeDocument/2006/relationships" r:id="rId3"/>
        </xdr:cNvPr>
        <xdr:cNvSpPr/>
      </xdr:nvSpPr>
      <xdr:spPr>
        <a:xfrm>
          <a:off x="5374821" y="124076013"/>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611</xdr:row>
      <xdr:rowOff>159566</xdr:rowOff>
    </xdr:from>
    <xdr:to>
      <xdr:col>6</xdr:col>
      <xdr:colOff>198277</xdr:colOff>
      <xdr:row>613</xdr:row>
      <xdr:rowOff>213071</xdr:rowOff>
    </xdr:to>
    <xdr:sp macro="" textlink="">
      <xdr:nvSpPr>
        <xdr:cNvPr id="175" name="Rectángulo 174">
          <a:hlinkClick xmlns:r="http://schemas.openxmlformats.org/officeDocument/2006/relationships" r:id="rId4"/>
        </xdr:cNvPr>
        <xdr:cNvSpPr/>
      </xdr:nvSpPr>
      <xdr:spPr>
        <a:xfrm>
          <a:off x="5374821" y="124551530"/>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204201</xdr:colOff>
      <xdr:row>611</xdr:row>
      <xdr:rowOff>155213</xdr:rowOff>
    </xdr:from>
    <xdr:to>
      <xdr:col>9</xdr:col>
      <xdr:colOff>1157231</xdr:colOff>
      <xdr:row>613</xdr:row>
      <xdr:rowOff>208718</xdr:rowOff>
    </xdr:to>
    <xdr:sp macro="" textlink="">
      <xdr:nvSpPr>
        <xdr:cNvPr id="176" name="Rectángulo 175">
          <a:hlinkClick xmlns:r="http://schemas.openxmlformats.org/officeDocument/2006/relationships" r:id="rId5"/>
        </xdr:cNvPr>
        <xdr:cNvSpPr/>
      </xdr:nvSpPr>
      <xdr:spPr>
        <a:xfrm>
          <a:off x="9014826" y="124547177"/>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211823</xdr:colOff>
      <xdr:row>609</xdr:row>
      <xdr:rowOff>84379</xdr:rowOff>
    </xdr:from>
    <xdr:to>
      <xdr:col>8</xdr:col>
      <xdr:colOff>173569</xdr:colOff>
      <xdr:row>611</xdr:row>
      <xdr:rowOff>137884</xdr:rowOff>
    </xdr:to>
    <xdr:sp macro="" textlink="">
      <xdr:nvSpPr>
        <xdr:cNvPr id="177" name="Rectángulo 176">
          <a:hlinkClick xmlns:r="http://schemas.openxmlformats.org/officeDocument/2006/relationships" r:id="rId6"/>
        </xdr:cNvPr>
        <xdr:cNvSpPr/>
      </xdr:nvSpPr>
      <xdr:spPr>
        <a:xfrm>
          <a:off x="7185484" y="124079468"/>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226715</xdr:colOff>
      <xdr:row>607</xdr:row>
      <xdr:rowOff>0</xdr:rowOff>
    </xdr:from>
    <xdr:to>
      <xdr:col>8</xdr:col>
      <xdr:colOff>186873</xdr:colOff>
      <xdr:row>609</xdr:row>
      <xdr:rowOff>51917</xdr:rowOff>
    </xdr:to>
    <xdr:sp macro="" textlink="">
      <xdr:nvSpPr>
        <xdr:cNvPr id="178" name="Rectángulo 177">
          <a:hlinkClick xmlns:r="http://schemas.openxmlformats.org/officeDocument/2006/relationships" r:id="rId7"/>
        </xdr:cNvPr>
        <xdr:cNvSpPr/>
      </xdr:nvSpPr>
      <xdr:spPr>
        <a:xfrm>
          <a:off x="7200376" y="123598214"/>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11</xdr:col>
      <xdr:colOff>712865</xdr:colOff>
      <xdr:row>609</xdr:row>
      <xdr:rowOff>62454</xdr:rowOff>
    </xdr:from>
    <xdr:to>
      <xdr:col>13</xdr:col>
      <xdr:colOff>749904</xdr:colOff>
      <xdr:row>611</xdr:row>
      <xdr:rowOff>115959</xdr:rowOff>
    </xdr:to>
    <xdr:sp macro="" textlink="">
      <xdr:nvSpPr>
        <xdr:cNvPr id="179" name="Rectángulo 178">
          <a:hlinkClick xmlns:r="http://schemas.openxmlformats.org/officeDocument/2006/relationships" r:id="rId8"/>
        </xdr:cNvPr>
        <xdr:cNvSpPr/>
      </xdr:nvSpPr>
      <xdr:spPr>
        <a:xfrm>
          <a:off x="14478758" y="124057543"/>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1170012</xdr:colOff>
      <xdr:row>609</xdr:row>
      <xdr:rowOff>76815</xdr:rowOff>
    </xdr:from>
    <xdr:to>
      <xdr:col>10</xdr:col>
      <xdr:colOff>501526</xdr:colOff>
      <xdr:row>611</xdr:row>
      <xdr:rowOff>149905</xdr:rowOff>
    </xdr:to>
    <xdr:sp macro="" textlink="">
      <xdr:nvSpPr>
        <xdr:cNvPr id="180" name="Rectángulo 179">
          <a:hlinkClick xmlns:r="http://schemas.openxmlformats.org/officeDocument/2006/relationships" r:id="rId9"/>
        </xdr:cNvPr>
        <xdr:cNvSpPr/>
      </xdr:nvSpPr>
      <xdr:spPr>
        <a:xfrm>
          <a:off x="10831083" y="124071904"/>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1174145</xdr:colOff>
      <xdr:row>607</xdr:row>
      <xdr:rowOff>8123</xdr:rowOff>
    </xdr:from>
    <xdr:to>
      <xdr:col>10</xdr:col>
      <xdr:colOff>505659</xdr:colOff>
      <xdr:row>609</xdr:row>
      <xdr:rowOff>61628</xdr:rowOff>
    </xdr:to>
    <xdr:sp macro="" textlink="">
      <xdr:nvSpPr>
        <xdr:cNvPr id="181" name="Rectángulo 180">
          <a:hlinkClick xmlns:r="http://schemas.openxmlformats.org/officeDocument/2006/relationships" r:id="rId10"/>
        </xdr:cNvPr>
        <xdr:cNvSpPr/>
      </xdr:nvSpPr>
      <xdr:spPr>
        <a:xfrm>
          <a:off x="10835216" y="123606337"/>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198458</xdr:colOff>
      <xdr:row>609</xdr:row>
      <xdr:rowOff>71522</xdr:rowOff>
    </xdr:from>
    <xdr:to>
      <xdr:col>9</xdr:col>
      <xdr:colOff>1146721</xdr:colOff>
      <xdr:row>611</xdr:row>
      <xdr:rowOff>123439</xdr:rowOff>
    </xdr:to>
    <xdr:sp macro="" textlink="">
      <xdr:nvSpPr>
        <xdr:cNvPr id="182" name="Rectángulo 181">
          <a:hlinkClick xmlns:r="http://schemas.openxmlformats.org/officeDocument/2006/relationships" r:id="rId11"/>
        </xdr:cNvPr>
        <xdr:cNvSpPr/>
      </xdr:nvSpPr>
      <xdr:spPr>
        <a:xfrm>
          <a:off x="9009083" y="124066611"/>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11</xdr:col>
      <xdr:colOff>736882</xdr:colOff>
      <xdr:row>607</xdr:row>
      <xdr:rowOff>699</xdr:rowOff>
    </xdr:from>
    <xdr:to>
      <xdr:col>14</xdr:col>
      <xdr:colOff>6028</xdr:colOff>
      <xdr:row>609</xdr:row>
      <xdr:rowOff>44445</xdr:rowOff>
    </xdr:to>
    <xdr:sp macro="" textlink="">
      <xdr:nvSpPr>
        <xdr:cNvPr id="183" name="Rectángulo 182">
          <a:hlinkClick xmlns:r="http://schemas.openxmlformats.org/officeDocument/2006/relationships" r:id="rId12"/>
        </xdr:cNvPr>
        <xdr:cNvSpPr/>
      </xdr:nvSpPr>
      <xdr:spPr>
        <a:xfrm>
          <a:off x="14502775" y="123598913"/>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10</xdr:col>
      <xdr:colOff>543804</xdr:colOff>
      <xdr:row>611</xdr:row>
      <xdr:rowOff>145815</xdr:rowOff>
    </xdr:from>
    <xdr:to>
      <xdr:col>11</xdr:col>
      <xdr:colOff>712836</xdr:colOff>
      <xdr:row>613</xdr:row>
      <xdr:rowOff>199320</xdr:rowOff>
    </xdr:to>
    <xdr:sp macro="" textlink="">
      <xdr:nvSpPr>
        <xdr:cNvPr id="184" name="Rectángulo 183">
          <a:hlinkClick xmlns:r="http://schemas.openxmlformats.org/officeDocument/2006/relationships" r:id="rId13"/>
        </xdr:cNvPr>
        <xdr:cNvSpPr/>
      </xdr:nvSpPr>
      <xdr:spPr>
        <a:xfrm>
          <a:off x="12676840" y="124537779"/>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10</xdr:col>
      <xdr:colOff>526873</xdr:colOff>
      <xdr:row>609</xdr:row>
      <xdr:rowOff>72888</xdr:rowOff>
    </xdr:from>
    <xdr:to>
      <xdr:col>11</xdr:col>
      <xdr:colOff>695905</xdr:colOff>
      <xdr:row>611</xdr:row>
      <xdr:rowOff>167701</xdr:rowOff>
    </xdr:to>
    <xdr:sp macro="" textlink="">
      <xdr:nvSpPr>
        <xdr:cNvPr id="185" name="Rectángulo 184">
          <a:hlinkClick xmlns:r="http://schemas.openxmlformats.org/officeDocument/2006/relationships" r:id="rId14"/>
        </xdr:cNvPr>
        <xdr:cNvSpPr/>
      </xdr:nvSpPr>
      <xdr:spPr>
        <a:xfrm>
          <a:off x="12659909" y="124067977"/>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10</xdr:col>
      <xdr:colOff>535869</xdr:colOff>
      <xdr:row>607</xdr:row>
      <xdr:rowOff>4249</xdr:rowOff>
    </xdr:from>
    <xdr:to>
      <xdr:col>11</xdr:col>
      <xdr:colOff>704901</xdr:colOff>
      <xdr:row>609</xdr:row>
      <xdr:rowOff>57754</xdr:rowOff>
    </xdr:to>
    <xdr:sp macro="" textlink="">
      <xdr:nvSpPr>
        <xdr:cNvPr id="186" name="Rectángulo 185">
          <a:hlinkClick xmlns:r="http://schemas.openxmlformats.org/officeDocument/2006/relationships" r:id="rId15"/>
        </xdr:cNvPr>
        <xdr:cNvSpPr/>
      </xdr:nvSpPr>
      <xdr:spPr>
        <a:xfrm>
          <a:off x="12668905" y="123602463"/>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203216</xdr:colOff>
      <xdr:row>607</xdr:row>
      <xdr:rowOff>2484</xdr:rowOff>
    </xdr:from>
    <xdr:to>
      <xdr:col>9</xdr:col>
      <xdr:colOff>1151479</xdr:colOff>
      <xdr:row>609</xdr:row>
      <xdr:rowOff>55989</xdr:rowOff>
    </xdr:to>
    <xdr:sp macro="" textlink="">
      <xdr:nvSpPr>
        <xdr:cNvPr id="187" name="Rectángulo 186">
          <a:hlinkClick xmlns:r="http://schemas.openxmlformats.org/officeDocument/2006/relationships" r:id="rId16"/>
        </xdr:cNvPr>
        <xdr:cNvSpPr/>
      </xdr:nvSpPr>
      <xdr:spPr>
        <a:xfrm>
          <a:off x="9013841" y="123600698"/>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222558</xdr:colOff>
      <xdr:row>611</xdr:row>
      <xdr:rowOff>161275</xdr:rowOff>
    </xdr:from>
    <xdr:to>
      <xdr:col>8</xdr:col>
      <xdr:colOff>184304</xdr:colOff>
      <xdr:row>613</xdr:row>
      <xdr:rowOff>214780</xdr:rowOff>
    </xdr:to>
    <xdr:sp macro="" textlink="">
      <xdr:nvSpPr>
        <xdr:cNvPr id="188" name="Rectángulo 187">
          <a:hlinkClick xmlns:r="http://schemas.openxmlformats.org/officeDocument/2006/relationships" r:id="rId17"/>
        </xdr:cNvPr>
        <xdr:cNvSpPr/>
      </xdr:nvSpPr>
      <xdr:spPr>
        <a:xfrm>
          <a:off x="7196219" y="124553239"/>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1183924</xdr:colOff>
      <xdr:row>611</xdr:row>
      <xdr:rowOff>166331</xdr:rowOff>
    </xdr:from>
    <xdr:to>
      <xdr:col>10</xdr:col>
      <xdr:colOff>515438</xdr:colOff>
      <xdr:row>613</xdr:row>
      <xdr:rowOff>207352</xdr:rowOff>
    </xdr:to>
    <xdr:sp macro="" textlink="">
      <xdr:nvSpPr>
        <xdr:cNvPr id="189" name="Rectángulo 188">
          <a:hlinkClick xmlns:r="http://schemas.openxmlformats.org/officeDocument/2006/relationships" r:id="rId18"/>
        </xdr:cNvPr>
        <xdr:cNvSpPr/>
      </xdr:nvSpPr>
      <xdr:spPr>
        <a:xfrm>
          <a:off x="10844995" y="124558295"/>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667</xdr:row>
      <xdr:rowOff>2889</xdr:rowOff>
    </xdr:from>
    <xdr:to>
      <xdr:col>6</xdr:col>
      <xdr:colOff>198277</xdr:colOff>
      <xdr:row>669</xdr:row>
      <xdr:rowOff>56394</xdr:rowOff>
    </xdr:to>
    <xdr:sp macro="" textlink="">
      <xdr:nvSpPr>
        <xdr:cNvPr id="190" name="Rectángulo 189">
          <a:hlinkClick xmlns:r="http://schemas.openxmlformats.org/officeDocument/2006/relationships" r:id="rId2"/>
        </xdr:cNvPr>
        <xdr:cNvSpPr/>
      </xdr:nvSpPr>
      <xdr:spPr>
        <a:xfrm>
          <a:off x="5374821" y="135836193"/>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669</xdr:row>
      <xdr:rowOff>80924</xdr:rowOff>
    </xdr:from>
    <xdr:to>
      <xdr:col>6</xdr:col>
      <xdr:colOff>198277</xdr:colOff>
      <xdr:row>671</xdr:row>
      <xdr:rowOff>134429</xdr:rowOff>
    </xdr:to>
    <xdr:sp macro="" textlink="">
      <xdr:nvSpPr>
        <xdr:cNvPr id="191" name="Rectángulo 190">
          <a:hlinkClick xmlns:r="http://schemas.openxmlformats.org/officeDocument/2006/relationships" r:id="rId3"/>
        </xdr:cNvPr>
        <xdr:cNvSpPr/>
      </xdr:nvSpPr>
      <xdr:spPr>
        <a:xfrm>
          <a:off x="5374821" y="136311103"/>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671</xdr:row>
      <xdr:rowOff>159566</xdr:rowOff>
    </xdr:from>
    <xdr:to>
      <xdr:col>6</xdr:col>
      <xdr:colOff>198277</xdr:colOff>
      <xdr:row>673</xdr:row>
      <xdr:rowOff>213071</xdr:rowOff>
    </xdr:to>
    <xdr:sp macro="" textlink="">
      <xdr:nvSpPr>
        <xdr:cNvPr id="192" name="Rectángulo 191">
          <a:hlinkClick xmlns:r="http://schemas.openxmlformats.org/officeDocument/2006/relationships" r:id="rId4"/>
        </xdr:cNvPr>
        <xdr:cNvSpPr/>
      </xdr:nvSpPr>
      <xdr:spPr>
        <a:xfrm>
          <a:off x="5374821" y="136786620"/>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204201</xdr:colOff>
      <xdr:row>671</xdr:row>
      <xdr:rowOff>155213</xdr:rowOff>
    </xdr:from>
    <xdr:to>
      <xdr:col>9</xdr:col>
      <xdr:colOff>1157231</xdr:colOff>
      <xdr:row>673</xdr:row>
      <xdr:rowOff>208718</xdr:rowOff>
    </xdr:to>
    <xdr:sp macro="" textlink="">
      <xdr:nvSpPr>
        <xdr:cNvPr id="193" name="Rectángulo 192">
          <a:hlinkClick xmlns:r="http://schemas.openxmlformats.org/officeDocument/2006/relationships" r:id="rId5"/>
        </xdr:cNvPr>
        <xdr:cNvSpPr/>
      </xdr:nvSpPr>
      <xdr:spPr>
        <a:xfrm>
          <a:off x="9014826" y="136782267"/>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211823</xdr:colOff>
      <xdr:row>669</xdr:row>
      <xdr:rowOff>84379</xdr:rowOff>
    </xdr:from>
    <xdr:to>
      <xdr:col>8</xdr:col>
      <xdr:colOff>173569</xdr:colOff>
      <xdr:row>671</xdr:row>
      <xdr:rowOff>137884</xdr:rowOff>
    </xdr:to>
    <xdr:sp macro="" textlink="">
      <xdr:nvSpPr>
        <xdr:cNvPr id="194" name="Rectángulo 193">
          <a:hlinkClick xmlns:r="http://schemas.openxmlformats.org/officeDocument/2006/relationships" r:id="rId6"/>
        </xdr:cNvPr>
        <xdr:cNvSpPr/>
      </xdr:nvSpPr>
      <xdr:spPr>
        <a:xfrm>
          <a:off x="7185484" y="136314558"/>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226715</xdr:colOff>
      <xdr:row>667</xdr:row>
      <xdr:rowOff>0</xdr:rowOff>
    </xdr:from>
    <xdr:to>
      <xdr:col>8</xdr:col>
      <xdr:colOff>186873</xdr:colOff>
      <xdr:row>669</xdr:row>
      <xdr:rowOff>51917</xdr:rowOff>
    </xdr:to>
    <xdr:sp macro="" textlink="">
      <xdr:nvSpPr>
        <xdr:cNvPr id="195" name="Rectángulo 194">
          <a:hlinkClick xmlns:r="http://schemas.openxmlformats.org/officeDocument/2006/relationships" r:id="rId7"/>
        </xdr:cNvPr>
        <xdr:cNvSpPr/>
      </xdr:nvSpPr>
      <xdr:spPr>
        <a:xfrm>
          <a:off x="7200376" y="135833304"/>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11</xdr:col>
      <xdr:colOff>712865</xdr:colOff>
      <xdr:row>669</xdr:row>
      <xdr:rowOff>62454</xdr:rowOff>
    </xdr:from>
    <xdr:to>
      <xdr:col>13</xdr:col>
      <xdr:colOff>749904</xdr:colOff>
      <xdr:row>671</xdr:row>
      <xdr:rowOff>115959</xdr:rowOff>
    </xdr:to>
    <xdr:sp macro="" textlink="">
      <xdr:nvSpPr>
        <xdr:cNvPr id="196" name="Rectángulo 195">
          <a:hlinkClick xmlns:r="http://schemas.openxmlformats.org/officeDocument/2006/relationships" r:id="rId8"/>
        </xdr:cNvPr>
        <xdr:cNvSpPr/>
      </xdr:nvSpPr>
      <xdr:spPr>
        <a:xfrm>
          <a:off x="14478758" y="136292633"/>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1170012</xdr:colOff>
      <xdr:row>669</xdr:row>
      <xdr:rowOff>76815</xdr:rowOff>
    </xdr:from>
    <xdr:to>
      <xdr:col>10</xdr:col>
      <xdr:colOff>501526</xdr:colOff>
      <xdr:row>671</xdr:row>
      <xdr:rowOff>149905</xdr:rowOff>
    </xdr:to>
    <xdr:sp macro="" textlink="">
      <xdr:nvSpPr>
        <xdr:cNvPr id="197" name="Rectángulo 196">
          <a:hlinkClick xmlns:r="http://schemas.openxmlformats.org/officeDocument/2006/relationships" r:id="rId9"/>
        </xdr:cNvPr>
        <xdr:cNvSpPr/>
      </xdr:nvSpPr>
      <xdr:spPr>
        <a:xfrm>
          <a:off x="10831083" y="136306994"/>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1174145</xdr:colOff>
      <xdr:row>667</xdr:row>
      <xdr:rowOff>8123</xdr:rowOff>
    </xdr:from>
    <xdr:to>
      <xdr:col>10</xdr:col>
      <xdr:colOff>505659</xdr:colOff>
      <xdr:row>669</xdr:row>
      <xdr:rowOff>61628</xdr:rowOff>
    </xdr:to>
    <xdr:sp macro="" textlink="">
      <xdr:nvSpPr>
        <xdr:cNvPr id="198" name="Rectángulo 197">
          <a:hlinkClick xmlns:r="http://schemas.openxmlformats.org/officeDocument/2006/relationships" r:id="rId10"/>
        </xdr:cNvPr>
        <xdr:cNvSpPr/>
      </xdr:nvSpPr>
      <xdr:spPr>
        <a:xfrm>
          <a:off x="10835216" y="135841427"/>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198458</xdr:colOff>
      <xdr:row>669</xdr:row>
      <xdr:rowOff>71522</xdr:rowOff>
    </xdr:from>
    <xdr:to>
      <xdr:col>9</xdr:col>
      <xdr:colOff>1146721</xdr:colOff>
      <xdr:row>671</xdr:row>
      <xdr:rowOff>123439</xdr:rowOff>
    </xdr:to>
    <xdr:sp macro="" textlink="">
      <xdr:nvSpPr>
        <xdr:cNvPr id="199" name="Rectángulo 198">
          <a:hlinkClick xmlns:r="http://schemas.openxmlformats.org/officeDocument/2006/relationships" r:id="rId11"/>
        </xdr:cNvPr>
        <xdr:cNvSpPr/>
      </xdr:nvSpPr>
      <xdr:spPr>
        <a:xfrm>
          <a:off x="9009083" y="136301701"/>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11</xdr:col>
      <xdr:colOff>736882</xdr:colOff>
      <xdr:row>667</xdr:row>
      <xdr:rowOff>699</xdr:rowOff>
    </xdr:from>
    <xdr:to>
      <xdr:col>14</xdr:col>
      <xdr:colOff>6028</xdr:colOff>
      <xdr:row>669</xdr:row>
      <xdr:rowOff>44445</xdr:rowOff>
    </xdr:to>
    <xdr:sp macro="" textlink="">
      <xdr:nvSpPr>
        <xdr:cNvPr id="200" name="Rectángulo 199">
          <a:hlinkClick xmlns:r="http://schemas.openxmlformats.org/officeDocument/2006/relationships" r:id="rId12"/>
        </xdr:cNvPr>
        <xdr:cNvSpPr/>
      </xdr:nvSpPr>
      <xdr:spPr>
        <a:xfrm>
          <a:off x="14502775" y="135834003"/>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10</xdr:col>
      <xdr:colOff>543804</xdr:colOff>
      <xdr:row>671</xdr:row>
      <xdr:rowOff>145815</xdr:rowOff>
    </xdr:from>
    <xdr:to>
      <xdr:col>11</xdr:col>
      <xdr:colOff>712836</xdr:colOff>
      <xdr:row>673</xdr:row>
      <xdr:rowOff>199320</xdr:rowOff>
    </xdr:to>
    <xdr:sp macro="" textlink="">
      <xdr:nvSpPr>
        <xdr:cNvPr id="201" name="Rectángulo 200">
          <a:hlinkClick xmlns:r="http://schemas.openxmlformats.org/officeDocument/2006/relationships" r:id="rId13"/>
        </xdr:cNvPr>
        <xdr:cNvSpPr/>
      </xdr:nvSpPr>
      <xdr:spPr>
        <a:xfrm>
          <a:off x="12676840" y="136772869"/>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10</xdr:col>
      <xdr:colOff>526873</xdr:colOff>
      <xdr:row>669</xdr:row>
      <xdr:rowOff>72888</xdr:rowOff>
    </xdr:from>
    <xdr:to>
      <xdr:col>11</xdr:col>
      <xdr:colOff>695905</xdr:colOff>
      <xdr:row>671</xdr:row>
      <xdr:rowOff>167701</xdr:rowOff>
    </xdr:to>
    <xdr:sp macro="" textlink="">
      <xdr:nvSpPr>
        <xdr:cNvPr id="202" name="Rectángulo 201">
          <a:hlinkClick xmlns:r="http://schemas.openxmlformats.org/officeDocument/2006/relationships" r:id="rId14"/>
        </xdr:cNvPr>
        <xdr:cNvSpPr/>
      </xdr:nvSpPr>
      <xdr:spPr>
        <a:xfrm>
          <a:off x="12659909" y="136303067"/>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10</xdr:col>
      <xdr:colOff>535869</xdr:colOff>
      <xdr:row>667</xdr:row>
      <xdr:rowOff>4249</xdr:rowOff>
    </xdr:from>
    <xdr:to>
      <xdr:col>11</xdr:col>
      <xdr:colOff>704901</xdr:colOff>
      <xdr:row>669</xdr:row>
      <xdr:rowOff>57754</xdr:rowOff>
    </xdr:to>
    <xdr:sp macro="" textlink="">
      <xdr:nvSpPr>
        <xdr:cNvPr id="203" name="Rectángulo 202">
          <a:hlinkClick xmlns:r="http://schemas.openxmlformats.org/officeDocument/2006/relationships" r:id="rId15"/>
        </xdr:cNvPr>
        <xdr:cNvSpPr/>
      </xdr:nvSpPr>
      <xdr:spPr>
        <a:xfrm>
          <a:off x="12668905" y="135837553"/>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203216</xdr:colOff>
      <xdr:row>667</xdr:row>
      <xdr:rowOff>2484</xdr:rowOff>
    </xdr:from>
    <xdr:to>
      <xdr:col>9</xdr:col>
      <xdr:colOff>1151479</xdr:colOff>
      <xdr:row>669</xdr:row>
      <xdr:rowOff>55989</xdr:rowOff>
    </xdr:to>
    <xdr:sp macro="" textlink="">
      <xdr:nvSpPr>
        <xdr:cNvPr id="204" name="Rectángulo 203">
          <a:hlinkClick xmlns:r="http://schemas.openxmlformats.org/officeDocument/2006/relationships" r:id="rId16"/>
        </xdr:cNvPr>
        <xdr:cNvSpPr/>
      </xdr:nvSpPr>
      <xdr:spPr>
        <a:xfrm>
          <a:off x="9013841" y="135835788"/>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222558</xdr:colOff>
      <xdr:row>671</xdr:row>
      <xdr:rowOff>161275</xdr:rowOff>
    </xdr:from>
    <xdr:to>
      <xdr:col>8</xdr:col>
      <xdr:colOff>184304</xdr:colOff>
      <xdr:row>673</xdr:row>
      <xdr:rowOff>214780</xdr:rowOff>
    </xdr:to>
    <xdr:sp macro="" textlink="">
      <xdr:nvSpPr>
        <xdr:cNvPr id="205" name="Rectángulo 204">
          <a:hlinkClick xmlns:r="http://schemas.openxmlformats.org/officeDocument/2006/relationships" r:id="rId17"/>
        </xdr:cNvPr>
        <xdr:cNvSpPr/>
      </xdr:nvSpPr>
      <xdr:spPr>
        <a:xfrm>
          <a:off x="7196219" y="136788329"/>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1183924</xdr:colOff>
      <xdr:row>671</xdr:row>
      <xdr:rowOff>166331</xdr:rowOff>
    </xdr:from>
    <xdr:to>
      <xdr:col>10</xdr:col>
      <xdr:colOff>515438</xdr:colOff>
      <xdr:row>673</xdr:row>
      <xdr:rowOff>207352</xdr:rowOff>
    </xdr:to>
    <xdr:sp macro="" textlink="">
      <xdr:nvSpPr>
        <xdr:cNvPr id="206" name="Rectángulo 205">
          <a:hlinkClick xmlns:r="http://schemas.openxmlformats.org/officeDocument/2006/relationships" r:id="rId18"/>
        </xdr:cNvPr>
        <xdr:cNvSpPr/>
      </xdr:nvSpPr>
      <xdr:spPr>
        <a:xfrm>
          <a:off x="10844995" y="136793385"/>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727</xdr:row>
      <xdr:rowOff>2889</xdr:rowOff>
    </xdr:from>
    <xdr:to>
      <xdr:col>6</xdr:col>
      <xdr:colOff>198277</xdr:colOff>
      <xdr:row>729</xdr:row>
      <xdr:rowOff>56394</xdr:rowOff>
    </xdr:to>
    <xdr:sp macro="" textlink="">
      <xdr:nvSpPr>
        <xdr:cNvPr id="207" name="Rectángulo 206">
          <a:hlinkClick xmlns:r="http://schemas.openxmlformats.org/officeDocument/2006/relationships" r:id="rId2"/>
        </xdr:cNvPr>
        <xdr:cNvSpPr/>
      </xdr:nvSpPr>
      <xdr:spPr>
        <a:xfrm>
          <a:off x="5374821" y="148071282"/>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729</xdr:row>
      <xdr:rowOff>80924</xdr:rowOff>
    </xdr:from>
    <xdr:to>
      <xdr:col>6</xdr:col>
      <xdr:colOff>198277</xdr:colOff>
      <xdr:row>731</xdr:row>
      <xdr:rowOff>134429</xdr:rowOff>
    </xdr:to>
    <xdr:sp macro="" textlink="">
      <xdr:nvSpPr>
        <xdr:cNvPr id="208" name="Rectángulo 207">
          <a:hlinkClick xmlns:r="http://schemas.openxmlformats.org/officeDocument/2006/relationships" r:id="rId3"/>
        </xdr:cNvPr>
        <xdr:cNvSpPr/>
      </xdr:nvSpPr>
      <xdr:spPr>
        <a:xfrm>
          <a:off x="5374821" y="148546192"/>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731</xdr:row>
      <xdr:rowOff>159566</xdr:rowOff>
    </xdr:from>
    <xdr:to>
      <xdr:col>6</xdr:col>
      <xdr:colOff>198277</xdr:colOff>
      <xdr:row>733</xdr:row>
      <xdr:rowOff>213071</xdr:rowOff>
    </xdr:to>
    <xdr:sp macro="" textlink="">
      <xdr:nvSpPr>
        <xdr:cNvPr id="209" name="Rectángulo 208">
          <a:hlinkClick xmlns:r="http://schemas.openxmlformats.org/officeDocument/2006/relationships" r:id="rId4"/>
        </xdr:cNvPr>
        <xdr:cNvSpPr/>
      </xdr:nvSpPr>
      <xdr:spPr>
        <a:xfrm>
          <a:off x="5374821" y="14902170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204201</xdr:colOff>
      <xdr:row>731</xdr:row>
      <xdr:rowOff>155213</xdr:rowOff>
    </xdr:from>
    <xdr:to>
      <xdr:col>9</xdr:col>
      <xdr:colOff>1157231</xdr:colOff>
      <xdr:row>733</xdr:row>
      <xdr:rowOff>208718</xdr:rowOff>
    </xdr:to>
    <xdr:sp macro="" textlink="">
      <xdr:nvSpPr>
        <xdr:cNvPr id="210" name="Rectángulo 209">
          <a:hlinkClick xmlns:r="http://schemas.openxmlformats.org/officeDocument/2006/relationships" r:id="rId5"/>
        </xdr:cNvPr>
        <xdr:cNvSpPr/>
      </xdr:nvSpPr>
      <xdr:spPr>
        <a:xfrm>
          <a:off x="9014826" y="149017356"/>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211823</xdr:colOff>
      <xdr:row>729</xdr:row>
      <xdr:rowOff>84379</xdr:rowOff>
    </xdr:from>
    <xdr:to>
      <xdr:col>8</xdr:col>
      <xdr:colOff>173569</xdr:colOff>
      <xdr:row>731</xdr:row>
      <xdr:rowOff>137884</xdr:rowOff>
    </xdr:to>
    <xdr:sp macro="" textlink="">
      <xdr:nvSpPr>
        <xdr:cNvPr id="211" name="Rectángulo 210">
          <a:hlinkClick xmlns:r="http://schemas.openxmlformats.org/officeDocument/2006/relationships" r:id="rId6"/>
        </xdr:cNvPr>
        <xdr:cNvSpPr/>
      </xdr:nvSpPr>
      <xdr:spPr>
        <a:xfrm>
          <a:off x="7185484" y="148549647"/>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226715</xdr:colOff>
      <xdr:row>727</xdr:row>
      <xdr:rowOff>0</xdr:rowOff>
    </xdr:from>
    <xdr:to>
      <xdr:col>8</xdr:col>
      <xdr:colOff>186873</xdr:colOff>
      <xdr:row>729</xdr:row>
      <xdr:rowOff>51917</xdr:rowOff>
    </xdr:to>
    <xdr:sp macro="" textlink="">
      <xdr:nvSpPr>
        <xdr:cNvPr id="212" name="Rectángulo 211">
          <a:hlinkClick xmlns:r="http://schemas.openxmlformats.org/officeDocument/2006/relationships" r:id="rId7"/>
        </xdr:cNvPr>
        <xdr:cNvSpPr/>
      </xdr:nvSpPr>
      <xdr:spPr>
        <a:xfrm>
          <a:off x="7200376" y="148068393"/>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11</xdr:col>
      <xdr:colOff>712865</xdr:colOff>
      <xdr:row>729</xdr:row>
      <xdr:rowOff>62454</xdr:rowOff>
    </xdr:from>
    <xdr:to>
      <xdr:col>13</xdr:col>
      <xdr:colOff>749904</xdr:colOff>
      <xdr:row>731</xdr:row>
      <xdr:rowOff>115959</xdr:rowOff>
    </xdr:to>
    <xdr:sp macro="" textlink="">
      <xdr:nvSpPr>
        <xdr:cNvPr id="213" name="Rectángulo 212">
          <a:hlinkClick xmlns:r="http://schemas.openxmlformats.org/officeDocument/2006/relationships" r:id="rId8"/>
        </xdr:cNvPr>
        <xdr:cNvSpPr/>
      </xdr:nvSpPr>
      <xdr:spPr>
        <a:xfrm>
          <a:off x="14478758" y="148527722"/>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1170012</xdr:colOff>
      <xdr:row>729</xdr:row>
      <xdr:rowOff>76815</xdr:rowOff>
    </xdr:from>
    <xdr:to>
      <xdr:col>10</xdr:col>
      <xdr:colOff>501526</xdr:colOff>
      <xdr:row>731</xdr:row>
      <xdr:rowOff>149905</xdr:rowOff>
    </xdr:to>
    <xdr:sp macro="" textlink="">
      <xdr:nvSpPr>
        <xdr:cNvPr id="214" name="Rectángulo 213">
          <a:hlinkClick xmlns:r="http://schemas.openxmlformats.org/officeDocument/2006/relationships" r:id="rId9"/>
        </xdr:cNvPr>
        <xdr:cNvSpPr/>
      </xdr:nvSpPr>
      <xdr:spPr>
        <a:xfrm>
          <a:off x="10831083" y="148542083"/>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1174145</xdr:colOff>
      <xdr:row>727</xdr:row>
      <xdr:rowOff>8123</xdr:rowOff>
    </xdr:from>
    <xdr:to>
      <xdr:col>10</xdr:col>
      <xdr:colOff>505659</xdr:colOff>
      <xdr:row>729</xdr:row>
      <xdr:rowOff>61628</xdr:rowOff>
    </xdr:to>
    <xdr:sp macro="" textlink="">
      <xdr:nvSpPr>
        <xdr:cNvPr id="215" name="Rectángulo 214">
          <a:hlinkClick xmlns:r="http://schemas.openxmlformats.org/officeDocument/2006/relationships" r:id="rId10"/>
        </xdr:cNvPr>
        <xdr:cNvSpPr/>
      </xdr:nvSpPr>
      <xdr:spPr>
        <a:xfrm>
          <a:off x="10835216" y="148076516"/>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198458</xdr:colOff>
      <xdr:row>729</xdr:row>
      <xdr:rowOff>71522</xdr:rowOff>
    </xdr:from>
    <xdr:to>
      <xdr:col>9</xdr:col>
      <xdr:colOff>1146721</xdr:colOff>
      <xdr:row>731</xdr:row>
      <xdr:rowOff>123439</xdr:rowOff>
    </xdr:to>
    <xdr:sp macro="" textlink="">
      <xdr:nvSpPr>
        <xdr:cNvPr id="216" name="Rectángulo 215">
          <a:hlinkClick xmlns:r="http://schemas.openxmlformats.org/officeDocument/2006/relationships" r:id="rId11"/>
        </xdr:cNvPr>
        <xdr:cNvSpPr/>
      </xdr:nvSpPr>
      <xdr:spPr>
        <a:xfrm>
          <a:off x="9009083" y="148536790"/>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11</xdr:col>
      <xdr:colOff>736882</xdr:colOff>
      <xdr:row>727</xdr:row>
      <xdr:rowOff>699</xdr:rowOff>
    </xdr:from>
    <xdr:to>
      <xdr:col>14</xdr:col>
      <xdr:colOff>6028</xdr:colOff>
      <xdr:row>729</xdr:row>
      <xdr:rowOff>44445</xdr:rowOff>
    </xdr:to>
    <xdr:sp macro="" textlink="">
      <xdr:nvSpPr>
        <xdr:cNvPr id="217" name="Rectángulo 216">
          <a:hlinkClick xmlns:r="http://schemas.openxmlformats.org/officeDocument/2006/relationships" r:id="rId12"/>
        </xdr:cNvPr>
        <xdr:cNvSpPr/>
      </xdr:nvSpPr>
      <xdr:spPr>
        <a:xfrm>
          <a:off x="14502775" y="148069092"/>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10</xdr:col>
      <xdr:colOff>543804</xdr:colOff>
      <xdr:row>731</xdr:row>
      <xdr:rowOff>145815</xdr:rowOff>
    </xdr:from>
    <xdr:to>
      <xdr:col>11</xdr:col>
      <xdr:colOff>712836</xdr:colOff>
      <xdr:row>733</xdr:row>
      <xdr:rowOff>199320</xdr:rowOff>
    </xdr:to>
    <xdr:sp macro="" textlink="">
      <xdr:nvSpPr>
        <xdr:cNvPr id="218" name="Rectángulo 217">
          <a:hlinkClick xmlns:r="http://schemas.openxmlformats.org/officeDocument/2006/relationships" r:id="rId13"/>
        </xdr:cNvPr>
        <xdr:cNvSpPr/>
      </xdr:nvSpPr>
      <xdr:spPr>
        <a:xfrm>
          <a:off x="12676840" y="149007958"/>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10</xdr:col>
      <xdr:colOff>526873</xdr:colOff>
      <xdr:row>729</xdr:row>
      <xdr:rowOff>72888</xdr:rowOff>
    </xdr:from>
    <xdr:to>
      <xdr:col>11</xdr:col>
      <xdr:colOff>695905</xdr:colOff>
      <xdr:row>731</xdr:row>
      <xdr:rowOff>167701</xdr:rowOff>
    </xdr:to>
    <xdr:sp macro="" textlink="">
      <xdr:nvSpPr>
        <xdr:cNvPr id="219" name="Rectángulo 218">
          <a:hlinkClick xmlns:r="http://schemas.openxmlformats.org/officeDocument/2006/relationships" r:id="rId14"/>
        </xdr:cNvPr>
        <xdr:cNvSpPr/>
      </xdr:nvSpPr>
      <xdr:spPr>
        <a:xfrm>
          <a:off x="12659909" y="148538156"/>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10</xdr:col>
      <xdr:colOff>535869</xdr:colOff>
      <xdr:row>727</xdr:row>
      <xdr:rowOff>4249</xdr:rowOff>
    </xdr:from>
    <xdr:to>
      <xdr:col>11</xdr:col>
      <xdr:colOff>704901</xdr:colOff>
      <xdr:row>729</xdr:row>
      <xdr:rowOff>57754</xdr:rowOff>
    </xdr:to>
    <xdr:sp macro="" textlink="">
      <xdr:nvSpPr>
        <xdr:cNvPr id="220" name="Rectángulo 219">
          <a:hlinkClick xmlns:r="http://schemas.openxmlformats.org/officeDocument/2006/relationships" r:id="rId15"/>
        </xdr:cNvPr>
        <xdr:cNvSpPr/>
      </xdr:nvSpPr>
      <xdr:spPr>
        <a:xfrm>
          <a:off x="12668905" y="148072642"/>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203216</xdr:colOff>
      <xdr:row>727</xdr:row>
      <xdr:rowOff>2484</xdr:rowOff>
    </xdr:from>
    <xdr:to>
      <xdr:col>9</xdr:col>
      <xdr:colOff>1151479</xdr:colOff>
      <xdr:row>729</xdr:row>
      <xdr:rowOff>55989</xdr:rowOff>
    </xdr:to>
    <xdr:sp macro="" textlink="">
      <xdr:nvSpPr>
        <xdr:cNvPr id="221" name="Rectángulo 220">
          <a:hlinkClick xmlns:r="http://schemas.openxmlformats.org/officeDocument/2006/relationships" r:id="rId16"/>
        </xdr:cNvPr>
        <xdr:cNvSpPr/>
      </xdr:nvSpPr>
      <xdr:spPr>
        <a:xfrm>
          <a:off x="9013841" y="148070877"/>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222558</xdr:colOff>
      <xdr:row>731</xdr:row>
      <xdr:rowOff>161275</xdr:rowOff>
    </xdr:from>
    <xdr:to>
      <xdr:col>8</xdr:col>
      <xdr:colOff>184304</xdr:colOff>
      <xdr:row>733</xdr:row>
      <xdr:rowOff>214780</xdr:rowOff>
    </xdr:to>
    <xdr:sp macro="" textlink="">
      <xdr:nvSpPr>
        <xdr:cNvPr id="222" name="Rectángulo 221">
          <a:hlinkClick xmlns:r="http://schemas.openxmlformats.org/officeDocument/2006/relationships" r:id="rId17"/>
        </xdr:cNvPr>
        <xdr:cNvSpPr/>
      </xdr:nvSpPr>
      <xdr:spPr>
        <a:xfrm>
          <a:off x="7196219" y="149023418"/>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1183924</xdr:colOff>
      <xdr:row>731</xdr:row>
      <xdr:rowOff>166331</xdr:rowOff>
    </xdr:from>
    <xdr:to>
      <xdr:col>10</xdr:col>
      <xdr:colOff>515438</xdr:colOff>
      <xdr:row>733</xdr:row>
      <xdr:rowOff>207352</xdr:rowOff>
    </xdr:to>
    <xdr:sp macro="" textlink="">
      <xdr:nvSpPr>
        <xdr:cNvPr id="223" name="Rectángulo 222">
          <a:hlinkClick xmlns:r="http://schemas.openxmlformats.org/officeDocument/2006/relationships" r:id="rId18"/>
        </xdr:cNvPr>
        <xdr:cNvSpPr/>
      </xdr:nvSpPr>
      <xdr:spPr>
        <a:xfrm>
          <a:off x="10844995" y="149028474"/>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787</xdr:row>
      <xdr:rowOff>2889</xdr:rowOff>
    </xdr:from>
    <xdr:to>
      <xdr:col>6</xdr:col>
      <xdr:colOff>198277</xdr:colOff>
      <xdr:row>789</xdr:row>
      <xdr:rowOff>56394</xdr:rowOff>
    </xdr:to>
    <xdr:sp macro="" textlink="">
      <xdr:nvSpPr>
        <xdr:cNvPr id="224" name="Rectángulo 223">
          <a:hlinkClick xmlns:r="http://schemas.openxmlformats.org/officeDocument/2006/relationships" r:id="rId2"/>
        </xdr:cNvPr>
        <xdr:cNvSpPr/>
      </xdr:nvSpPr>
      <xdr:spPr>
        <a:xfrm>
          <a:off x="5374821" y="160306371"/>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789</xdr:row>
      <xdr:rowOff>80924</xdr:rowOff>
    </xdr:from>
    <xdr:to>
      <xdr:col>6</xdr:col>
      <xdr:colOff>198277</xdr:colOff>
      <xdr:row>791</xdr:row>
      <xdr:rowOff>134429</xdr:rowOff>
    </xdr:to>
    <xdr:sp macro="" textlink="">
      <xdr:nvSpPr>
        <xdr:cNvPr id="225" name="Rectángulo 224">
          <a:hlinkClick xmlns:r="http://schemas.openxmlformats.org/officeDocument/2006/relationships" r:id="rId3"/>
        </xdr:cNvPr>
        <xdr:cNvSpPr/>
      </xdr:nvSpPr>
      <xdr:spPr>
        <a:xfrm>
          <a:off x="5374821" y="160781281"/>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791</xdr:row>
      <xdr:rowOff>159566</xdr:rowOff>
    </xdr:from>
    <xdr:to>
      <xdr:col>6</xdr:col>
      <xdr:colOff>198277</xdr:colOff>
      <xdr:row>793</xdr:row>
      <xdr:rowOff>213071</xdr:rowOff>
    </xdr:to>
    <xdr:sp macro="" textlink="">
      <xdr:nvSpPr>
        <xdr:cNvPr id="226" name="Rectángulo 225">
          <a:hlinkClick xmlns:r="http://schemas.openxmlformats.org/officeDocument/2006/relationships" r:id="rId4"/>
        </xdr:cNvPr>
        <xdr:cNvSpPr/>
      </xdr:nvSpPr>
      <xdr:spPr>
        <a:xfrm>
          <a:off x="5374821" y="161256798"/>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204201</xdr:colOff>
      <xdr:row>791</xdr:row>
      <xdr:rowOff>155213</xdr:rowOff>
    </xdr:from>
    <xdr:to>
      <xdr:col>9</xdr:col>
      <xdr:colOff>1157231</xdr:colOff>
      <xdr:row>793</xdr:row>
      <xdr:rowOff>208718</xdr:rowOff>
    </xdr:to>
    <xdr:sp macro="" textlink="">
      <xdr:nvSpPr>
        <xdr:cNvPr id="227" name="Rectángulo 226">
          <a:hlinkClick xmlns:r="http://schemas.openxmlformats.org/officeDocument/2006/relationships" r:id="rId5"/>
        </xdr:cNvPr>
        <xdr:cNvSpPr/>
      </xdr:nvSpPr>
      <xdr:spPr>
        <a:xfrm>
          <a:off x="9014826" y="161252445"/>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211823</xdr:colOff>
      <xdr:row>789</xdr:row>
      <xdr:rowOff>84379</xdr:rowOff>
    </xdr:from>
    <xdr:to>
      <xdr:col>8</xdr:col>
      <xdr:colOff>173569</xdr:colOff>
      <xdr:row>791</xdr:row>
      <xdr:rowOff>137884</xdr:rowOff>
    </xdr:to>
    <xdr:sp macro="" textlink="">
      <xdr:nvSpPr>
        <xdr:cNvPr id="228" name="Rectángulo 227">
          <a:hlinkClick xmlns:r="http://schemas.openxmlformats.org/officeDocument/2006/relationships" r:id="rId6"/>
        </xdr:cNvPr>
        <xdr:cNvSpPr/>
      </xdr:nvSpPr>
      <xdr:spPr>
        <a:xfrm>
          <a:off x="7185484" y="160784736"/>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226715</xdr:colOff>
      <xdr:row>787</xdr:row>
      <xdr:rowOff>0</xdr:rowOff>
    </xdr:from>
    <xdr:to>
      <xdr:col>8</xdr:col>
      <xdr:colOff>186873</xdr:colOff>
      <xdr:row>789</xdr:row>
      <xdr:rowOff>51917</xdr:rowOff>
    </xdr:to>
    <xdr:sp macro="" textlink="">
      <xdr:nvSpPr>
        <xdr:cNvPr id="229" name="Rectángulo 228">
          <a:hlinkClick xmlns:r="http://schemas.openxmlformats.org/officeDocument/2006/relationships" r:id="rId7"/>
        </xdr:cNvPr>
        <xdr:cNvSpPr/>
      </xdr:nvSpPr>
      <xdr:spPr>
        <a:xfrm>
          <a:off x="7200376" y="160303482"/>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11</xdr:col>
      <xdr:colOff>712865</xdr:colOff>
      <xdr:row>789</xdr:row>
      <xdr:rowOff>62454</xdr:rowOff>
    </xdr:from>
    <xdr:to>
      <xdr:col>13</xdr:col>
      <xdr:colOff>749904</xdr:colOff>
      <xdr:row>791</xdr:row>
      <xdr:rowOff>115959</xdr:rowOff>
    </xdr:to>
    <xdr:sp macro="" textlink="">
      <xdr:nvSpPr>
        <xdr:cNvPr id="230" name="Rectángulo 229">
          <a:hlinkClick xmlns:r="http://schemas.openxmlformats.org/officeDocument/2006/relationships" r:id="rId8"/>
        </xdr:cNvPr>
        <xdr:cNvSpPr/>
      </xdr:nvSpPr>
      <xdr:spPr>
        <a:xfrm>
          <a:off x="14478758" y="160762811"/>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1170012</xdr:colOff>
      <xdr:row>789</xdr:row>
      <xdr:rowOff>76815</xdr:rowOff>
    </xdr:from>
    <xdr:to>
      <xdr:col>10</xdr:col>
      <xdr:colOff>501526</xdr:colOff>
      <xdr:row>791</xdr:row>
      <xdr:rowOff>149905</xdr:rowOff>
    </xdr:to>
    <xdr:sp macro="" textlink="">
      <xdr:nvSpPr>
        <xdr:cNvPr id="231" name="Rectángulo 230">
          <a:hlinkClick xmlns:r="http://schemas.openxmlformats.org/officeDocument/2006/relationships" r:id="rId9"/>
        </xdr:cNvPr>
        <xdr:cNvSpPr/>
      </xdr:nvSpPr>
      <xdr:spPr>
        <a:xfrm>
          <a:off x="10831083" y="160777172"/>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1174145</xdr:colOff>
      <xdr:row>787</xdr:row>
      <xdr:rowOff>8123</xdr:rowOff>
    </xdr:from>
    <xdr:to>
      <xdr:col>10</xdr:col>
      <xdr:colOff>505659</xdr:colOff>
      <xdr:row>789</xdr:row>
      <xdr:rowOff>61628</xdr:rowOff>
    </xdr:to>
    <xdr:sp macro="" textlink="">
      <xdr:nvSpPr>
        <xdr:cNvPr id="232" name="Rectángulo 231">
          <a:hlinkClick xmlns:r="http://schemas.openxmlformats.org/officeDocument/2006/relationships" r:id="rId10"/>
        </xdr:cNvPr>
        <xdr:cNvSpPr/>
      </xdr:nvSpPr>
      <xdr:spPr>
        <a:xfrm>
          <a:off x="10835216" y="160311605"/>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198458</xdr:colOff>
      <xdr:row>789</xdr:row>
      <xdr:rowOff>71522</xdr:rowOff>
    </xdr:from>
    <xdr:to>
      <xdr:col>9</xdr:col>
      <xdr:colOff>1146721</xdr:colOff>
      <xdr:row>791</xdr:row>
      <xdr:rowOff>123439</xdr:rowOff>
    </xdr:to>
    <xdr:sp macro="" textlink="">
      <xdr:nvSpPr>
        <xdr:cNvPr id="233" name="Rectángulo 232">
          <a:hlinkClick xmlns:r="http://schemas.openxmlformats.org/officeDocument/2006/relationships" r:id="rId11"/>
        </xdr:cNvPr>
        <xdr:cNvSpPr/>
      </xdr:nvSpPr>
      <xdr:spPr>
        <a:xfrm>
          <a:off x="9009083" y="160771879"/>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11</xdr:col>
      <xdr:colOff>736882</xdr:colOff>
      <xdr:row>787</xdr:row>
      <xdr:rowOff>699</xdr:rowOff>
    </xdr:from>
    <xdr:to>
      <xdr:col>14</xdr:col>
      <xdr:colOff>6028</xdr:colOff>
      <xdr:row>789</xdr:row>
      <xdr:rowOff>44445</xdr:rowOff>
    </xdr:to>
    <xdr:sp macro="" textlink="">
      <xdr:nvSpPr>
        <xdr:cNvPr id="234" name="Rectángulo 233">
          <a:hlinkClick xmlns:r="http://schemas.openxmlformats.org/officeDocument/2006/relationships" r:id="rId12"/>
        </xdr:cNvPr>
        <xdr:cNvSpPr/>
      </xdr:nvSpPr>
      <xdr:spPr>
        <a:xfrm>
          <a:off x="14502775" y="160304181"/>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10</xdr:col>
      <xdr:colOff>543804</xdr:colOff>
      <xdr:row>791</xdr:row>
      <xdr:rowOff>145815</xdr:rowOff>
    </xdr:from>
    <xdr:to>
      <xdr:col>11</xdr:col>
      <xdr:colOff>712836</xdr:colOff>
      <xdr:row>793</xdr:row>
      <xdr:rowOff>199320</xdr:rowOff>
    </xdr:to>
    <xdr:sp macro="" textlink="">
      <xdr:nvSpPr>
        <xdr:cNvPr id="235" name="Rectángulo 234">
          <a:hlinkClick xmlns:r="http://schemas.openxmlformats.org/officeDocument/2006/relationships" r:id="rId13"/>
        </xdr:cNvPr>
        <xdr:cNvSpPr/>
      </xdr:nvSpPr>
      <xdr:spPr>
        <a:xfrm>
          <a:off x="12676840" y="161243047"/>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10</xdr:col>
      <xdr:colOff>526873</xdr:colOff>
      <xdr:row>789</xdr:row>
      <xdr:rowOff>72888</xdr:rowOff>
    </xdr:from>
    <xdr:to>
      <xdr:col>11</xdr:col>
      <xdr:colOff>695905</xdr:colOff>
      <xdr:row>791</xdr:row>
      <xdr:rowOff>167701</xdr:rowOff>
    </xdr:to>
    <xdr:sp macro="" textlink="">
      <xdr:nvSpPr>
        <xdr:cNvPr id="236" name="Rectángulo 235">
          <a:hlinkClick xmlns:r="http://schemas.openxmlformats.org/officeDocument/2006/relationships" r:id="rId14"/>
        </xdr:cNvPr>
        <xdr:cNvSpPr/>
      </xdr:nvSpPr>
      <xdr:spPr>
        <a:xfrm>
          <a:off x="12659909" y="160773245"/>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10</xdr:col>
      <xdr:colOff>535869</xdr:colOff>
      <xdr:row>787</xdr:row>
      <xdr:rowOff>4249</xdr:rowOff>
    </xdr:from>
    <xdr:to>
      <xdr:col>11</xdr:col>
      <xdr:colOff>704901</xdr:colOff>
      <xdr:row>789</xdr:row>
      <xdr:rowOff>57754</xdr:rowOff>
    </xdr:to>
    <xdr:sp macro="" textlink="">
      <xdr:nvSpPr>
        <xdr:cNvPr id="237" name="Rectángulo 236">
          <a:hlinkClick xmlns:r="http://schemas.openxmlformats.org/officeDocument/2006/relationships" r:id="rId15"/>
        </xdr:cNvPr>
        <xdr:cNvSpPr/>
      </xdr:nvSpPr>
      <xdr:spPr>
        <a:xfrm>
          <a:off x="12668905" y="160307731"/>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203216</xdr:colOff>
      <xdr:row>787</xdr:row>
      <xdr:rowOff>2484</xdr:rowOff>
    </xdr:from>
    <xdr:to>
      <xdr:col>9</xdr:col>
      <xdr:colOff>1151479</xdr:colOff>
      <xdr:row>789</xdr:row>
      <xdr:rowOff>55989</xdr:rowOff>
    </xdr:to>
    <xdr:sp macro="" textlink="">
      <xdr:nvSpPr>
        <xdr:cNvPr id="238" name="Rectángulo 237">
          <a:hlinkClick xmlns:r="http://schemas.openxmlformats.org/officeDocument/2006/relationships" r:id="rId16"/>
        </xdr:cNvPr>
        <xdr:cNvSpPr/>
      </xdr:nvSpPr>
      <xdr:spPr>
        <a:xfrm>
          <a:off x="9013841" y="160305966"/>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222558</xdr:colOff>
      <xdr:row>791</xdr:row>
      <xdr:rowOff>161275</xdr:rowOff>
    </xdr:from>
    <xdr:to>
      <xdr:col>8</xdr:col>
      <xdr:colOff>184304</xdr:colOff>
      <xdr:row>793</xdr:row>
      <xdr:rowOff>214780</xdr:rowOff>
    </xdr:to>
    <xdr:sp macro="" textlink="">
      <xdr:nvSpPr>
        <xdr:cNvPr id="239" name="Rectángulo 238">
          <a:hlinkClick xmlns:r="http://schemas.openxmlformats.org/officeDocument/2006/relationships" r:id="rId17"/>
        </xdr:cNvPr>
        <xdr:cNvSpPr/>
      </xdr:nvSpPr>
      <xdr:spPr>
        <a:xfrm>
          <a:off x="7196219" y="161258507"/>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1183924</xdr:colOff>
      <xdr:row>791</xdr:row>
      <xdr:rowOff>166331</xdr:rowOff>
    </xdr:from>
    <xdr:to>
      <xdr:col>10</xdr:col>
      <xdr:colOff>515438</xdr:colOff>
      <xdr:row>793</xdr:row>
      <xdr:rowOff>207352</xdr:rowOff>
    </xdr:to>
    <xdr:sp macro="" textlink="">
      <xdr:nvSpPr>
        <xdr:cNvPr id="240" name="Rectángulo 239">
          <a:hlinkClick xmlns:r="http://schemas.openxmlformats.org/officeDocument/2006/relationships" r:id="rId18"/>
        </xdr:cNvPr>
        <xdr:cNvSpPr/>
      </xdr:nvSpPr>
      <xdr:spPr>
        <a:xfrm>
          <a:off x="10844995" y="161263563"/>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847</xdr:row>
      <xdr:rowOff>2889</xdr:rowOff>
    </xdr:from>
    <xdr:to>
      <xdr:col>6</xdr:col>
      <xdr:colOff>198277</xdr:colOff>
      <xdr:row>849</xdr:row>
      <xdr:rowOff>56394</xdr:rowOff>
    </xdr:to>
    <xdr:sp macro="" textlink="">
      <xdr:nvSpPr>
        <xdr:cNvPr id="241" name="Rectángulo 240">
          <a:hlinkClick xmlns:r="http://schemas.openxmlformats.org/officeDocument/2006/relationships" r:id="rId2"/>
        </xdr:cNvPr>
        <xdr:cNvSpPr/>
      </xdr:nvSpPr>
      <xdr:spPr>
        <a:xfrm>
          <a:off x="5374821" y="172541460"/>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849</xdr:row>
      <xdr:rowOff>80924</xdr:rowOff>
    </xdr:from>
    <xdr:to>
      <xdr:col>6</xdr:col>
      <xdr:colOff>198277</xdr:colOff>
      <xdr:row>851</xdr:row>
      <xdr:rowOff>134429</xdr:rowOff>
    </xdr:to>
    <xdr:sp macro="" textlink="">
      <xdr:nvSpPr>
        <xdr:cNvPr id="242" name="Rectángulo 241">
          <a:hlinkClick xmlns:r="http://schemas.openxmlformats.org/officeDocument/2006/relationships" r:id="rId3"/>
        </xdr:cNvPr>
        <xdr:cNvSpPr/>
      </xdr:nvSpPr>
      <xdr:spPr>
        <a:xfrm>
          <a:off x="5374821" y="173016370"/>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851</xdr:row>
      <xdr:rowOff>159566</xdr:rowOff>
    </xdr:from>
    <xdr:to>
      <xdr:col>6</xdr:col>
      <xdr:colOff>198277</xdr:colOff>
      <xdr:row>853</xdr:row>
      <xdr:rowOff>213071</xdr:rowOff>
    </xdr:to>
    <xdr:sp macro="" textlink="">
      <xdr:nvSpPr>
        <xdr:cNvPr id="243" name="Rectángulo 242">
          <a:hlinkClick xmlns:r="http://schemas.openxmlformats.org/officeDocument/2006/relationships" r:id="rId4"/>
        </xdr:cNvPr>
        <xdr:cNvSpPr/>
      </xdr:nvSpPr>
      <xdr:spPr>
        <a:xfrm>
          <a:off x="5374821" y="173491887"/>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204201</xdr:colOff>
      <xdr:row>851</xdr:row>
      <xdr:rowOff>155213</xdr:rowOff>
    </xdr:from>
    <xdr:to>
      <xdr:col>9</xdr:col>
      <xdr:colOff>1157231</xdr:colOff>
      <xdr:row>853</xdr:row>
      <xdr:rowOff>208718</xdr:rowOff>
    </xdr:to>
    <xdr:sp macro="" textlink="">
      <xdr:nvSpPr>
        <xdr:cNvPr id="244" name="Rectángulo 243">
          <a:hlinkClick xmlns:r="http://schemas.openxmlformats.org/officeDocument/2006/relationships" r:id="rId5"/>
        </xdr:cNvPr>
        <xdr:cNvSpPr/>
      </xdr:nvSpPr>
      <xdr:spPr>
        <a:xfrm>
          <a:off x="9014826" y="173487534"/>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211823</xdr:colOff>
      <xdr:row>849</xdr:row>
      <xdr:rowOff>84379</xdr:rowOff>
    </xdr:from>
    <xdr:to>
      <xdr:col>8</xdr:col>
      <xdr:colOff>173569</xdr:colOff>
      <xdr:row>851</xdr:row>
      <xdr:rowOff>137884</xdr:rowOff>
    </xdr:to>
    <xdr:sp macro="" textlink="">
      <xdr:nvSpPr>
        <xdr:cNvPr id="245" name="Rectángulo 244">
          <a:hlinkClick xmlns:r="http://schemas.openxmlformats.org/officeDocument/2006/relationships" r:id="rId6"/>
        </xdr:cNvPr>
        <xdr:cNvSpPr/>
      </xdr:nvSpPr>
      <xdr:spPr>
        <a:xfrm>
          <a:off x="7185484" y="173019825"/>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226715</xdr:colOff>
      <xdr:row>847</xdr:row>
      <xdr:rowOff>0</xdr:rowOff>
    </xdr:from>
    <xdr:to>
      <xdr:col>8</xdr:col>
      <xdr:colOff>186873</xdr:colOff>
      <xdr:row>849</xdr:row>
      <xdr:rowOff>51917</xdr:rowOff>
    </xdr:to>
    <xdr:sp macro="" textlink="">
      <xdr:nvSpPr>
        <xdr:cNvPr id="246" name="Rectángulo 245">
          <a:hlinkClick xmlns:r="http://schemas.openxmlformats.org/officeDocument/2006/relationships" r:id="rId7"/>
        </xdr:cNvPr>
        <xdr:cNvSpPr/>
      </xdr:nvSpPr>
      <xdr:spPr>
        <a:xfrm>
          <a:off x="7200376" y="172538571"/>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11</xdr:col>
      <xdr:colOff>712865</xdr:colOff>
      <xdr:row>849</xdr:row>
      <xdr:rowOff>62454</xdr:rowOff>
    </xdr:from>
    <xdr:to>
      <xdr:col>13</xdr:col>
      <xdr:colOff>749904</xdr:colOff>
      <xdr:row>851</xdr:row>
      <xdr:rowOff>115959</xdr:rowOff>
    </xdr:to>
    <xdr:sp macro="" textlink="">
      <xdr:nvSpPr>
        <xdr:cNvPr id="247" name="Rectángulo 246">
          <a:hlinkClick xmlns:r="http://schemas.openxmlformats.org/officeDocument/2006/relationships" r:id="rId8"/>
        </xdr:cNvPr>
        <xdr:cNvSpPr/>
      </xdr:nvSpPr>
      <xdr:spPr>
        <a:xfrm>
          <a:off x="14478758" y="172997900"/>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1170012</xdr:colOff>
      <xdr:row>849</xdr:row>
      <xdr:rowOff>76815</xdr:rowOff>
    </xdr:from>
    <xdr:to>
      <xdr:col>10</xdr:col>
      <xdr:colOff>501526</xdr:colOff>
      <xdr:row>851</xdr:row>
      <xdr:rowOff>149905</xdr:rowOff>
    </xdr:to>
    <xdr:sp macro="" textlink="">
      <xdr:nvSpPr>
        <xdr:cNvPr id="248" name="Rectángulo 247">
          <a:hlinkClick xmlns:r="http://schemas.openxmlformats.org/officeDocument/2006/relationships" r:id="rId9"/>
        </xdr:cNvPr>
        <xdr:cNvSpPr/>
      </xdr:nvSpPr>
      <xdr:spPr>
        <a:xfrm>
          <a:off x="10831083" y="173012261"/>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1174145</xdr:colOff>
      <xdr:row>847</xdr:row>
      <xdr:rowOff>8123</xdr:rowOff>
    </xdr:from>
    <xdr:to>
      <xdr:col>10</xdr:col>
      <xdr:colOff>505659</xdr:colOff>
      <xdr:row>849</xdr:row>
      <xdr:rowOff>61628</xdr:rowOff>
    </xdr:to>
    <xdr:sp macro="" textlink="">
      <xdr:nvSpPr>
        <xdr:cNvPr id="249" name="Rectángulo 248">
          <a:hlinkClick xmlns:r="http://schemas.openxmlformats.org/officeDocument/2006/relationships" r:id="rId10"/>
        </xdr:cNvPr>
        <xdr:cNvSpPr/>
      </xdr:nvSpPr>
      <xdr:spPr>
        <a:xfrm>
          <a:off x="10835216" y="172546694"/>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198458</xdr:colOff>
      <xdr:row>849</xdr:row>
      <xdr:rowOff>71522</xdr:rowOff>
    </xdr:from>
    <xdr:to>
      <xdr:col>9</xdr:col>
      <xdr:colOff>1146721</xdr:colOff>
      <xdr:row>851</xdr:row>
      <xdr:rowOff>123439</xdr:rowOff>
    </xdr:to>
    <xdr:sp macro="" textlink="">
      <xdr:nvSpPr>
        <xdr:cNvPr id="250" name="Rectángulo 249">
          <a:hlinkClick xmlns:r="http://schemas.openxmlformats.org/officeDocument/2006/relationships" r:id="rId11"/>
        </xdr:cNvPr>
        <xdr:cNvSpPr/>
      </xdr:nvSpPr>
      <xdr:spPr>
        <a:xfrm>
          <a:off x="9009083" y="173006968"/>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11</xdr:col>
      <xdr:colOff>736882</xdr:colOff>
      <xdr:row>847</xdr:row>
      <xdr:rowOff>699</xdr:rowOff>
    </xdr:from>
    <xdr:to>
      <xdr:col>14</xdr:col>
      <xdr:colOff>6028</xdr:colOff>
      <xdr:row>849</xdr:row>
      <xdr:rowOff>44445</xdr:rowOff>
    </xdr:to>
    <xdr:sp macro="" textlink="">
      <xdr:nvSpPr>
        <xdr:cNvPr id="251" name="Rectángulo 250">
          <a:hlinkClick xmlns:r="http://schemas.openxmlformats.org/officeDocument/2006/relationships" r:id="rId12"/>
        </xdr:cNvPr>
        <xdr:cNvSpPr/>
      </xdr:nvSpPr>
      <xdr:spPr>
        <a:xfrm>
          <a:off x="14502775" y="172539270"/>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10</xdr:col>
      <xdr:colOff>543804</xdr:colOff>
      <xdr:row>851</xdr:row>
      <xdr:rowOff>145815</xdr:rowOff>
    </xdr:from>
    <xdr:to>
      <xdr:col>11</xdr:col>
      <xdr:colOff>712836</xdr:colOff>
      <xdr:row>853</xdr:row>
      <xdr:rowOff>199320</xdr:rowOff>
    </xdr:to>
    <xdr:sp macro="" textlink="">
      <xdr:nvSpPr>
        <xdr:cNvPr id="252" name="Rectángulo 251">
          <a:hlinkClick xmlns:r="http://schemas.openxmlformats.org/officeDocument/2006/relationships" r:id="rId13"/>
        </xdr:cNvPr>
        <xdr:cNvSpPr/>
      </xdr:nvSpPr>
      <xdr:spPr>
        <a:xfrm>
          <a:off x="12676840" y="173478136"/>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10</xdr:col>
      <xdr:colOff>526873</xdr:colOff>
      <xdr:row>849</xdr:row>
      <xdr:rowOff>72888</xdr:rowOff>
    </xdr:from>
    <xdr:to>
      <xdr:col>11</xdr:col>
      <xdr:colOff>695905</xdr:colOff>
      <xdr:row>851</xdr:row>
      <xdr:rowOff>167701</xdr:rowOff>
    </xdr:to>
    <xdr:sp macro="" textlink="">
      <xdr:nvSpPr>
        <xdr:cNvPr id="253" name="Rectángulo 252">
          <a:hlinkClick xmlns:r="http://schemas.openxmlformats.org/officeDocument/2006/relationships" r:id="rId14"/>
        </xdr:cNvPr>
        <xdr:cNvSpPr/>
      </xdr:nvSpPr>
      <xdr:spPr>
        <a:xfrm>
          <a:off x="12659909" y="173008334"/>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10</xdr:col>
      <xdr:colOff>535869</xdr:colOff>
      <xdr:row>847</xdr:row>
      <xdr:rowOff>4249</xdr:rowOff>
    </xdr:from>
    <xdr:to>
      <xdr:col>11</xdr:col>
      <xdr:colOff>704901</xdr:colOff>
      <xdr:row>849</xdr:row>
      <xdr:rowOff>57754</xdr:rowOff>
    </xdr:to>
    <xdr:sp macro="" textlink="">
      <xdr:nvSpPr>
        <xdr:cNvPr id="254" name="Rectángulo 253">
          <a:hlinkClick xmlns:r="http://schemas.openxmlformats.org/officeDocument/2006/relationships" r:id="rId15"/>
        </xdr:cNvPr>
        <xdr:cNvSpPr/>
      </xdr:nvSpPr>
      <xdr:spPr>
        <a:xfrm>
          <a:off x="12668905" y="172542820"/>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203216</xdr:colOff>
      <xdr:row>847</xdr:row>
      <xdr:rowOff>2484</xdr:rowOff>
    </xdr:from>
    <xdr:to>
      <xdr:col>9</xdr:col>
      <xdr:colOff>1151479</xdr:colOff>
      <xdr:row>849</xdr:row>
      <xdr:rowOff>55989</xdr:rowOff>
    </xdr:to>
    <xdr:sp macro="" textlink="">
      <xdr:nvSpPr>
        <xdr:cNvPr id="255" name="Rectángulo 254">
          <a:hlinkClick xmlns:r="http://schemas.openxmlformats.org/officeDocument/2006/relationships" r:id="rId16"/>
        </xdr:cNvPr>
        <xdr:cNvSpPr/>
      </xdr:nvSpPr>
      <xdr:spPr>
        <a:xfrm>
          <a:off x="9013841" y="172541055"/>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222558</xdr:colOff>
      <xdr:row>851</xdr:row>
      <xdr:rowOff>161275</xdr:rowOff>
    </xdr:from>
    <xdr:to>
      <xdr:col>8</xdr:col>
      <xdr:colOff>184304</xdr:colOff>
      <xdr:row>853</xdr:row>
      <xdr:rowOff>214780</xdr:rowOff>
    </xdr:to>
    <xdr:sp macro="" textlink="">
      <xdr:nvSpPr>
        <xdr:cNvPr id="256" name="Rectángulo 255">
          <a:hlinkClick xmlns:r="http://schemas.openxmlformats.org/officeDocument/2006/relationships" r:id="rId17"/>
        </xdr:cNvPr>
        <xdr:cNvSpPr/>
      </xdr:nvSpPr>
      <xdr:spPr>
        <a:xfrm>
          <a:off x="7196219" y="173493596"/>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1183924</xdr:colOff>
      <xdr:row>851</xdr:row>
      <xdr:rowOff>166331</xdr:rowOff>
    </xdr:from>
    <xdr:to>
      <xdr:col>10</xdr:col>
      <xdr:colOff>515438</xdr:colOff>
      <xdr:row>853</xdr:row>
      <xdr:rowOff>207352</xdr:rowOff>
    </xdr:to>
    <xdr:sp macro="" textlink="">
      <xdr:nvSpPr>
        <xdr:cNvPr id="257" name="Rectángulo 256">
          <a:hlinkClick xmlns:r="http://schemas.openxmlformats.org/officeDocument/2006/relationships" r:id="rId18"/>
        </xdr:cNvPr>
        <xdr:cNvSpPr/>
      </xdr:nvSpPr>
      <xdr:spPr>
        <a:xfrm>
          <a:off x="10844995" y="173498652"/>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907</xdr:row>
      <xdr:rowOff>2889</xdr:rowOff>
    </xdr:from>
    <xdr:to>
      <xdr:col>6</xdr:col>
      <xdr:colOff>198277</xdr:colOff>
      <xdr:row>909</xdr:row>
      <xdr:rowOff>56394</xdr:rowOff>
    </xdr:to>
    <xdr:sp macro="" textlink="">
      <xdr:nvSpPr>
        <xdr:cNvPr id="258" name="Rectángulo 257">
          <a:hlinkClick xmlns:r="http://schemas.openxmlformats.org/officeDocument/2006/relationships" r:id="rId2"/>
        </xdr:cNvPr>
        <xdr:cNvSpPr/>
      </xdr:nvSpPr>
      <xdr:spPr>
        <a:xfrm>
          <a:off x="5374821" y="184776550"/>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909</xdr:row>
      <xdr:rowOff>80924</xdr:rowOff>
    </xdr:from>
    <xdr:to>
      <xdr:col>6</xdr:col>
      <xdr:colOff>198277</xdr:colOff>
      <xdr:row>911</xdr:row>
      <xdr:rowOff>134429</xdr:rowOff>
    </xdr:to>
    <xdr:sp macro="" textlink="">
      <xdr:nvSpPr>
        <xdr:cNvPr id="259" name="Rectángulo 258">
          <a:hlinkClick xmlns:r="http://schemas.openxmlformats.org/officeDocument/2006/relationships" r:id="rId3"/>
        </xdr:cNvPr>
        <xdr:cNvSpPr/>
      </xdr:nvSpPr>
      <xdr:spPr>
        <a:xfrm>
          <a:off x="5374821" y="185251460"/>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911</xdr:row>
      <xdr:rowOff>159566</xdr:rowOff>
    </xdr:from>
    <xdr:to>
      <xdr:col>6</xdr:col>
      <xdr:colOff>198277</xdr:colOff>
      <xdr:row>913</xdr:row>
      <xdr:rowOff>213071</xdr:rowOff>
    </xdr:to>
    <xdr:sp macro="" textlink="">
      <xdr:nvSpPr>
        <xdr:cNvPr id="260" name="Rectángulo 259">
          <a:hlinkClick xmlns:r="http://schemas.openxmlformats.org/officeDocument/2006/relationships" r:id="rId4"/>
        </xdr:cNvPr>
        <xdr:cNvSpPr/>
      </xdr:nvSpPr>
      <xdr:spPr>
        <a:xfrm>
          <a:off x="5374821" y="185726977"/>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204201</xdr:colOff>
      <xdr:row>911</xdr:row>
      <xdr:rowOff>155213</xdr:rowOff>
    </xdr:from>
    <xdr:to>
      <xdr:col>9</xdr:col>
      <xdr:colOff>1157231</xdr:colOff>
      <xdr:row>913</xdr:row>
      <xdr:rowOff>208718</xdr:rowOff>
    </xdr:to>
    <xdr:sp macro="" textlink="">
      <xdr:nvSpPr>
        <xdr:cNvPr id="261" name="Rectángulo 260">
          <a:hlinkClick xmlns:r="http://schemas.openxmlformats.org/officeDocument/2006/relationships" r:id="rId5"/>
        </xdr:cNvPr>
        <xdr:cNvSpPr/>
      </xdr:nvSpPr>
      <xdr:spPr>
        <a:xfrm>
          <a:off x="9014826" y="185722624"/>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6</xdr:col>
      <xdr:colOff>211823</xdr:colOff>
      <xdr:row>909</xdr:row>
      <xdr:rowOff>84379</xdr:rowOff>
    </xdr:from>
    <xdr:to>
      <xdr:col>8</xdr:col>
      <xdr:colOff>173569</xdr:colOff>
      <xdr:row>911</xdr:row>
      <xdr:rowOff>137884</xdr:rowOff>
    </xdr:to>
    <xdr:sp macro="" textlink="">
      <xdr:nvSpPr>
        <xdr:cNvPr id="262" name="Rectángulo 261">
          <a:hlinkClick xmlns:r="http://schemas.openxmlformats.org/officeDocument/2006/relationships" r:id="rId6"/>
        </xdr:cNvPr>
        <xdr:cNvSpPr/>
      </xdr:nvSpPr>
      <xdr:spPr>
        <a:xfrm>
          <a:off x="7185484" y="185254915"/>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6</xdr:col>
      <xdr:colOff>226715</xdr:colOff>
      <xdr:row>907</xdr:row>
      <xdr:rowOff>0</xdr:rowOff>
    </xdr:from>
    <xdr:to>
      <xdr:col>8</xdr:col>
      <xdr:colOff>186873</xdr:colOff>
      <xdr:row>909</xdr:row>
      <xdr:rowOff>51917</xdr:rowOff>
    </xdr:to>
    <xdr:sp macro="" textlink="">
      <xdr:nvSpPr>
        <xdr:cNvPr id="263" name="Rectángulo 262">
          <a:hlinkClick xmlns:r="http://schemas.openxmlformats.org/officeDocument/2006/relationships" r:id="rId7"/>
        </xdr:cNvPr>
        <xdr:cNvSpPr/>
      </xdr:nvSpPr>
      <xdr:spPr>
        <a:xfrm>
          <a:off x="7200376" y="184773661"/>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11</xdr:col>
      <xdr:colOff>712865</xdr:colOff>
      <xdr:row>909</xdr:row>
      <xdr:rowOff>62454</xdr:rowOff>
    </xdr:from>
    <xdr:to>
      <xdr:col>13</xdr:col>
      <xdr:colOff>749904</xdr:colOff>
      <xdr:row>911</xdr:row>
      <xdr:rowOff>115959</xdr:rowOff>
    </xdr:to>
    <xdr:sp macro="" textlink="">
      <xdr:nvSpPr>
        <xdr:cNvPr id="264" name="Rectángulo 263">
          <a:hlinkClick xmlns:r="http://schemas.openxmlformats.org/officeDocument/2006/relationships" r:id="rId8"/>
        </xdr:cNvPr>
        <xdr:cNvSpPr/>
      </xdr:nvSpPr>
      <xdr:spPr>
        <a:xfrm>
          <a:off x="14478758" y="185232990"/>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9</xdr:col>
      <xdr:colOff>1170012</xdr:colOff>
      <xdr:row>909</xdr:row>
      <xdr:rowOff>76815</xdr:rowOff>
    </xdr:from>
    <xdr:to>
      <xdr:col>10</xdr:col>
      <xdr:colOff>501526</xdr:colOff>
      <xdr:row>911</xdr:row>
      <xdr:rowOff>149905</xdr:rowOff>
    </xdr:to>
    <xdr:sp macro="" textlink="">
      <xdr:nvSpPr>
        <xdr:cNvPr id="265" name="Rectángulo 264">
          <a:hlinkClick xmlns:r="http://schemas.openxmlformats.org/officeDocument/2006/relationships" r:id="rId9"/>
        </xdr:cNvPr>
        <xdr:cNvSpPr/>
      </xdr:nvSpPr>
      <xdr:spPr>
        <a:xfrm>
          <a:off x="10831083" y="185247351"/>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9</xdr:col>
      <xdr:colOff>1174145</xdr:colOff>
      <xdr:row>907</xdr:row>
      <xdr:rowOff>8123</xdr:rowOff>
    </xdr:from>
    <xdr:to>
      <xdr:col>10</xdr:col>
      <xdr:colOff>505659</xdr:colOff>
      <xdr:row>909</xdr:row>
      <xdr:rowOff>61628</xdr:rowOff>
    </xdr:to>
    <xdr:sp macro="" textlink="">
      <xdr:nvSpPr>
        <xdr:cNvPr id="266" name="Rectángulo 265">
          <a:hlinkClick xmlns:r="http://schemas.openxmlformats.org/officeDocument/2006/relationships" r:id="rId10"/>
        </xdr:cNvPr>
        <xdr:cNvSpPr/>
      </xdr:nvSpPr>
      <xdr:spPr>
        <a:xfrm>
          <a:off x="10835216" y="184781784"/>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198458</xdr:colOff>
      <xdr:row>909</xdr:row>
      <xdr:rowOff>71522</xdr:rowOff>
    </xdr:from>
    <xdr:to>
      <xdr:col>9</xdr:col>
      <xdr:colOff>1146721</xdr:colOff>
      <xdr:row>911</xdr:row>
      <xdr:rowOff>123439</xdr:rowOff>
    </xdr:to>
    <xdr:sp macro="" textlink="">
      <xdr:nvSpPr>
        <xdr:cNvPr id="267" name="Rectángulo 266">
          <a:hlinkClick xmlns:r="http://schemas.openxmlformats.org/officeDocument/2006/relationships" r:id="rId11"/>
        </xdr:cNvPr>
        <xdr:cNvSpPr/>
      </xdr:nvSpPr>
      <xdr:spPr>
        <a:xfrm>
          <a:off x="9009083" y="185242058"/>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11</xdr:col>
      <xdr:colOff>736882</xdr:colOff>
      <xdr:row>907</xdr:row>
      <xdr:rowOff>699</xdr:rowOff>
    </xdr:from>
    <xdr:to>
      <xdr:col>14</xdr:col>
      <xdr:colOff>6028</xdr:colOff>
      <xdr:row>909</xdr:row>
      <xdr:rowOff>44445</xdr:rowOff>
    </xdr:to>
    <xdr:sp macro="" textlink="">
      <xdr:nvSpPr>
        <xdr:cNvPr id="268" name="Rectángulo 267">
          <a:hlinkClick xmlns:r="http://schemas.openxmlformats.org/officeDocument/2006/relationships" r:id="rId12"/>
        </xdr:cNvPr>
        <xdr:cNvSpPr/>
      </xdr:nvSpPr>
      <xdr:spPr>
        <a:xfrm>
          <a:off x="14502775" y="184774360"/>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10</xdr:col>
      <xdr:colOff>543804</xdr:colOff>
      <xdr:row>911</xdr:row>
      <xdr:rowOff>145815</xdr:rowOff>
    </xdr:from>
    <xdr:to>
      <xdr:col>11</xdr:col>
      <xdr:colOff>712836</xdr:colOff>
      <xdr:row>913</xdr:row>
      <xdr:rowOff>199320</xdr:rowOff>
    </xdr:to>
    <xdr:sp macro="" textlink="">
      <xdr:nvSpPr>
        <xdr:cNvPr id="269" name="Rectángulo 268">
          <a:hlinkClick xmlns:r="http://schemas.openxmlformats.org/officeDocument/2006/relationships" r:id="rId13"/>
        </xdr:cNvPr>
        <xdr:cNvSpPr/>
      </xdr:nvSpPr>
      <xdr:spPr>
        <a:xfrm>
          <a:off x="12676840" y="185713226"/>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10</xdr:col>
      <xdr:colOff>526873</xdr:colOff>
      <xdr:row>909</xdr:row>
      <xdr:rowOff>72888</xdr:rowOff>
    </xdr:from>
    <xdr:to>
      <xdr:col>11</xdr:col>
      <xdr:colOff>695905</xdr:colOff>
      <xdr:row>911</xdr:row>
      <xdr:rowOff>167701</xdr:rowOff>
    </xdr:to>
    <xdr:sp macro="" textlink="">
      <xdr:nvSpPr>
        <xdr:cNvPr id="270" name="Rectángulo 269">
          <a:hlinkClick xmlns:r="http://schemas.openxmlformats.org/officeDocument/2006/relationships" r:id="rId14"/>
        </xdr:cNvPr>
        <xdr:cNvSpPr/>
      </xdr:nvSpPr>
      <xdr:spPr>
        <a:xfrm>
          <a:off x="12659909" y="185243424"/>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10</xdr:col>
      <xdr:colOff>535869</xdr:colOff>
      <xdr:row>907</xdr:row>
      <xdr:rowOff>4249</xdr:rowOff>
    </xdr:from>
    <xdr:to>
      <xdr:col>11</xdr:col>
      <xdr:colOff>704901</xdr:colOff>
      <xdr:row>909</xdr:row>
      <xdr:rowOff>57754</xdr:rowOff>
    </xdr:to>
    <xdr:sp macro="" textlink="">
      <xdr:nvSpPr>
        <xdr:cNvPr id="271" name="Rectángulo 270">
          <a:hlinkClick xmlns:r="http://schemas.openxmlformats.org/officeDocument/2006/relationships" r:id="rId15"/>
        </xdr:cNvPr>
        <xdr:cNvSpPr/>
      </xdr:nvSpPr>
      <xdr:spPr>
        <a:xfrm>
          <a:off x="12668905" y="184777910"/>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203216</xdr:colOff>
      <xdr:row>907</xdr:row>
      <xdr:rowOff>2484</xdr:rowOff>
    </xdr:from>
    <xdr:to>
      <xdr:col>9</xdr:col>
      <xdr:colOff>1151479</xdr:colOff>
      <xdr:row>909</xdr:row>
      <xdr:rowOff>55989</xdr:rowOff>
    </xdr:to>
    <xdr:sp macro="" textlink="">
      <xdr:nvSpPr>
        <xdr:cNvPr id="272" name="Rectángulo 271">
          <a:hlinkClick xmlns:r="http://schemas.openxmlformats.org/officeDocument/2006/relationships" r:id="rId16"/>
        </xdr:cNvPr>
        <xdr:cNvSpPr/>
      </xdr:nvSpPr>
      <xdr:spPr>
        <a:xfrm>
          <a:off x="9013841" y="184776145"/>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6</xdr:col>
      <xdr:colOff>222558</xdr:colOff>
      <xdr:row>911</xdr:row>
      <xdr:rowOff>161275</xdr:rowOff>
    </xdr:from>
    <xdr:to>
      <xdr:col>8</xdr:col>
      <xdr:colOff>184304</xdr:colOff>
      <xdr:row>913</xdr:row>
      <xdr:rowOff>214780</xdr:rowOff>
    </xdr:to>
    <xdr:sp macro="" textlink="">
      <xdr:nvSpPr>
        <xdr:cNvPr id="273" name="Rectángulo 272">
          <a:hlinkClick xmlns:r="http://schemas.openxmlformats.org/officeDocument/2006/relationships" r:id="rId17"/>
        </xdr:cNvPr>
        <xdr:cNvSpPr/>
      </xdr:nvSpPr>
      <xdr:spPr>
        <a:xfrm>
          <a:off x="7196219" y="185728686"/>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9</xdr:col>
      <xdr:colOff>1183924</xdr:colOff>
      <xdr:row>911</xdr:row>
      <xdr:rowOff>166331</xdr:rowOff>
    </xdr:from>
    <xdr:to>
      <xdr:col>10</xdr:col>
      <xdr:colOff>515438</xdr:colOff>
      <xdr:row>913</xdr:row>
      <xdr:rowOff>207352</xdr:rowOff>
    </xdr:to>
    <xdr:sp macro="" textlink="">
      <xdr:nvSpPr>
        <xdr:cNvPr id="274" name="Rectángulo 273">
          <a:hlinkClick xmlns:r="http://schemas.openxmlformats.org/officeDocument/2006/relationships" r:id="rId18"/>
        </xdr:cNvPr>
        <xdr:cNvSpPr/>
      </xdr:nvSpPr>
      <xdr:spPr>
        <a:xfrm>
          <a:off x="10844995" y="185733742"/>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twoCellAnchor>
    <xdr:from>
      <xdr:col>4</xdr:col>
      <xdr:colOff>0</xdr:colOff>
      <xdr:row>4</xdr:row>
      <xdr:rowOff>2889</xdr:rowOff>
    </xdr:from>
    <xdr:to>
      <xdr:col>5</xdr:col>
      <xdr:colOff>878635</xdr:colOff>
      <xdr:row>4</xdr:row>
      <xdr:rowOff>453269</xdr:rowOff>
    </xdr:to>
    <xdr:sp macro="" textlink="">
      <xdr:nvSpPr>
        <xdr:cNvPr id="3" name="Rectángulo 2">
          <a:hlinkClick xmlns:r="http://schemas.openxmlformats.org/officeDocument/2006/relationships" r:id="rId2"/>
        </xdr:cNvPr>
        <xdr:cNvSpPr/>
      </xdr:nvSpPr>
      <xdr:spPr>
        <a:xfrm>
          <a:off x="5102679" y="195657"/>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4</xdr:row>
      <xdr:rowOff>477799</xdr:rowOff>
    </xdr:from>
    <xdr:to>
      <xdr:col>5</xdr:col>
      <xdr:colOff>878635</xdr:colOff>
      <xdr:row>6</xdr:row>
      <xdr:rowOff>66393</xdr:rowOff>
    </xdr:to>
    <xdr:sp macro="" textlink="">
      <xdr:nvSpPr>
        <xdr:cNvPr id="4" name="Rectángulo 3">
          <a:hlinkClick xmlns:r="http://schemas.openxmlformats.org/officeDocument/2006/relationships" r:id="rId3"/>
        </xdr:cNvPr>
        <xdr:cNvSpPr/>
      </xdr:nvSpPr>
      <xdr:spPr>
        <a:xfrm>
          <a:off x="5102679" y="670567"/>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6</xdr:row>
      <xdr:rowOff>91530</xdr:rowOff>
    </xdr:from>
    <xdr:to>
      <xdr:col>5</xdr:col>
      <xdr:colOff>878635</xdr:colOff>
      <xdr:row>8</xdr:row>
      <xdr:rowOff>156375</xdr:rowOff>
    </xdr:to>
    <xdr:sp macro="" textlink="">
      <xdr:nvSpPr>
        <xdr:cNvPr id="5" name="Rectángulo 4">
          <a:hlinkClick xmlns:r="http://schemas.openxmlformats.org/officeDocument/2006/relationships" r:id="rId4"/>
        </xdr:cNvPr>
        <xdr:cNvSpPr/>
      </xdr:nvSpPr>
      <xdr:spPr>
        <a:xfrm>
          <a:off x="5102679" y="1146084"/>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34113</xdr:colOff>
      <xdr:row>6</xdr:row>
      <xdr:rowOff>87177</xdr:rowOff>
    </xdr:from>
    <xdr:to>
      <xdr:col>8</xdr:col>
      <xdr:colOff>1837589</xdr:colOff>
      <xdr:row>8</xdr:row>
      <xdr:rowOff>152022</xdr:rowOff>
    </xdr:to>
    <xdr:sp macro="" textlink="">
      <xdr:nvSpPr>
        <xdr:cNvPr id="6" name="Rectángulo 5">
          <a:hlinkClick xmlns:r="http://schemas.openxmlformats.org/officeDocument/2006/relationships" r:id="rId5"/>
        </xdr:cNvPr>
        <xdr:cNvSpPr/>
      </xdr:nvSpPr>
      <xdr:spPr>
        <a:xfrm>
          <a:off x="8742684" y="1141731"/>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892181</xdr:colOff>
      <xdr:row>4</xdr:row>
      <xdr:rowOff>481254</xdr:rowOff>
    </xdr:from>
    <xdr:to>
      <xdr:col>8</xdr:col>
      <xdr:colOff>3481</xdr:colOff>
      <xdr:row>6</xdr:row>
      <xdr:rowOff>69848</xdr:rowOff>
    </xdr:to>
    <xdr:sp macro="" textlink="">
      <xdr:nvSpPr>
        <xdr:cNvPr id="7" name="Rectángulo 6">
          <a:hlinkClick xmlns:r="http://schemas.openxmlformats.org/officeDocument/2006/relationships" r:id="rId6"/>
        </xdr:cNvPr>
        <xdr:cNvSpPr/>
      </xdr:nvSpPr>
      <xdr:spPr>
        <a:xfrm>
          <a:off x="6913342" y="674022"/>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907073</xdr:colOff>
      <xdr:row>4</xdr:row>
      <xdr:rowOff>0</xdr:rowOff>
    </xdr:from>
    <xdr:to>
      <xdr:col>8</xdr:col>
      <xdr:colOff>16785</xdr:colOff>
      <xdr:row>4</xdr:row>
      <xdr:rowOff>448792</xdr:rowOff>
    </xdr:to>
    <xdr:sp macro="" textlink="">
      <xdr:nvSpPr>
        <xdr:cNvPr id="8" name="Rectángulo 7">
          <a:hlinkClick xmlns:r="http://schemas.openxmlformats.org/officeDocument/2006/relationships" r:id="rId7"/>
        </xdr:cNvPr>
        <xdr:cNvSpPr/>
      </xdr:nvSpPr>
      <xdr:spPr>
        <a:xfrm>
          <a:off x="6928234" y="192768"/>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11</xdr:col>
      <xdr:colOff>758223</xdr:colOff>
      <xdr:row>4</xdr:row>
      <xdr:rowOff>459329</xdr:rowOff>
    </xdr:from>
    <xdr:to>
      <xdr:col>14</xdr:col>
      <xdr:colOff>239637</xdr:colOff>
      <xdr:row>6</xdr:row>
      <xdr:rowOff>47923</xdr:rowOff>
    </xdr:to>
    <xdr:sp macro="" textlink="">
      <xdr:nvSpPr>
        <xdr:cNvPr id="9" name="Rectángulo 8">
          <a:hlinkClick xmlns:r="http://schemas.openxmlformats.org/officeDocument/2006/relationships" r:id="rId8"/>
        </xdr:cNvPr>
        <xdr:cNvSpPr/>
      </xdr:nvSpPr>
      <xdr:spPr>
        <a:xfrm>
          <a:off x="14206616" y="652097"/>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1850370</xdr:colOff>
      <xdr:row>4</xdr:row>
      <xdr:rowOff>473690</xdr:rowOff>
    </xdr:from>
    <xdr:to>
      <xdr:col>9</xdr:col>
      <xdr:colOff>1295277</xdr:colOff>
      <xdr:row>6</xdr:row>
      <xdr:rowOff>81869</xdr:rowOff>
    </xdr:to>
    <xdr:sp macro="" textlink="">
      <xdr:nvSpPr>
        <xdr:cNvPr id="10" name="Rectángulo 9">
          <a:hlinkClick xmlns:r="http://schemas.openxmlformats.org/officeDocument/2006/relationships" r:id="rId9"/>
        </xdr:cNvPr>
        <xdr:cNvSpPr/>
      </xdr:nvSpPr>
      <xdr:spPr>
        <a:xfrm>
          <a:off x="10558941" y="666458"/>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1854503</xdr:colOff>
      <xdr:row>4</xdr:row>
      <xdr:rowOff>8123</xdr:rowOff>
    </xdr:from>
    <xdr:to>
      <xdr:col>9</xdr:col>
      <xdr:colOff>1299410</xdr:colOff>
      <xdr:row>4</xdr:row>
      <xdr:rowOff>458503</xdr:rowOff>
    </xdr:to>
    <xdr:sp macro="" textlink="">
      <xdr:nvSpPr>
        <xdr:cNvPr id="11" name="Rectángulo 10">
          <a:hlinkClick xmlns:r="http://schemas.openxmlformats.org/officeDocument/2006/relationships" r:id="rId10"/>
        </xdr:cNvPr>
        <xdr:cNvSpPr/>
      </xdr:nvSpPr>
      <xdr:spPr>
        <a:xfrm>
          <a:off x="10563074" y="200891"/>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28370</xdr:colOff>
      <xdr:row>4</xdr:row>
      <xdr:rowOff>468397</xdr:rowOff>
    </xdr:from>
    <xdr:to>
      <xdr:col>8</xdr:col>
      <xdr:colOff>1827079</xdr:colOff>
      <xdr:row>6</xdr:row>
      <xdr:rowOff>55403</xdr:rowOff>
    </xdr:to>
    <xdr:sp macro="" textlink="">
      <xdr:nvSpPr>
        <xdr:cNvPr id="12" name="Rectángulo 11">
          <a:hlinkClick xmlns:r="http://schemas.openxmlformats.org/officeDocument/2006/relationships" r:id="rId11"/>
        </xdr:cNvPr>
        <xdr:cNvSpPr/>
      </xdr:nvSpPr>
      <xdr:spPr>
        <a:xfrm>
          <a:off x="8736941" y="661165"/>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12</xdr:col>
      <xdr:colOff>11169</xdr:colOff>
      <xdr:row>4</xdr:row>
      <xdr:rowOff>699</xdr:rowOff>
    </xdr:from>
    <xdr:to>
      <xdr:col>14</xdr:col>
      <xdr:colOff>266833</xdr:colOff>
      <xdr:row>4</xdr:row>
      <xdr:rowOff>441320</xdr:rowOff>
    </xdr:to>
    <xdr:sp macro="" textlink="">
      <xdr:nvSpPr>
        <xdr:cNvPr id="13" name="Rectángulo 12">
          <a:hlinkClick xmlns:r="http://schemas.openxmlformats.org/officeDocument/2006/relationships" r:id="rId12"/>
        </xdr:cNvPr>
        <xdr:cNvSpPr/>
      </xdr:nvSpPr>
      <xdr:spPr>
        <a:xfrm>
          <a:off x="14230633" y="193467"/>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1337555</xdr:colOff>
      <xdr:row>6</xdr:row>
      <xdr:rowOff>77779</xdr:rowOff>
    </xdr:from>
    <xdr:to>
      <xdr:col>11</xdr:col>
      <xdr:colOff>758194</xdr:colOff>
      <xdr:row>8</xdr:row>
      <xdr:rowOff>142624</xdr:rowOff>
    </xdr:to>
    <xdr:sp macro="" textlink="">
      <xdr:nvSpPr>
        <xdr:cNvPr id="14" name="Rectángulo 13">
          <a:hlinkClick xmlns:r="http://schemas.openxmlformats.org/officeDocument/2006/relationships" r:id="rId13"/>
        </xdr:cNvPr>
        <xdr:cNvSpPr/>
      </xdr:nvSpPr>
      <xdr:spPr>
        <a:xfrm>
          <a:off x="12404698" y="1132333"/>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1320624</xdr:colOff>
      <xdr:row>4</xdr:row>
      <xdr:rowOff>469763</xdr:rowOff>
    </xdr:from>
    <xdr:to>
      <xdr:col>11</xdr:col>
      <xdr:colOff>741263</xdr:colOff>
      <xdr:row>6</xdr:row>
      <xdr:rowOff>99665</xdr:rowOff>
    </xdr:to>
    <xdr:sp macro="" textlink="">
      <xdr:nvSpPr>
        <xdr:cNvPr id="15" name="Rectángulo 14">
          <a:hlinkClick xmlns:r="http://schemas.openxmlformats.org/officeDocument/2006/relationships" r:id="rId14"/>
        </xdr:cNvPr>
        <xdr:cNvSpPr/>
      </xdr:nvSpPr>
      <xdr:spPr>
        <a:xfrm>
          <a:off x="12387767" y="662531"/>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1329620</xdr:colOff>
      <xdr:row>4</xdr:row>
      <xdr:rowOff>4249</xdr:rowOff>
    </xdr:from>
    <xdr:to>
      <xdr:col>11</xdr:col>
      <xdr:colOff>750259</xdr:colOff>
      <xdr:row>4</xdr:row>
      <xdr:rowOff>454629</xdr:rowOff>
    </xdr:to>
    <xdr:sp macro="" textlink="">
      <xdr:nvSpPr>
        <xdr:cNvPr id="16" name="Rectángulo 15">
          <a:hlinkClick xmlns:r="http://schemas.openxmlformats.org/officeDocument/2006/relationships" r:id="rId15"/>
        </xdr:cNvPr>
        <xdr:cNvSpPr/>
      </xdr:nvSpPr>
      <xdr:spPr>
        <a:xfrm>
          <a:off x="12396763" y="197017"/>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33128</xdr:colOff>
      <xdr:row>4</xdr:row>
      <xdr:rowOff>2484</xdr:rowOff>
    </xdr:from>
    <xdr:to>
      <xdr:col>8</xdr:col>
      <xdr:colOff>1831837</xdr:colOff>
      <xdr:row>4</xdr:row>
      <xdr:rowOff>452864</xdr:rowOff>
    </xdr:to>
    <xdr:sp macro="" textlink="">
      <xdr:nvSpPr>
        <xdr:cNvPr id="17" name="Rectángulo 16">
          <a:hlinkClick xmlns:r="http://schemas.openxmlformats.org/officeDocument/2006/relationships" r:id="rId16"/>
        </xdr:cNvPr>
        <xdr:cNvSpPr/>
      </xdr:nvSpPr>
      <xdr:spPr>
        <a:xfrm>
          <a:off x="8741699" y="195252"/>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902916</xdr:colOff>
      <xdr:row>6</xdr:row>
      <xdr:rowOff>93239</xdr:rowOff>
    </xdr:from>
    <xdr:to>
      <xdr:col>8</xdr:col>
      <xdr:colOff>14216</xdr:colOff>
      <xdr:row>8</xdr:row>
      <xdr:rowOff>158084</xdr:rowOff>
    </xdr:to>
    <xdr:sp macro="" textlink="">
      <xdr:nvSpPr>
        <xdr:cNvPr id="18" name="Rectángulo 17">
          <a:hlinkClick xmlns:r="http://schemas.openxmlformats.org/officeDocument/2006/relationships" r:id="rId17"/>
        </xdr:cNvPr>
        <xdr:cNvSpPr/>
      </xdr:nvSpPr>
      <xdr:spPr>
        <a:xfrm>
          <a:off x="6924077" y="1147793"/>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1864282</xdr:colOff>
      <xdr:row>6</xdr:row>
      <xdr:rowOff>98295</xdr:rowOff>
    </xdr:from>
    <xdr:to>
      <xdr:col>9</xdr:col>
      <xdr:colOff>1309189</xdr:colOff>
      <xdr:row>8</xdr:row>
      <xdr:rowOff>150656</xdr:rowOff>
    </xdr:to>
    <xdr:sp macro="" textlink="">
      <xdr:nvSpPr>
        <xdr:cNvPr id="19" name="Rectángulo 18">
          <a:hlinkClick xmlns:r="http://schemas.openxmlformats.org/officeDocument/2006/relationships" r:id="rId18"/>
        </xdr:cNvPr>
        <xdr:cNvSpPr/>
      </xdr:nvSpPr>
      <xdr:spPr>
        <a:xfrm>
          <a:off x="10572853" y="1152849"/>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26</xdr:row>
      <xdr:rowOff>2889</xdr:rowOff>
    </xdr:from>
    <xdr:to>
      <xdr:col>5</xdr:col>
      <xdr:colOff>878635</xdr:colOff>
      <xdr:row>28</xdr:row>
      <xdr:rowOff>56394</xdr:rowOff>
    </xdr:to>
    <xdr:sp macro="" textlink="">
      <xdr:nvSpPr>
        <xdr:cNvPr id="20" name="Rectángulo 19">
          <a:hlinkClick xmlns:r="http://schemas.openxmlformats.org/officeDocument/2006/relationships" r:id="rId2"/>
        </xdr:cNvPr>
        <xdr:cNvSpPr/>
      </xdr:nvSpPr>
      <xdr:spPr>
        <a:xfrm>
          <a:off x="5102679" y="5423068"/>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28</xdr:row>
      <xdr:rowOff>80924</xdr:rowOff>
    </xdr:from>
    <xdr:to>
      <xdr:col>5</xdr:col>
      <xdr:colOff>878635</xdr:colOff>
      <xdr:row>30</xdr:row>
      <xdr:rowOff>134429</xdr:rowOff>
    </xdr:to>
    <xdr:sp macro="" textlink="">
      <xdr:nvSpPr>
        <xdr:cNvPr id="21" name="Rectángulo 20">
          <a:hlinkClick xmlns:r="http://schemas.openxmlformats.org/officeDocument/2006/relationships" r:id="rId3"/>
        </xdr:cNvPr>
        <xdr:cNvSpPr/>
      </xdr:nvSpPr>
      <xdr:spPr>
        <a:xfrm>
          <a:off x="5102679" y="5897978"/>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30</xdr:row>
      <xdr:rowOff>159566</xdr:rowOff>
    </xdr:from>
    <xdr:to>
      <xdr:col>5</xdr:col>
      <xdr:colOff>878635</xdr:colOff>
      <xdr:row>32</xdr:row>
      <xdr:rowOff>213071</xdr:rowOff>
    </xdr:to>
    <xdr:sp macro="" textlink="">
      <xdr:nvSpPr>
        <xdr:cNvPr id="22" name="Rectángulo 21">
          <a:hlinkClick xmlns:r="http://schemas.openxmlformats.org/officeDocument/2006/relationships" r:id="rId4"/>
        </xdr:cNvPr>
        <xdr:cNvSpPr/>
      </xdr:nvSpPr>
      <xdr:spPr>
        <a:xfrm>
          <a:off x="5102679" y="6373495"/>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34113</xdr:colOff>
      <xdr:row>30</xdr:row>
      <xdr:rowOff>155213</xdr:rowOff>
    </xdr:from>
    <xdr:to>
      <xdr:col>8</xdr:col>
      <xdr:colOff>1837589</xdr:colOff>
      <xdr:row>32</xdr:row>
      <xdr:rowOff>208718</xdr:rowOff>
    </xdr:to>
    <xdr:sp macro="" textlink="">
      <xdr:nvSpPr>
        <xdr:cNvPr id="23" name="Rectángulo 22">
          <a:hlinkClick xmlns:r="http://schemas.openxmlformats.org/officeDocument/2006/relationships" r:id="rId5"/>
        </xdr:cNvPr>
        <xdr:cNvSpPr/>
      </xdr:nvSpPr>
      <xdr:spPr>
        <a:xfrm>
          <a:off x="8742684" y="6369142"/>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892181</xdr:colOff>
      <xdr:row>28</xdr:row>
      <xdr:rowOff>84379</xdr:rowOff>
    </xdr:from>
    <xdr:to>
      <xdr:col>8</xdr:col>
      <xdr:colOff>3481</xdr:colOff>
      <xdr:row>30</xdr:row>
      <xdr:rowOff>137884</xdr:rowOff>
    </xdr:to>
    <xdr:sp macro="" textlink="">
      <xdr:nvSpPr>
        <xdr:cNvPr id="24" name="Rectángulo 23">
          <a:hlinkClick xmlns:r="http://schemas.openxmlformats.org/officeDocument/2006/relationships" r:id="rId6"/>
        </xdr:cNvPr>
        <xdr:cNvSpPr/>
      </xdr:nvSpPr>
      <xdr:spPr>
        <a:xfrm>
          <a:off x="6913342" y="5901433"/>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907073</xdr:colOff>
      <xdr:row>26</xdr:row>
      <xdr:rowOff>0</xdr:rowOff>
    </xdr:from>
    <xdr:to>
      <xdr:col>8</xdr:col>
      <xdr:colOff>16785</xdr:colOff>
      <xdr:row>28</xdr:row>
      <xdr:rowOff>51917</xdr:rowOff>
    </xdr:to>
    <xdr:sp macro="" textlink="">
      <xdr:nvSpPr>
        <xdr:cNvPr id="25" name="Rectángulo 24">
          <a:hlinkClick xmlns:r="http://schemas.openxmlformats.org/officeDocument/2006/relationships" r:id="rId7"/>
        </xdr:cNvPr>
        <xdr:cNvSpPr/>
      </xdr:nvSpPr>
      <xdr:spPr>
        <a:xfrm>
          <a:off x="6928234" y="5420179"/>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11</xdr:col>
      <xdr:colOff>758223</xdr:colOff>
      <xdr:row>28</xdr:row>
      <xdr:rowOff>62454</xdr:rowOff>
    </xdr:from>
    <xdr:to>
      <xdr:col>14</xdr:col>
      <xdr:colOff>239637</xdr:colOff>
      <xdr:row>30</xdr:row>
      <xdr:rowOff>115959</xdr:rowOff>
    </xdr:to>
    <xdr:sp macro="" textlink="">
      <xdr:nvSpPr>
        <xdr:cNvPr id="26" name="Rectángulo 25">
          <a:hlinkClick xmlns:r="http://schemas.openxmlformats.org/officeDocument/2006/relationships" r:id="rId8"/>
        </xdr:cNvPr>
        <xdr:cNvSpPr/>
      </xdr:nvSpPr>
      <xdr:spPr>
        <a:xfrm>
          <a:off x="14206616" y="5879508"/>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1850370</xdr:colOff>
      <xdr:row>28</xdr:row>
      <xdr:rowOff>76815</xdr:rowOff>
    </xdr:from>
    <xdr:to>
      <xdr:col>9</xdr:col>
      <xdr:colOff>1295277</xdr:colOff>
      <xdr:row>30</xdr:row>
      <xdr:rowOff>149905</xdr:rowOff>
    </xdr:to>
    <xdr:sp macro="" textlink="">
      <xdr:nvSpPr>
        <xdr:cNvPr id="27" name="Rectángulo 26">
          <a:hlinkClick xmlns:r="http://schemas.openxmlformats.org/officeDocument/2006/relationships" r:id="rId9"/>
        </xdr:cNvPr>
        <xdr:cNvSpPr/>
      </xdr:nvSpPr>
      <xdr:spPr>
        <a:xfrm>
          <a:off x="10558941" y="5893869"/>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1854503</xdr:colOff>
      <xdr:row>26</xdr:row>
      <xdr:rowOff>8123</xdr:rowOff>
    </xdr:from>
    <xdr:to>
      <xdr:col>9</xdr:col>
      <xdr:colOff>1299410</xdr:colOff>
      <xdr:row>28</xdr:row>
      <xdr:rowOff>61628</xdr:rowOff>
    </xdr:to>
    <xdr:sp macro="" textlink="">
      <xdr:nvSpPr>
        <xdr:cNvPr id="28" name="Rectángulo 27">
          <a:hlinkClick xmlns:r="http://schemas.openxmlformats.org/officeDocument/2006/relationships" r:id="rId10"/>
        </xdr:cNvPr>
        <xdr:cNvSpPr/>
      </xdr:nvSpPr>
      <xdr:spPr>
        <a:xfrm>
          <a:off x="10563074" y="5428302"/>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28370</xdr:colOff>
      <xdr:row>28</xdr:row>
      <xdr:rowOff>71522</xdr:rowOff>
    </xdr:from>
    <xdr:to>
      <xdr:col>8</xdr:col>
      <xdr:colOff>1827079</xdr:colOff>
      <xdr:row>30</xdr:row>
      <xdr:rowOff>123439</xdr:rowOff>
    </xdr:to>
    <xdr:sp macro="" textlink="">
      <xdr:nvSpPr>
        <xdr:cNvPr id="29" name="Rectángulo 28">
          <a:hlinkClick xmlns:r="http://schemas.openxmlformats.org/officeDocument/2006/relationships" r:id="rId11"/>
        </xdr:cNvPr>
        <xdr:cNvSpPr/>
      </xdr:nvSpPr>
      <xdr:spPr>
        <a:xfrm>
          <a:off x="8736941" y="5888576"/>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12</xdr:col>
      <xdr:colOff>11169</xdr:colOff>
      <xdr:row>26</xdr:row>
      <xdr:rowOff>699</xdr:rowOff>
    </xdr:from>
    <xdr:to>
      <xdr:col>14</xdr:col>
      <xdr:colOff>266833</xdr:colOff>
      <xdr:row>28</xdr:row>
      <xdr:rowOff>44445</xdr:rowOff>
    </xdr:to>
    <xdr:sp macro="" textlink="">
      <xdr:nvSpPr>
        <xdr:cNvPr id="30" name="Rectángulo 29">
          <a:hlinkClick xmlns:r="http://schemas.openxmlformats.org/officeDocument/2006/relationships" r:id="rId12"/>
        </xdr:cNvPr>
        <xdr:cNvSpPr/>
      </xdr:nvSpPr>
      <xdr:spPr>
        <a:xfrm>
          <a:off x="14230633" y="5420878"/>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1337555</xdr:colOff>
      <xdr:row>30</xdr:row>
      <xdr:rowOff>145815</xdr:rowOff>
    </xdr:from>
    <xdr:to>
      <xdr:col>11</xdr:col>
      <xdr:colOff>758194</xdr:colOff>
      <xdr:row>32</xdr:row>
      <xdr:rowOff>199320</xdr:rowOff>
    </xdr:to>
    <xdr:sp macro="" textlink="">
      <xdr:nvSpPr>
        <xdr:cNvPr id="31" name="Rectángulo 30">
          <a:hlinkClick xmlns:r="http://schemas.openxmlformats.org/officeDocument/2006/relationships" r:id="rId13"/>
        </xdr:cNvPr>
        <xdr:cNvSpPr/>
      </xdr:nvSpPr>
      <xdr:spPr>
        <a:xfrm>
          <a:off x="12404698" y="6359744"/>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1320624</xdr:colOff>
      <xdr:row>28</xdr:row>
      <xdr:rowOff>72888</xdr:rowOff>
    </xdr:from>
    <xdr:to>
      <xdr:col>11</xdr:col>
      <xdr:colOff>741263</xdr:colOff>
      <xdr:row>30</xdr:row>
      <xdr:rowOff>167701</xdr:rowOff>
    </xdr:to>
    <xdr:sp macro="" textlink="">
      <xdr:nvSpPr>
        <xdr:cNvPr id="32" name="Rectángulo 31">
          <a:hlinkClick xmlns:r="http://schemas.openxmlformats.org/officeDocument/2006/relationships" r:id="rId14"/>
        </xdr:cNvPr>
        <xdr:cNvSpPr/>
      </xdr:nvSpPr>
      <xdr:spPr>
        <a:xfrm>
          <a:off x="12387767" y="5889942"/>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1329620</xdr:colOff>
      <xdr:row>26</xdr:row>
      <xdr:rowOff>4249</xdr:rowOff>
    </xdr:from>
    <xdr:to>
      <xdr:col>11</xdr:col>
      <xdr:colOff>750259</xdr:colOff>
      <xdr:row>28</xdr:row>
      <xdr:rowOff>57754</xdr:rowOff>
    </xdr:to>
    <xdr:sp macro="" textlink="">
      <xdr:nvSpPr>
        <xdr:cNvPr id="33" name="Rectángulo 32">
          <a:hlinkClick xmlns:r="http://schemas.openxmlformats.org/officeDocument/2006/relationships" r:id="rId15"/>
        </xdr:cNvPr>
        <xdr:cNvSpPr/>
      </xdr:nvSpPr>
      <xdr:spPr>
        <a:xfrm>
          <a:off x="12396763" y="5424428"/>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33128</xdr:colOff>
      <xdr:row>26</xdr:row>
      <xdr:rowOff>2484</xdr:rowOff>
    </xdr:from>
    <xdr:to>
      <xdr:col>8</xdr:col>
      <xdr:colOff>1831837</xdr:colOff>
      <xdr:row>28</xdr:row>
      <xdr:rowOff>55989</xdr:rowOff>
    </xdr:to>
    <xdr:sp macro="" textlink="">
      <xdr:nvSpPr>
        <xdr:cNvPr id="34" name="Rectángulo 33">
          <a:hlinkClick xmlns:r="http://schemas.openxmlformats.org/officeDocument/2006/relationships" r:id="rId16"/>
        </xdr:cNvPr>
        <xdr:cNvSpPr/>
      </xdr:nvSpPr>
      <xdr:spPr>
        <a:xfrm>
          <a:off x="8741699" y="5422663"/>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902916</xdr:colOff>
      <xdr:row>30</xdr:row>
      <xdr:rowOff>161275</xdr:rowOff>
    </xdr:from>
    <xdr:to>
      <xdr:col>8</xdr:col>
      <xdr:colOff>14216</xdr:colOff>
      <xdr:row>32</xdr:row>
      <xdr:rowOff>214780</xdr:rowOff>
    </xdr:to>
    <xdr:sp macro="" textlink="">
      <xdr:nvSpPr>
        <xdr:cNvPr id="35" name="Rectángulo 34">
          <a:hlinkClick xmlns:r="http://schemas.openxmlformats.org/officeDocument/2006/relationships" r:id="rId17"/>
        </xdr:cNvPr>
        <xdr:cNvSpPr/>
      </xdr:nvSpPr>
      <xdr:spPr>
        <a:xfrm>
          <a:off x="6924077" y="6375204"/>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1864282</xdr:colOff>
      <xdr:row>30</xdr:row>
      <xdr:rowOff>166331</xdr:rowOff>
    </xdr:from>
    <xdr:to>
      <xdr:col>9</xdr:col>
      <xdr:colOff>1309189</xdr:colOff>
      <xdr:row>32</xdr:row>
      <xdr:rowOff>207352</xdr:rowOff>
    </xdr:to>
    <xdr:sp macro="" textlink="">
      <xdr:nvSpPr>
        <xdr:cNvPr id="36" name="Rectángulo 35">
          <a:hlinkClick xmlns:r="http://schemas.openxmlformats.org/officeDocument/2006/relationships" r:id="rId18"/>
        </xdr:cNvPr>
        <xdr:cNvSpPr/>
      </xdr:nvSpPr>
      <xdr:spPr>
        <a:xfrm>
          <a:off x="10572853" y="6380260"/>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45</xdr:row>
      <xdr:rowOff>2889</xdr:rowOff>
    </xdr:from>
    <xdr:to>
      <xdr:col>5</xdr:col>
      <xdr:colOff>878635</xdr:colOff>
      <xdr:row>47</xdr:row>
      <xdr:rowOff>56394</xdr:rowOff>
    </xdr:to>
    <xdr:sp macro="" textlink="">
      <xdr:nvSpPr>
        <xdr:cNvPr id="37" name="Rectángulo 36">
          <a:hlinkClick xmlns:r="http://schemas.openxmlformats.org/officeDocument/2006/relationships" r:id="rId2"/>
        </xdr:cNvPr>
        <xdr:cNvSpPr/>
      </xdr:nvSpPr>
      <xdr:spPr>
        <a:xfrm>
          <a:off x="5102679" y="9380478"/>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47</xdr:row>
      <xdr:rowOff>80924</xdr:rowOff>
    </xdr:from>
    <xdr:to>
      <xdr:col>5</xdr:col>
      <xdr:colOff>878635</xdr:colOff>
      <xdr:row>49</xdr:row>
      <xdr:rowOff>134429</xdr:rowOff>
    </xdr:to>
    <xdr:sp macro="" textlink="">
      <xdr:nvSpPr>
        <xdr:cNvPr id="38" name="Rectángulo 37">
          <a:hlinkClick xmlns:r="http://schemas.openxmlformats.org/officeDocument/2006/relationships" r:id="rId3"/>
        </xdr:cNvPr>
        <xdr:cNvSpPr/>
      </xdr:nvSpPr>
      <xdr:spPr>
        <a:xfrm>
          <a:off x="5102679" y="9855388"/>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49</xdr:row>
      <xdr:rowOff>159566</xdr:rowOff>
    </xdr:from>
    <xdr:to>
      <xdr:col>5</xdr:col>
      <xdr:colOff>878635</xdr:colOff>
      <xdr:row>51</xdr:row>
      <xdr:rowOff>213071</xdr:rowOff>
    </xdr:to>
    <xdr:sp macro="" textlink="">
      <xdr:nvSpPr>
        <xdr:cNvPr id="39" name="Rectángulo 38">
          <a:hlinkClick xmlns:r="http://schemas.openxmlformats.org/officeDocument/2006/relationships" r:id="rId4"/>
        </xdr:cNvPr>
        <xdr:cNvSpPr/>
      </xdr:nvSpPr>
      <xdr:spPr>
        <a:xfrm>
          <a:off x="5102679" y="10330905"/>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34113</xdr:colOff>
      <xdr:row>49</xdr:row>
      <xdr:rowOff>155213</xdr:rowOff>
    </xdr:from>
    <xdr:to>
      <xdr:col>8</xdr:col>
      <xdr:colOff>1837589</xdr:colOff>
      <xdr:row>51</xdr:row>
      <xdr:rowOff>208718</xdr:rowOff>
    </xdr:to>
    <xdr:sp macro="" textlink="">
      <xdr:nvSpPr>
        <xdr:cNvPr id="40" name="Rectángulo 39">
          <a:hlinkClick xmlns:r="http://schemas.openxmlformats.org/officeDocument/2006/relationships" r:id="rId5"/>
        </xdr:cNvPr>
        <xdr:cNvSpPr/>
      </xdr:nvSpPr>
      <xdr:spPr>
        <a:xfrm>
          <a:off x="8742684" y="10326552"/>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892181</xdr:colOff>
      <xdr:row>47</xdr:row>
      <xdr:rowOff>84379</xdr:rowOff>
    </xdr:from>
    <xdr:to>
      <xdr:col>8</xdr:col>
      <xdr:colOff>3481</xdr:colOff>
      <xdr:row>49</xdr:row>
      <xdr:rowOff>137884</xdr:rowOff>
    </xdr:to>
    <xdr:sp macro="" textlink="">
      <xdr:nvSpPr>
        <xdr:cNvPr id="41" name="Rectángulo 40">
          <a:hlinkClick xmlns:r="http://schemas.openxmlformats.org/officeDocument/2006/relationships" r:id="rId6"/>
        </xdr:cNvPr>
        <xdr:cNvSpPr/>
      </xdr:nvSpPr>
      <xdr:spPr>
        <a:xfrm>
          <a:off x="6913342" y="9858843"/>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907073</xdr:colOff>
      <xdr:row>45</xdr:row>
      <xdr:rowOff>0</xdr:rowOff>
    </xdr:from>
    <xdr:to>
      <xdr:col>8</xdr:col>
      <xdr:colOff>16785</xdr:colOff>
      <xdr:row>47</xdr:row>
      <xdr:rowOff>51917</xdr:rowOff>
    </xdr:to>
    <xdr:sp macro="" textlink="">
      <xdr:nvSpPr>
        <xdr:cNvPr id="42" name="Rectángulo 41">
          <a:hlinkClick xmlns:r="http://schemas.openxmlformats.org/officeDocument/2006/relationships" r:id="rId7"/>
        </xdr:cNvPr>
        <xdr:cNvSpPr/>
      </xdr:nvSpPr>
      <xdr:spPr>
        <a:xfrm>
          <a:off x="6928234" y="9377589"/>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11</xdr:col>
      <xdr:colOff>758223</xdr:colOff>
      <xdr:row>47</xdr:row>
      <xdr:rowOff>62454</xdr:rowOff>
    </xdr:from>
    <xdr:to>
      <xdr:col>14</xdr:col>
      <xdr:colOff>239637</xdr:colOff>
      <xdr:row>49</xdr:row>
      <xdr:rowOff>115959</xdr:rowOff>
    </xdr:to>
    <xdr:sp macro="" textlink="">
      <xdr:nvSpPr>
        <xdr:cNvPr id="43" name="Rectángulo 42">
          <a:hlinkClick xmlns:r="http://schemas.openxmlformats.org/officeDocument/2006/relationships" r:id="rId8"/>
        </xdr:cNvPr>
        <xdr:cNvSpPr/>
      </xdr:nvSpPr>
      <xdr:spPr>
        <a:xfrm>
          <a:off x="14206616" y="9836918"/>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1850370</xdr:colOff>
      <xdr:row>47</xdr:row>
      <xdr:rowOff>76815</xdr:rowOff>
    </xdr:from>
    <xdr:to>
      <xdr:col>9</xdr:col>
      <xdr:colOff>1295277</xdr:colOff>
      <xdr:row>49</xdr:row>
      <xdr:rowOff>149905</xdr:rowOff>
    </xdr:to>
    <xdr:sp macro="" textlink="">
      <xdr:nvSpPr>
        <xdr:cNvPr id="44" name="Rectángulo 43">
          <a:hlinkClick xmlns:r="http://schemas.openxmlformats.org/officeDocument/2006/relationships" r:id="rId9"/>
        </xdr:cNvPr>
        <xdr:cNvSpPr/>
      </xdr:nvSpPr>
      <xdr:spPr>
        <a:xfrm>
          <a:off x="10558941" y="9851279"/>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1854503</xdr:colOff>
      <xdr:row>45</xdr:row>
      <xdr:rowOff>8123</xdr:rowOff>
    </xdr:from>
    <xdr:to>
      <xdr:col>9</xdr:col>
      <xdr:colOff>1299410</xdr:colOff>
      <xdr:row>47</xdr:row>
      <xdr:rowOff>61628</xdr:rowOff>
    </xdr:to>
    <xdr:sp macro="" textlink="">
      <xdr:nvSpPr>
        <xdr:cNvPr id="45" name="Rectángulo 44">
          <a:hlinkClick xmlns:r="http://schemas.openxmlformats.org/officeDocument/2006/relationships" r:id="rId10"/>
        </xdr:cNvPr>
        <xdr:cNvSpPr/>
      </xdr:nvSpPr>
      <xdr:spPr>
        <a:xfrm>
          <a:off x="10563074" y="9385712"/>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28370</xdr:colOff>
      <xdr:row>47</xdr:row>
      <xdr:rowOff>71522</xdr:rowOff>
    </xdr:from>
    <xdr:to>
      <xdr:col>8</xdr:col>
      <xdr:colOff>1827079</xdr:colOff>
      <xdr:row>49</xdr:row>
      <xdr:rowOff>123439</xdr:rowOff>
    </xdr:to>
    <xdr:sp macro="" textlink="">
      <xdr:nvSpPr>
        <xdr:cNvPr id="46" name="Rectángulo 45">
          <a:hlinkClick xmlns:r="http://schemas.openxmlformats.org/officeDocument/2006/relationships" r:id="rId11"/>
        </xdr:cNvPr>
        <xdr:cNvSpPr/>
      </xdr:nvSpPr>
      <xdr:spPr>
        <a:xfrm>
          <a:off x="8736941" y="9845986"/>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12</xdr:col>
      <xdr:colOff>11169</xdr:colOff>
      <xdr:row>45</xdr:row>
      <xdr:rowOff>699</xdr:rowOff>
    </xdr:from>
    <xdr:to>
      <xdr:col>14</xdr:col>
      <xdr:colOff>266833</xdr:colOff>
      <xdr:row>47</xdr:row>
      <xdr:rowOff>44445</xdr:rowOff>
    </xdr:to>
    <xdr:sp macro="" textlink="">
      <xdr:nvSpPr>
        <xdr:cNvPr id="47" name="Rectángulo 46">
          <a:hlinkClick xmlns:r="http://schemas.openxmlformats.org/officeDocument/2006/relationships" r:id="rId12"/>
        </xdr:cNvPr>
        <xdr:cNvSpPr/>
      </xdr:nvSpPr>
      <xdr:spPr>
        <a:xfrm>
          <a:off x="14230633" y="9378288"/>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1337555</xdr:colOff>
      <xdr:row>49</xdr:row>
      <xdr:rowOff>145815</xdr:rowOff>
    </xdr:from>
    <xdr:to>
      <xdr:col>11</xdr:col>
      <xdr:colOff>758194</xdr:colOff>
      <xdr:row>51</xdr:row>
      <xdr:rowOff>199320</xdr:rowOff>
    </xdr:to>
    <xdr:sp macro="" textlink="">
      <xdr:nvSpPr>
        <xdr:cNvPr id="48" name="Rectángulo 47">
          <a:hlinkClick xmlns:r="http://schemas.openxmlformats.org/officeDocument/2006/relationships" r:id="rId13"/>
        </xdr:cNvPr>
        <xdr:cNvSpPr/>
      </xdr:nvSpPr>
      <xdr:spPr>
        <a:xfrm>
          <a:off x="12404698" y="10317154"/>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1320624</xdr:colOff>
      <xdr:row>47</xdr:row>
      <xdr:rowOff>72888</xdr:rowOff>
    </xdr:from>
    <xdr:to>
      <xdr:col>11</xdr:col>
      <xdr:colOff>741263</xdr:colOff>
      <xdr:row>49</xdr:row>
      <xdr:rowOff>167701</xdr:rowOff>
    </xdr:to>
    <xdr:sp macro="" textlink="">
      <xdr:nvSpPr>
        <xdr:cNvPr id="49" name="Rectángulo 48">
          <a:hlinkClick xmlns:r="http://schemas.openxmlformats.org/officeDocument/2006/relationships" r:id="rId14"/>
        </xdr:cNvPr>
        <xdr:cNvSpPr/>
      </xdr:nvSpPr>
      <xdr:spPr>
        <a:xfrm>
          <a:off x="12387767" y="9847352"/>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1329620</xdr:colOff>
      <xdr:row>45</xdr:row>
      <xdr:rowOff>4249</xdr:rowOff>
    </xdr:from>
    <xdr:to>
      <xdr:col>11</xdr:col>
      <xdr:colOff>750259</xdr:colOff>
      <xdr:row>47</xdr:row>
      <xdr:rowOff>57754</xdr:rowOff>
    </xdr:to>
    <xdr:sp macro="" textlink="">
      <xdr:nvSpPr>
        <xdr:cNvPr id="50" name="Rectángulo 49">
          <a:hlinkClick xmlns:r="http://schemas.openxmlformats.org/officeDocument/2006/relationships" r:id="rId15"/>
        </xdr:cNvPr>
        <xdr:cNvSpPr/>
      </xdr:nvSpPr>
      <xdr:spPr>
        <a:xfrm>
          <a:off x="12396763" y="9381838"/>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33128</xdr:colOff>
      <xdr:row>45</xdr:row>
      <xdr:rowOff>2484</xdr:rowOff>
    </xdr:from>
    <xdr:to>
      <xdr:col>8</xdr:col>
      <xdr:colOff>1831837</xdr:colOff>
      <xdr:row>47</xdr:row>
      <xdr:rowOff>55989</xdr:rowOff>
    </xdr:to>
    <xdr:sp macro="" textlink="">
      <xdr:nvSpPr>
        <xdr:cNvPr id="51" name="Rectángulo 50">
          <a:hlinkClick xmlns:r="http://schemas.openxmlformats.org/officeDocument/2006/relationships" r:id="rId16"/>
        </xdr:cNvPr>
        <xdr:cNvSpPr/>
      </xdr:nvSpPr>
      <xdr:spPr>
        <a:xfrm>
          <a:off x="8741699" y="9380073"/>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902916</xdr:colOff>
      <xdr:row>49</xdr:row>
      <xdr:rowOff>161275</xdr:rowOff>
    </xdr:from>
    <xdr:to>
      <xdr:col>8</xdr:col>
      <xdr:colOff>14216</xdr:colOff>
      <xdr:row>51</xdr:row>
      <xdr:rowOff>214780</xdr:rowOff>
    </xdr:to>
    <xdr:sp macro="" textlink="">
      <xdr:nvSpPr>
        <xdr:cNvPr id="52" name="Rectángulo 51">
          <a:hlinkClick xmlns:r="http://schemas.openxmlformats.org/officeDocument/2006/relationships" r:id="rId17"/>
        </xdr:cNvPr>
        <xdr:cNvSpPr/>
      </xdr:nvSpPr>
      <xdr:spPr>
        <a:xfrm>
          <a:off x="6924077" y="10332614"/>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1864282</xdr:colOff>
      <xdr:row>49</xdr:row>
      <xdr:rowOff>166331</xdr:rowOff>
    </xdr:from>
    <xdr:to>
      <xdr:col>9</xdr:col>
      <xdr:colOff>1309189</xdr:colOff>
      <xdr:row>51</xdr:row>
      <xdr:rowOff>207352</xdr:rowOff>
    </xdr:to>
    <xdr:sp macro="" textlink="">
      <xdr:nvSpPr>
        <xdr:cNvPr id="53" name="Rectángulo 52">
          <a:hlinkClick xmlns:r="http://schemas.openxmlformats.org/officeDocument/2006/relationships" r:id="rId18"/>
        </xdr:cNvPr>
        <xdr:cNvSpPr/>
      </xdr:nvSpPr>
      <xdr:spPr>
        <a:xfrm>
          <a:off x="10572853" y="10337670"/>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64</xdr:row>
      <xdr:rowOff>2889</xdr:rowOff>
    </xdr:from>
    <xdr:to>
      <xdr:col>5</xdr:col>
      <xdr:colOff>878635</xdr:colOff>
      <xdr:row>66</xdr:row>
      <xdr:rowOff>56394</xdr:rowOff>
    </xdr:to>
    <xdr:sp macro="" textlink="">
      <xdr:nvSpPr>
        <xdr:cNvPr id="54" name="Rectángulo 53">
          <a:hlinkClick xmlns:r="http://schemas.openxmlformats.org/officeDocument/2006/relationships" r:id="rId2"/>
        </xdr:cNvPr>
        <xdr:cNvSpPr/>
      </xdr:nvSpPr>
      <xdr:spPr>
        <a:xfrm>
          <a:off x="5102679" y="1333788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66</xdr:row>
      <xdr:rowOff>80924</xdr:rowOff>
    </xdr:from>
    <xdr:to>
      <xdr:col>5</xdr:col>
      <xdr:colOff>878635</xdr:colOff>
      <xdr:row>68</xdr:row>
      <xdr:rowOff>134429</xdr:rowOff>
    </xdr:to>
    <xdr:sp macro="" textlink="">
      <xdr:nvSpPr>
        <xdr:cNvPr id="55" name="Rectángulo 54">
          <a:hlinkClick xmlns:r="http://schemas.openxmlformats.org/officeDocument/2006/relationships" r:id="rId3"/>
        </xdr:cNvPr>
        <xdr:cNvSpPr/>
      </xdr:nvSpPr>
      <xdr:spPr>
        <a:xfrm>
          <a:off x="5102679" y="1381279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68</xdr:row>
      <xdr:rowOff>159566</xdr:rowOff>
    </xdr:from>
    <xdr:to>
      <xdr:col>5</xdr:col>
      <xdr:colOff>878635</xdr:colOff>
      <xdr:row>70</xdr:row>
      <xdr:rowOff>213071</xdr:rowOff>
    </xdr:to>
    <xdr:sp macro="" textlink="">
      <xdr:nvSpPr>
        <xdr:cNvPr id="56" name="Rectángulo 55">
          <a:hlinkClick xmlns:r="http://schemas.openxmlformats.org/officeDocument/2006/relationships" r:id="rId4"/>
        </xdr:cNvPr>
        <xdr:cNvSpPr/>
      </xdr:nvSpPr>
      <xdr:spPr>
        <a:xfrm>
          <a:off x="5102679" y="14288316"/>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34113</xdr:colOff>
      <xdr:row>68</xdr:row>
      <xdr:rowOff>155213</xdr:rowOff>
    </xdr:from>
    <xdr:to>
      <xdr:col>8</xdr:col>
      <xdr:colOff>1837589</xdr:colOff>
      <xdr:row>70</xdr:row>
      <xdr:rowOff>208718</xdr:rowOff>
    </xdr:to>
    <xdr:sp macro="" textlink="">
      <xdr:nvSpPr>
        <xdr:cNvPr id="57" name="Rectángulo 56">
          <a:hlinkClick xmlns:r="http://schemas.openxmlformats.org/officeDocument/2006/relationships" r:id="rId5"/>
        </xdr:cNvPr>
        <xdr:cNvSpPr/>
      </xdr:nvSpPr>
      <xdr:spPr>
        <a:xfrm>
          <a:off x="8742684" y="14283963"/>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892181</xdr:colOff>
      <xdr:row>66</xdr:row>
      <xdr:rowOff>84379</xdr:rowOff>
    </xdr:from>
    <xdr:to>
      <xdr:col>8</xdr:col>
      <xdr:colOff>3481</xdr:colOff>
      <xdr:row>68</xdr:row>
      <xdr:rowOff>137884</xdr:rowOff>
    </xdr:to>
    <xdr:sp macro="" textlink="">
      <xdr:nvSpPr>
        <xdr:cNvPr id="58" name="Rectángulo 57">
          <a:hlinkClick xmlns:r="http://schemas.openxmlformats.org/officeDocument/2006/relationships" r:id="rId6"/>
        </xdr:cNvPr>
        <xdr:cNvSpPr/>
      </xdr:nvSpPr>
      <xdr:spPr>
        <a:xfrm>
          <a:off x="6913342" y="13816254"/>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907073</xdr:colOff>
      <xdr:row>64</xdr:row>
      <xdr:rowOff>0</xdr:rowOff>
    </xdr:from>
    <xdr:to>
      <xdr:col>8</xdr:col>
      <xdr:colOff>16785</xdr:colOff>
      <xdr:row>66</xdr:row>
      <xdr:rowOff>51917</xdr:rowOff>
    </xdr:to>
    <xdr:sp macro="" textlink="">
      <xdr:nvSpPr>
        <xdr:cNvPr id="59" name="Rectángulo 58">
          <a:hlinkClick xmlns:r="http://schemas.openxmlformats.org/officeDocument/2006/relationships" r:id="rId7"/>
        </xdr:cNvPr>
        <xdr:cNvSpPr/>
      </xdr:nvSpPr>
      <xdr:spPr>
        <a:xfrm>
          <a:off x="6928234" y="13335000"/>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11</xdr:col>
      <xdr:colOff>758223</xdr:colOff>
      <xdr:row>66</xdr:row>
      <xdr:rowOff>62454</xdr:rowOff>
    </xdr:from>
    <xdr:to>
      <xdr:col>14</xdr:col>
      <xdr:colOff>239637</xdr:colOff>
      <xdr:row>68</xdr:row>
      <xdr:rowOff>115959</xdr:rowOff>
    </xdr:to>
    <xdr:sp macro="" textlink="">
      <xdr:nvSpPr>
        <xdr:cNvPr id="60" name="Rectángulo 59">
          <a:hlinkClick xmlns:r="http://schemas.openxmlformats.org/officeDocument/2006/relationships" r:id="rId8"/>
        </xdr:cNvPr>
        <xdr:cNvSpPr/>
      </xdr:nvSpPr>
      <xdr:spPr>
        <a:xfrm>
          <a:off x="14206616" y="13794329"/>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1850370</xdr:colOff>
      <xdr:row>66</xdr:row>
      <xdr:rowOff>76815</xdr:rowOff>
    </xdr:from>
    <xdr:to>
      <xdr:col>9</xdr:col>
      <xdr:colOff>1295277</xdr:colOff>
      <xdr:row>68</xdr:row>
      <xdr:rowOff>149905</xdr:rowOff>
    </xdr:to>
    <xdr:sp macro="" textlink="">
      <xdr:nvSpPr>
        <xdr:cNvPr id="61" name="Rectángulo 60">
          <a:hlinkClick xmlns:r="http://schemas.openxmlformats.org/officeDocument/2006/relationships" r:id="rId9"/>
        </xdr:cNvPr>
        <xdr:cNvSpPr/>
      </xdr:nvSpPr>
      <xdr:spPr>
        <a:xfrm>
          <a:off x="10558941" y="13808690"/>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1854503</xdr:colOff>
      <xdr:row>64</xdr:row>
      <xdr:rowOff>8123</xdr:rowOff>
    </xdr:from>
    <xdr:to>
      <xdr:col>9</xdr:col>
      <xdr:colOff>1299410</xdr:colOff>
      <xdr:row>66</xdr:row>
      <xdr:rowOff>61628</xdr:rowOff>
    </xdr:to>
    <xdr:sp macro="" textlink="">
      <xdr:nvSpPr>
        <xdr:cNvPr id="62" name="Rectángulo 61">
          <a:hlinkClick xmlns:r="http://schemas.openxmlformats.org/officeDocument/2006/relationships" r:id="rId10"/>
        </xdr:cNvPr>
        <xdr:cNvSpPr/>
      </xdr:nvSpPr>
      <xdr:spPr>
        <a:xfrm>
          <a:off x="10563074" y="13343123"/>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28370</xdr:colOff>
      <xdr:row>66</xdr:row>
      <xdr:rowOff>71522</xdr:rowOff>
    </xdr:from>
    <xdr:to>
      <xdr:col>8</xdr:col>
      <xdr:colOff>1827079</xdr:colOff>
      <xdr:row>68</xdr:row>
      <xdr:rowOff>123439</xdr:rowOff>
    </xdr:to>
    <xdr:sp macro="" textlink="">
      <xdr:nvSpPr>
        <xdr:cNvPr id="63" name="Rectángulo 62">
          <a:hlinkClick xmlns:r="http://schemas.openxmlformats.org/officeDocument/2006/relationships" r:id="rId11"/>
        </xdr:cNvPr>
        <xdr:cNvSpPr/>
      </xdr:nvSpPr>
      <xdr:spPr>
        <a:xfrm>
          <a:off x="8736941" y="13803397"/>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12</xdr:col>
      <xdr:colOff>11169</xdr:colOff>
      <xdr:row>64</xdr:row>
      <xdr:rowOff>699</xdr:rowOff>
    </xdr:from>
    <xdr:to>
      <xdr:col>14</xdr:col>
      <xdr:colOff>266833</xdr:colOff>
      <xdr:row>66</xdr:row>
      <xdr:rowOff>44445</xdr:rowOff>
    </xdr:to>
    <xdr:sp macro="" textlink="">
      <xdr:nvSpPr>
        <xdr:cNvPr id="64" name="Rectángulo 63">
          <a:hlinkClick xmlns:r="http://schemas.openxmlformats.org/officeDocument/2006/relationships" r:id="rId12"/>
        </xdr:cNvPr>
        <xdr:cNvSpPr/>
      </xdr:nvSpPr>
      <xdr:spPr>
        <a:xfrm>
          <a:off x="14230633" y="13335699"/>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1337555</xdr:colOff>
      <xdr:row>68</xdr:row>
      <xdr:rowOff>145815</xdr:rowOff>
    </xdr:from>
    <xdr:to>
      <xdr:col>11</xdr:col>
      <xdr:colOff>758194</xdr:colOff>
      <xdr:row>70</xdr:row>
      <xdr:rowOff>199320</xdr:rowOff>
    </xdr:to>
    <xdr:sp macro="" textlink="">
      <xdr:nvSpPr>
        <xdr:cNvPr id="65" name="Rectángulo 64">
          <a:hlinkClick xmlns:r="http://schemas.openxmlformats.org/officeDocument/2006/relationships" r:id="rId13"/>
        </xdr:cNvPr>
        <xdr:cNvSpPr/>
      </xdr:nvSpPr>
      <xdr:spPr>
        <a:xfrm>
          <a:off x="12404698" y="14274565"/>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1320624</xdr:colOff>
      <xdr:row>66</xdr:row>
      <xdr:rowOff>72888</xdr:rowOff>
    </xdr:from>
    <xdr:to>
      <xdr:col>11</xdr:col>
      <xdr:colOff>741263</xdr:colOff>
      <xdr:row>68</xdr:row>
      <xdr:rowOff>167701</xdr:rowOff>
    </xdr:to>
    <xdr:sp macro="" textlink="">
      <xdr:nvSpPr>
        <xdr:cNvPr id="66" name="Rectángulo 65">
          <a:hlinkClick xmlns:r="http://schemas.openxmlformats.org/officeDocument/2006/relationships" r:id="rId14"/>
        </xdr:cNvPr>
        <xdr:cNvSpPr/>
      </xdr:nvSpPr>
      <xdr:spPr>
        <a:xfrm>
          <a:off x="12387767" y="13804763"/>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1329620</xdr:colOff>
      <xdr:row>64</xdr:row>
      <xdr:rowOff>4249</xdr:rowOff>
    </xdr:from>
    <xdr:to>
      <xdr:col>11</xdr:col>
      <xdr:colOff>750259</xdr:colOff>
      <xdr:row>66</xdr:row>
      <xdr:rowOff>57754</xdr:rowOff>
    </xdr:to>
    <xdr:sp macro="" textlink="">
      <xdr:nvSpPr>
        <xdr:cNvPr id="67" name="Rectángulo 66">
          <a:hlinkClick xmlns:r="http://schemas.openxmlformats.org/officeDocument/2006/relationships" r:id="rId15"/>
        </xdr:cNvPr>
        <xdr:cNvSpPr/>
      </xdr:nvSpPr>
      <xdr:spPr>
        <a:xfrm>
          <a:off x="12396763" y="13339249"/>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33128</xdr:colOff>
      <xdr:row>64</xdr:row>
      <xdr:rowOff>2484</xdr:rowOff>
    </xdr:from>
    <xdr:to>
      <xdr:col>8</xdr:col>
      <xdr:colOff>1831837</xdr:colOff>
      <xdr:row>66</xdr:row>
      <xdr:rowOff>55989</xdr:rowOff>
    </xdr:to>
    <xdr:sp macro="" textlink="">
      <xdr:nvSpPr>
        <xdr:cNvPr id="68" name="Rectángulo 67">
          <a:hlinkClick xmlns:r="http://schemas.openxmlformats.org/officeDocument/2006/relationships" r:id="rId16"/>
        </xdr:cNvPr>
        <xdr:cNvSpPr/>
      </xdr:nvSpPr>
      <xdr:spPr>
        <a:xfrm>
          <a:off x="8741699" y="13337484"/>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902916</xdr:colOff>
      <xdr:row>68</xdr:row>
      <xdr:rowOff>161275</xdr:rowOff>
    </xdr:from>
    <xdr:to>
      <xdr:col>8</xdr:col>
      <xdr:colOff>14216</xdr:colOff>
      <xdr:row>70</xdr:row>
      <xdr:rowOff>214780</xdr:rowOff>
    </xdr:to>
    <xdr:sp macro="" textlink="">
      <xdr:nvSpPr>
        <xdr:cNvPr id="69" name="Rectángulo 68">
          <a:hlinkClick xmlns:r="http://schemas.openxmlformats.org/officeDocument/2006/relationships" r:id="rId17"/>
        </xdr:cNvPr>
        <xdr:cNvSpPr/>
      </xdr:nvSpPr>
      <xdr:spPr>
        <a:xfrm>
          <a:off x="6924077" y="14290025"/>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1864282</xdr:colOff>
      <xdr:row>68</xdr:row>
      <xdr:rowOff>166331</xdr:rowOff>
    </xdr:from>
    <xdr:to>
      <xdr:col>9</xdr:col>
      <xdr:colOff>1309189</xdr:colOff>
      <xdr:row>70</xdr:row>
      <xdr:rowOff>207352</xdr:rowOff>
    </xdr:to>
    <xdr:sp macro="" textlink="">
      <xdr:nvSpPr>
        <xdr:cNvPr id="70" name="Rectángulo 69">
          <a:hlinkClick xmlns:r="http://schemas.openxmlformats.org/officeDocument/2006/relationships" r:id="rId18"/>
        </xdr:cNvPr>
        <xdr:cNvSpPr/>
      </xdr:nvSpPr>
      <xdr:spPr>
        <a:xfrm>
          <a:off x="10572853" y="14295081"/>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83</xdr:row>
      <xdr:rowOff>2889</xdr:rowOff>
    </xdr:from>
    <xdr:to>
      <xdr:col>5</xdr:col>
      <xdr:colOff>878635</xdr:colOff>
      <xdr:row>85</xdr:row>
      <xdr:rowOff>56394</xdr:rowOff>
    </xdr:to>
    <xdr:sp macro="" textlink="">
      <xdr:nvSpPr>
        <xdr:cNvPr id="71" name="Rectángulo 70">
          <a:hlinkClick xmlns:r="http://schemas.openxmlformats.org/officeDocument/2006/relationships" r:id="rId2"/>
        </xdr:cNvPr>
        <xdr:cNvSpPr/>
      </xdr:nvSpPr>
      <xdr:spPr>
        <a:xfrm>
          <a:off x="5102679" y="17295300"/>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85</xdr:row>
      <xdr:rowOff>80924</xdr:rowOff>
    </xdr:from>
    <xdr:to>
      <xdr:col>5</xdr:col>
      <xdr:colOff>878635</xdr:colOff>
      <xdr:row>87</xdr:row>
      <xdr:rowOff>134429</xdr:rowOff>
    </xdr:to>
    <xdr:sp macro="" textlink="">
      <xdr:nvSpPr>
        <xdr:cNvPr id="72" name="Rectángulo 71">
          <a:hlinkClick xmlns:r="http://schemas.openxmlformats.org/officeDocument/2006/relationships" r:id="rId3"/>
        </xdr:cNvPr>
        <xdr:cNvSpPr/>
      </xdr:nvSpPr>
      <xdr:spPr>
        <a:xfrm>
          <a:off x="5102679" y="17770210"/>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87</xdr:row>
      <xdr:rowOff>159566</xdr:rowOff>
    </xdr:from>
    <xdr:to>
      <xdr:col>5</xdr:col>
      <xdr:colOff>878635</xdr:colOff>
      <xdr:row>89</xdr:row>
      <xdr:rowOff>213071</xdr:rowOff>
    </xdr:to>
    <xdr:sp macro="" textlink="">
      <xdr:nvSpPr>
        <xdr:cNvPr id="73" name="Rectángulo 72">
          <a:hlinkClick xmlns:r="http://schemas.openxmlformats.org/officeDocument/2006/relationships" r:id="rId4"/>
        </xdr:cNvPr>
        <xdr:cNvSpPr/>
      </xdr:nvSpPr>
      <xdr:spPr>
        <a:xfrm>
          <a:off x="5102679" y="18245727"/>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34113</xdr:colOff>
      <xdr:row>87</xdr:row>
      <xdr:rowOff>155213</xdr:rowOff>
    </xdr:from>
    <xdr:to>
      <xdr:col>8</xdr:col>
      <xdr:colOff>1837589</xdr:colOff>
      <xdr:row>89</xdr:row>
      <xdr:rowOff>208718</xdr:rowOff>
    </xdr:to>
    <xdr:sp macro="" textlink="">
      <xdr:nvSpPr>
        <xdr:cNvPr id="74" name="Rectángulo 73">
          <a:hlinkClick xmlns:r="http://schemas.openxmlformats.org/officeDocument/2006/relationships" r:id="rId5"/>
        </xdr:cNvPr>
        <xdr:cNvSpPr/>
      </xdr:nvSpPr>
      <xdr:spPr>
        <a:xfrm>
          <a:off x="8742684" y="18241374"/>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892181</xdr:colOff>
      <xdr:row>85</xdr:row>
      <xdr:rowOff>84379</xdr:rowOff>
    </xdr:from>
    <xdr:to>
      <xdr:col>8</xdr:col>
      <xdr:colOff>3481</xdr:colOff>
      <xdr:row>87</xdr:row>
      <xdr:rowOff>137884</xdr:rowOff>
    </xdr:to>
    <xdr:sp macro="" textlink="">
      <xdr:nvSpPr>
        <xdr:cNvPr id="75" name="Rectángulo 74">
          <a:hlinkClick xmlns:r="http://schemas.openxmlformats.org/officeDocument/2006/relationships" r:id="rId6"/>
        </xdr:cNvPr>
        <xdr:cNvSpPr/>
      </xdr:nvSpPr>
      <xdr:spPr>
        <a:xfrm>
          <a:off x="6913342" y="17773665"/>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907073</xdr:colOff>
      <xdr:row>83</xdr:row>
      <xdr:rowOff>0</xdr:rowOff>
    </xdr:from>
    <xdr:to>
      <xdr:col>8</xdr:col>
      <xdr:colOff>16785</xdr:colOff>
      <xdr:row>85</xdr:row>
      <xdr:rowOff>51917</xdr:rowOff>
    </xdr:to>
    <xdr:sp macro="" textlink="">
      <xdr:nvSpPr>
        <xdr:cNvPr id="76" name="Rectángulo 75">
          <a:hlinkClick xmlns:r="http://schemas.openxmlformats.org/officeDocument/2006/relationships" r:id="rId7"/>
        </xdr:cNvPr>
        <xdr:cNvSpPr/>
      </xdr:nvSpPr>
      <xdr:spPr>
        <a:xfrm>
          <a:off x="6928234" y="17292411"/>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11</xdr:col>
      <xdr:colOff>758223</xdr:colOff>
      <xdr:row>85</xdr:row>
      <xdr:rowOff>62454</xdr:rowOff>
    </xdr:from>
    <xdr:to>
      <xdr:col>14</xdr:col>
      <xdr:colOff>239637</xdr:colOff>
      <xdr:row>87</xdr:row>
      <xdr:rowOff>115959</xdr:rowOff>
    </xdr:to>
    <xdr:sp macro="" textlink="">
      <xdr:nvSpPr>
        <xdr:cNvPr id="77" name="Rectángulo 76">
          <a:hlinkClick xmlns:r="http://schemas.openxmlformats.org/officeDocument/2006/relationships" r:id="rId8"/>
        </xdr:cNvPr>
        <xdr:cNvSpPr/>
      </xdr:nvSpPr>
      <xdr:spPr>
        <a:xfrm>
          <a:off x="14206616" y="17751740"/>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1850370</xdr:colOff>
      <xdr:row>85</xdr:row>
      <xdr:rowOff>76815</xdr:rowOff>
    </xdr:from>
    <xdr:to>
      <xdr:col>9</xdr:col>
      <xdr:colOff>1295277</xdr:colOff>
      <xdr:row>87</xdr:row>
      <xdr:rowOff>149905</xdr:rowOff>
    </xdr:to>
    <xdr:sp macro="" textlink="">
      <xdr:nvSpPr>
        <xdr:cNvPr id="78" name="Rectángulo 77">
          <a:hlinkClick xmlns:r="http://schemas.openxmlformats.org/officeDocument/2006/relationships" r:id="rId9"/>
        </xdr:cNvPr>
        <xdr:cNvSpPr/>
      </xdr:nvSpPr>
      <xdr:spPr>
        <a:xfrm>
          <a:off x="10558941" y="17766101"/>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1854503</xdr:colOff>
      <xdr:row>83</xdr:row>
      <xdr:rowOff>8123</xdr:rowOff>
    </xdr:from>
    <xdr:to>
      <xdr:col>9</xdr:col>
      <xdr:colOff>1299410</xdr:colOff>
      <xdr:row>85</xdr:row>
      <xdr:rowOff>61628</xdr:rowOff>
    </xdr:to>
    <xdr:sp macro="" textlink="">
      <xdr:nvSpPr>
        <xdr:cNvPr id="79" name="Rectángulo 78">
          <a:hlinkClick xmlns:r="http://schemas.openxmlformats.org/officeDocument/2006/relationships" r:id="rId10"/>
        </xdr:cNvPr>
        <xdr:cNvSpPr/>
      </xdr:nvSpPr>
      <xdr:spPr>
        <a:xfrm>
          <a:off x="10563074" y="17300534"/>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28370</xdr:colOff>
      <xdr:row>85</xdr:row>
      <xdr:rowOff>71522</xdr:rowOff>
    </xdr:from>
    <xdr:to>
      <xdr:col>8</xdr:col>
      <xdr:colOff>1827079</xdr:colOff>
      <xdr:row>87</xdr:row>
      <xdr:rowOff>123439</xdr:rowOff>
    </xdr:to>
    <xdr:sp macro="" textlink="">
      <xdr:nvSpPr>
        <xdr:cNvPr id="80" name="Rectángulo 79">
          <a:hlinkClick xmlns:r="http://schemas.openxmlformats.org/officeDocument/2006/relationships" r:id="rId11"/>
        </xdr:cNvPr>
        <xdr:cNvSpPr/>
      </xdr:nvSpPr>
      <xdr:spPr>
        <a:xfrm>
          <a:off x="8736941" y="17760808"/>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12</xdr:col>
      <xdr:colOff>11169</xdr:colOff>
      <xdr:row>83</xdr:row>
      <xdr:rowOff>699</xdr:rowOff>
    </xdr:from>
    <xdr:to>
      <xdr:col>14</xdr:col>
      <xdr:colOff>266833</xdr:colOff>
      <xdr:row>85</xdr:row>
      <xdr:rowOff>44445</xdr:rowOff>
    </xdr:to>
    <xdr:sp macro="" textlink="">
      <xdr:nvSpPr>
        <xdr:cNvPr id="81" name="Rectángulo 80">
          <a:hlinkClick xmlns:r="http://schemas.openxmlformats.org/officeDocument/2006/relationships" r:id="rId12"/>
        </xdr:cNvPr>
        <xdr:cNvSpPr/>
      </xdr:nvSpPr>
      <xdr:spPr>
        <a:xfrm>
          <a:off x="14230633" y="17293110"/>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1337555</xdr:colOff>
      <xdr:row>87</xdr:row>
      <xdr:rowOff>145815</xdr:rowOff>
    </xdr:from>
    <xdr:to>
      <xdr:col>11</xdr:col>
      <xdr:colOff>758194</xdr:colOff>
      <xdr:row>89</xdr:row>
      <xdr:rowOff>199320</xdr:rowOff>
    </xdr:to>
    <xdr:sp macro="" textlink="">
      <xdr:nvSpPr>
        <xdr:cNvPr id="82" name="Rectángulo 81">
          <a:hlinkClick xmlns:r="http://schemas.openxmlformats.org/officeDocument/2006/relationships" r:id="rId13"/>
        </xdr:cNvPr>
        <xdr:cNvSpPr/>
      </xdr:nvSpPr>
      <xdr:spPr>
        <a:xfrm>
          <a:off x="12404698" y="18231976"/>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1320624</xdr:colOff>
      <xdr:row>85</xdr:row>
      <xdr:rowOff>72888</xdr:rowOff>
    </xdr:from>
    <xdr:to>
      <xdr:col>11</xdr:col>
      <xdr:colOff>741263</xdr:colOff>
      <xdr:row>87</xdr:row>
      <xdr:rowOff>167701</xdr:rowOff>
    </xdr:to>
    <xdr:sp macro="" textlink="">
      <xdr:nvSpPr>
        <xdr:cNvPr id="83" name="Rectángulo 82">
          <a:hlinkClick xmlns:r="http://schemas.openxmlformats.org/officeDocument/2006/relationships" r:id="rId14"/>
        </xdr:cNvPr>
        <xdr:cNvSpPr/>
      </xdr:nvSpPr>
      <xdr:spPr>
        <a:xfrm>
          <a:off x="12387767" y="17762174"/>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1329620</xdr:colOff>
      <xdr:row>83</xdr:row>
      <xdr:rowOff>4249</xdr:rowOff>
    </xdr:from>
    <xdr:to>
      <xdr:col>11</xdr:col>
      <xdr:colOff>750259</xdr:colOff>
      <xdr:row>85</xdr:row>
      <xdr:rowOff>57754</xdr:rowOff>
    </xdr:to>
    <xdr:sp macro="" textlink="">
      <xdr:nvSpPr>
        <xdr:cNvPr id="84" name="Rectángulo 83">
          <a:hlinkClick xmlns:r="http://schemas.openxmlformats.org/officeDocument/2006/relationships" r:id="rId15"/>
        </xdr:cNvPr>
        <xdr:cNvSpPr/>
      </xdr:nvSpPr>
      <xdr:spPr>
        <a:xfrm>
          <a:off x="12396763" y="17296660"/>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33128</xdr:colOff>
      <xdr:row>83</xdr:row>
      <xdr:rowOff>2484</xdr:rowOff>
    </xdr:from>
    <xdr:to>
      <xdr:col>8</xdr:col>
      <xdr:colOff>1831837</xdr:colOff>
      <xdr:row>85</xdr:row>
      <xdr:rowOff>55989</xdr:rowOff>
    </xdr:to>
    <xdr:sp macro="" textlink="">
      <xdr:nvSpPr>
        <xdr:cNvPr id="85" name="Rectángulo 84">
          <a:hlinkClick xmlns:r="http://schemas.openxmlformats.org/officeDocument/2006/relationships" r:id="rId16"/>
        </xdr:cNvPr>
        <xdr:cNvSpPr/>
      </xdr:nvSpPr>
      <xdr:spPr>
        <a:xfrm>
          <a:off x="8741699" y="17294895"/>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902916</xdr:colOff>
      <xdr:row>87</xdr:row>
      <xdr:rowOff>161275</xdr:rowOff>
    </xdr:from>
    <xdr:to>
      <xdr:col>8</xdr:col>
      <xdr:colOff>14216</xdr:colOff>
      <xdr:row>89</xdr:row>
      <xdr:rowOff>214780</xdr:rowOff>
    </xdr:to>
    <xdr:sp macro="" textlink="">
      <xdr:nvSpPr>
        <xdr:cNvPr id="86" name="Rectángulo 85">
          <a:hlinkClick xmlns:r="http://schemas.openxmlformats.org/officeDocument/2006/relationships" r:id="rId17"/>
        </xdr:cNvPr>
        <xdr:cNvSpPr/>
      </xdr:nvSpPr>
      <xdr:spPr>
        <a:xfrm>
          <a:off x="6924077" y="18247436"/>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1864282</xdr:colOff>
      <xdr:row>87</xdr:row>
      <xdr:rowOff>166331</xdr:rowOff>
    </xdr:from>
    <xdr:to>
      <xdr:col>9</xdr:col>
      <xdr:colOff>1309189</xdr:colOff>
      <xdr:row>89</xdr:row>
      <xdr:rowOff>207352</xdr:rowOff>
    </xdr:to>
    <xdr:sp macro="" textlink="">
      <xdr:nvSpPr>
        <xdr:cNvPr id="87" name="Rectángulo 86">
          <a:hlinkClick xmlns:r="http://schemas.openxmlformats.org/officeDocument/2006/relationships" r:id="rId18"/>
        </xdr:cNvPr>
        <xdr:cNvSpPr/>
      </xdr:nvSpPr>
      <xdr:spPr>
        <a:xfrm>
          <a:off x="10572853" y="18252492"/>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102</xdr:row>
      <xdr:rowOff>2889</xdr:rowOff>
    </xdr:from>
    <xdr:to>
      <xdr:col>5</xdr:col>
      <xdr:colOff>878635</xdr:colOff>
      <xdr:row>104</xdr:row>
      <xdr:rowOff>56394</xdr:rowOff>
    </xdr:to>
    <xdr:sp macro="" textlink="">
      <xdr:nvSpPr>
        <xdr:cNvPr id="88" name="Rectángulo 87">
          <a:hlinkClick xmlns:r="http://schemas.openxmlformats.org/officeDocument/2006/relationships" r:id="rId2"/>
        </xdr:cNvPr>
        <xdr:cNvSpPr/>
      </xdr:nvSpPr>
      <xdr:spPr>
        <a:xfrm>
          <a:off x="5102679" y="21252710"/>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104</xdr:row>
      <xdr:rowOff>80924</xdr:rowOff>
    </xdr:from>
    <xdr:to>
      <xdr:col>5</xdr:col>
      <xdr:colOff>878635</xdr:colOff>
      <xdr:row>106</xdr:row>
      <xdr:rowOff>134429</xdr:rowOff>
    </xdr:to>
    <xdr:sp macro="" textlink="">
      <xdr:nvSpPr>
        <xdr:cNvPr id="89" name="Rectángulo 88">
          <a:hlinkClick xmlns:r="http://schemas.openxmlformats.org/officeDocument/2006/relationships" r:id="rId3"/>
        </xdr:cNvPr>
        <xdr:cNvSpPr/>
      </xdr:nvSpPr>
      <xdr:spPr>
        <a:xfrm>
          <a:off x="5102679" y="21727620"/>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106</xdr:row>
      <xdr:rowOff>159566</xdr:rowOff>
    </xdr:from>
    <xdr:to>
      <xdr:col>5</xdr:col>
      <xdr:colOff>878635</xdr:colOff>
      <xdr:row>108</xdr:row>
      <xdr:rowOff>213071</xdr:rowOff>
    </xdr:to>
    <xdr:sp macro="" textlink="">
      <xdr:nvSpPr>
        <xdr:cNvPr id="90" name="Rectángulo 89">
          <a:hlinkClick xmlns:r="http://schemas.openxmlformats.org/officeDocument/2006/relationships" r:id="rId4"/>
        </xdr:cNvPr>
        <xdr:cNvSpPr/>
      </xdr:nvSpPr>
      <xdr:spPr>
        <a:xfrm>
          <a:off x="5102679" y="22203137"/>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34113</xdr:colOff>
      <xdr:row>106</xdr:row>
      <xdr:rowOff>155213</xdr:rowOff>
    </xdr:from>
    <xdr:to>
      <xdr:col>8</xdr:col>
      <xdr:colOff>1837589</xdr:colOff>
      <xdr:row>108</xdr:row>
      <xdr:rowOff>208718</xdr:rowOff>
    </xdr:to>
    <xdr:sp macro="" textlink="">
      <xdr:nvSpPr>
        <xdr:cNvPr id="91" name="Rectángulo 90">
          <a:hlinkClick xmlns:r="http://schemas.openxmlformats.org/officeDocument/2006/relationships" r:id="rId5"/>
        </xdr:cNvPr>
        <xdr:cNvSpPr/>
      </xdr:nvSpPr>
      <xdr:spPr>
        <a:xfrm>
          <a:off x="8742684" y="22198784"/>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892181</xdr:colOff>
      <xdr:row>104</xdr:row>
      <xdr:rowOff>84379</xdr:rowOff>
    </xdr:from>
    <xdr:to>
      <xdr:col>8</xdr:col>
      <xdr:colOff>3481</xdr:colOff>
      <xdr:row>106</xdr:row>
      <xdr:rowOff>137884</xdr:rowOff>
    </xdr:to>
    <xdr:sp macro="" textlink="">
      <xdr:nvSpPr>
        <xdr:cNvPr id="92" name="Rectángulo 91">
          <a:hlinkClick xmlns:r="http://schemas.openxmlformats.org/officeDocument/2006/relationships" r:id="rId6"/>
        </xdr:cNvPr>
        <xdr:cNvSpPr/>
      </xdr:nvSpPr>
      <xdr:spPr>
        <a:xfrm>
          <a:off x="6913342" y="21731075"/>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907073</xdr:colOff>
      <xdr:row>102</xdr:row>
      <xdr:rowOff>0</xdr:rowOff>
    </xdr:from>
    <xdr:to>
      <xdr:col>8</xdr:col>
      <xdr:colOff>16785</xdr:colOff>
      <xdr:row>104</xdr:row>
      <xdr:rowOff>51917</xdr:rowOff>
    </xdr:to>
    <xdr:sp macro="" textlink="">
      <xdr:nvSpPr>
        <xdr:cNvPr id="93" name="Rectángulo 92">
          <a:hlinkClick xmlns:r="http://schemas.openxmlformats.org/officeDocument/2006/relationships" r:id="rId7"/>
        </xdr:cNvPr>
        <xdr:cNvSpPr/>
      </xdr:nvSpPr>
      <xdr:spPr>
        <a:xfrm>
          <a:off x="6928234" y="21249821"/>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11</xdr:col>
      <xdr:colOff>758223</xdr:colOff>
      <xdr:row>104</xdr:row>
      <xdr:rowOff>62454</xdr:rowOff>
    </xdr:from>
    <xdr:to>
      <xdr:col>14</xdr:col>
      <xdr:colOff>239637</xdr:colOff>
      <xdr:row>106</xdr:row>
      <xdr:rowOff>115959</xdr:rowOff>
    </xdr:to>
    <xdr:sp macro="" textlink="">
      <xdr:nvSpPr>
        <xdr:cNvPr id="94" name="Rectángulo 93">
          <a:hlinkClick xmlns:r="http://schemas.openxmlformats.org/officeDocument/2006/relationships" r:id="rId8"/>
        </xdr:cNvPr>
        <xdr:cNvSpPr/>
      </xdr:nvSpPr>
      <xdr:spPr>
        <a:xfrm>
          <a:off x="14206616" y="21709150"/>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1850370</xdr:colOff>
      <xdr:row>104</xdr:row>
      <xdr:rowOff>76815</xdr:rowOff>
    </xdr:from>
    <xdr:to>
      <xdr:col>9</xdr:col>
      <xdr:colOff>1295277</xdr:colOff>
      <xdr:row>106</xdr:row>
      <xdr:rowOff>149905</xdr:rowOff>
    </xdr:to>
    <xdr:sp macro="" textlink="">
      <xdr:nvSpPr>
        <xdr:cNvPr id="95" name="Rectángulo 94">
          <a:hlinkClick xmlns:r="http://schemas.openxmlformats.org/officeDocument/2006/relationships" r:id="rId9"/>
        </xdr:cNvPr>
        <xdr:cNvSpPr/>
      </xdr:nvSpPr>
      <xdr:spPr>
        <a:xfrm>
          <a:off x="10558941" y="21723511"/>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1854503</xdr:colOff>
      <xdr:row>102</xdr:row>
      <xdr:rowOff>8123</xdr:rowOff>
    </xdr:from>
    <xdr:to>
      <xdr:col>9</xdr:col>
      <xdr:colOff>1299410</xdr:colOff>
      <xdr:row>104</xdr:row>
      <xdr:rowOff>61628</xdr:rowOff>
    </xdr:to>
    <xdr:sp macro="" textlink="">
      <xdr:nvSpPr>
        <xdr:cNvPr id="96" name="Rectángulo 95">
          <a:hlinkClick xmlns:r="http://schemas.openxmlformats.org/officeDocument/2006/relationships" r:id="rId10"/>
        </xdr:cNvPr>
        <xdr:cNvSpPr/>
      </xdr:nvSpPr>
      <xdr:spPr>
        <a:xfrm>
          <a:off x="10563074" y="21257944"/>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28370</xdr:colOff>
      <xdr:row>104</xdr:row>
      <xdr:rowOff>71522</xdr:rowOff>
    </xdr:from>
    <xdr:to>
      <xdr:col>8</xdr:col>
      <xdr:colOff>1827079</xdr:colOff>
      <xdr:row>106</xdr:row>
      <xdr:rowOff>123439</xdr:rowOff>
    </xdr:to>
    <xdr:sp macro="" textlink="">
      <xdr:nvSpPr>
        <xdr:cNvPr id="97" name="Rectángulo 96">
          <a:hlinkClick xmlns:r="http://schemas.openxmlformats.org/officeDocument/2006/relationships" r:id="rId11"/>
        </xdr:cNvPr>
        <xdr:cNvSpPr/>
      </xdr:nvSpPr>
      <xdr:spPr>
        <a:xfrm>
          <a:off x="8736941" y="21718218"/>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12</xdr:col>
      <xdr:colOff>11169</xdr:colOff>
      <xdr:row>102</xdr:row>
      <xdr:rowOff>699</xdr:rowOff>
    </xdr:from>
    <xdr:to>
      <xdr:col>14</xdr:col>
      <xdr:colOff>266833</xdr:colOff>
      <xdr:row>104</xdr:row>
      <xdr:rowOff>44445</xdr:rowOff>
    </xdr:to>
    <xdr:sp macro="" textlink="">
      <xdr:nvSpPr>
        <xdr:cNvPr id="98" name="Rectángulo 97">
          <a:hlinkClick xmlns:r="http://schemas.openxmlformats.org/officeDocument/2006/relationships" r:id="rId12"/>
        </xdr:cNvPr>
        <xdr:cNvSpPr/>
      </xdr:nvSpPr>
      <xdr:spPr>
        <a:xfrm>
          <a:off x="14230633" y="21250520"/>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1337555</xdr:colOff>
      <xdr:row>106</xdr:row>
      <xdr:rowOff>145815</xdr:rowOff>
    </xdr:from>
    <xdr:to>
      <xdr:col>11</xdr:col>
      <xdr:colOff>758194</xdr:colOff>
      <xdr:row>108</xdr:row>
      <xdr:rowOff>199320</xdr:rowOff>
    </xdr:to>
    <xdr:sp macro="" textlink="">
      <xdr:nvSpPr>
        <xdr:cNvPr id="99" name="Rectángulo 98">
          <a:hlinkClick xmlns:r="http://schemas.openxmlformats.org/officeDocument/2006/relationships" r:id="rId13"/>
        </xdr:cNvPr>
        <xdr:cNvSpPr/>
      </xdr:nvSpPr>
      <xdr:spPr>
        <a:xfrm>
          <a:off x="12404698" y="22189386"/>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1320624</xdr:colOff>
      <xdr:row>104</xdr:row>
      <xdr:rowOff>72888</xdr:rowOff>
    </xdr:from>
    <xdr:to>
      <xdr:col>11</xdr:col>
      <xdr:colOff>741263</xdr:colOff>
      <xdr:row>106</xdr:row>
      <xdr:rowOff>167701</xdr:rowOff>
    </xdr:to>
    <xdr:sp macro="" textlink="">
      <xdr:nvSpPr>
        <xdr:cNvPr id="100" name="Rectángulo 99">
          <a:hlinkClick xmlns:r="http://schemas.openxmlformats.org/officeDocument/2006/relationships" r:id="rId14"/>
        </xdr:cNvPr>
        <xdr:cNvSpPr/>
      </xdr:nvSpPr>
      <xdr:spPr>
        <a:xfrm>
          <a:off x="12387767" y="21719584"/>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1329620</xdr:colOff>
      <xdr:row>102</xdr:row>
      <xdr:rowOff>4249</xdr:rowOff>
    </xdr:from>
    <xdr:to>
      <xdr:col>11</xdr:col>
      <xdr:colOff>750259</xdr:colOff>
      <xdr:row>104</xdr:row>
      <xdr:rowOff>57754</xdr:rowOff>
    </xdr:to>
    <xdr:sp macro="" textlink="">
      <xdr:nvSpPr>
        <xdr:cNvPr id="101" name="Rectángulo 100">
          <a:hlinkClick xmlns:r="http://schemas.openxmlformats.org/officeDocument/2006/relationships" r:id="rId15"/>
        </xdr:cNvPr>
        <xdr:cNvSpPr/>
      </xdr:nvSpPr>
      <xdr:spPr>
        <a:xfrm>
          <a:off x="12396763" y="21254070"/>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33128</xdr:colOff>
      <xdr:row>102</xdr:row>
      <xdr:rowOff>2484</xdr:rowOff>
    </xdr:from>
    <xdr:to>
      <xdr:col>8</xdr:col>
      <xdr:colOff>1831837</xdr:colOff>
      <xdr:row>104</xdr:row>
      <xdr:rowOff>55989</xdr:rowOff>
    </xdr:to>
    <xdr:sp macro="" textlink="">
      <xdr:nvSpPr>
        <xdr:cNvPr id="102" name="Rectángulo 101">
          <a:hlinkClick xmlns:r="http://schemas.openxmlformats.org/officeDocument/2006/relationships" r:id="rId16"/>
        </xdr:cNvPr>
        <xdr:cNvSpPr/>
      </xdr:nvSpPr>
      <xdr:spPr>
        <a:xfrm>
          <a:off x="8741699" y="21252305"/>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902916</xdr:colOff>
      <xdr:row>106</xdr:row>
      <xdr:rowOff>161275</xdr:rowOff>
    </xdr:from>
    <xdr:to>
      <xdr:col>8</xdr:col>
      <xdr:colOff>14216</xdr:colOff>
      <xdr:row>108</xdr:row>
      <xdr:rowOff>214780</xdr:rowOff>
    </xdr:to>
    <xdr:sp macro="" textlink="">
      <xdr:nvSpPr>
        <xdr:cNvPr id="103" name="Rectángulo 102">
          <a:hlinkClick xmlns:r="http://schemas.openxmlformats.org/officeDocument/2006/relationships" r:id="rId17"/>
        </xdr:cNvPr>
        <xdr:cNvSpPr/>
      </xdr:nvSpPr>
      <xdr:spPr>
        <a:xfrm>
          <a:off x="6924077" y="22204846"/>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1864282</xdr:colOff>
      <xdr:row>106</xdr:row>
      <xdr:rowOff>166331</xdr:rowOff>
    </xdr:from>
    <xdr:to>
      <xdr:col>9</xdr:col>
      <xdr:colOff>1309189</xdr:colOff>
      <xdr:row>108</xdr:row>
      <xdr:rowOff>207352</xdr:rowOff>
    </xdr:to>
    <xdr:sp macro="" textlink="">
      <xdr:nvSpPr>
        <xdr:cNvPr id="104" name="Rectángulo 103">
          <a:hlinkClick xmlns:r="http://schemas.openxmlformats.org/officeDocument/2006/relationships" r:id="rId18"/>
        </xdr:cNvPr>
        <xdr:cNvSpPr/>
      </xdr:nvSpPr>
      <xdr:spPr>
        <a:xfrm>
          <a:off x="10572853" y="22209902"/>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121</xdr:row>
      <xdr:rowOff>2889</xdr:rowOff>
    </xdr:from>
    <xdr:to>
      <xdr:col>5</xdr:col>
      <xdr:colOff>878635</xdr:colOff>
      <xdr:row>123</xdr:row>
      <xdr:rowOff>56394</xdr:rowOff>
    </xdr:to>
    <xdr:sp macro="" textlink="">
      <xdr:nvSpPr>
        <xdr:cNvPr id="105" name="Rectángulo 104">
          <a:hlinkClick xmlns:r="http://schemas.openxmlformats.org/officeDocument/2006/relationships" r:id="rId2"/>
        </xdr:cNvPr>
        <xdr:cNvSpPr/>
      </xdr:nvSpPr>
      <xdr:spPr>
        <a:xfrm>
          <a:off x="5102679" y="25210121"/>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123</xdr:row>
      <xdr:rowOff>80924</xdr:rowOff>
    </xdr:from>
    <xdr:to>
      <xdr:col>5</xdr:col>
      <xdr:colOff>878635</xdr:colOff>
      <xdr:row>125</xdr:row>
      <xdr:rowOff>134429</xdr:rowOff>
    </xdr:to>
    <xdr:sp macro="" textlink="">
      <xdr:nvSpPr>
        <xdr:cNvPr id="106" name="Rectángulo 105">
          <a:hlinkClick xmlns:r="http://schemas.openxmlformats.org/officeDocument/2006/relationships" r:id="rId3"/>
        </xdr:cNvPr>
        <xdr:cNvSpPr/>
      </xdr:nvSpPr>
      <xdr:spPr>
        <a:xfrm>
          <a:off x="5102679" y="25685031"/>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125</xdr:row>
      <xdr:rowOff>159566</xdr:rowOff>
    </xdr:from>
    <xdr:to>
      <xdr:col>5</xdr:col>
      <xdr:colOff>878635</xdr:colOff>
      <xdr:row>127</xdr:row>
      <xdr:rowOff>213071</xdr:rowOff>
    </xdr:to>
    <xdr:sp macro="" textlink="">
      <xdr:nvSpPr>
        <xdr:cNvPr id="107" name="Rectángulo 106">
          <a:hlinkClick xmlns:r="http://schemas.openxmlformats.org/officeDocument/2006/relationships" r:id="rId4"/>
        </xdr:cNvPr>
        <xdr:cNvSpPr/>
      </xdr:nvSpPr>
      <xdr:spPr>
        <a:xfrm>
          <a:off x="5102679" y="26160548"/>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34113</xdr:colOff>
      <xdr:row>125</xdr:row>
      <xdr:rowOff>155213</xdr:rowOff>
    </xdr:from>
    <xdr:to>
      <xdr:col>8</xdr:col>
      <xdr:colOff>1837589</xdr:colOff>
      <xdr:row>127</xdr:row>
      <xdr:rowOff>208718</xdr:rowOff>
    </xdr:to>
    <xdr:sp macro="" textlink="">
      <xdr:nvSpPr>
        <xdr:cNvPr id="108" name="Rectángulo 107">
          <a:hlinkClick xmlns:r="http://schemas.openxmlformats.org/officeDocument/2006/relationships" r:id="rId5"/>
        </xdr:cNvPr>
        <xdr:cNvSpPr/>
      </xdr:nvSpPr>
      <xdr:spPr>
        <a:xfrm>
          <a:off x="8742684" y="26156195"/>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892181</xdr:colOff>
      <xdr:row>123</xdr:row>
      <xdr:rowOff>84379</xdr:rowOff>
    </xdr:from>
    <xdr:to>
      <xdr:col>8</xdr:col>
      <xdr:colOff>3481</xdr:colOff>
      <xdr:row>125</xdr:row>
      <xdr:rowOff>137884</xdr:rowOff>
    </xdr:to>
    <xdr:sp macro="" textlink="">
      <xdr:nvSpPr>
        <xdr:cNvPr id="109" name="Rectángulo 108">
          <a:hlinkClick xmlns:r="http://schemas.openxmlformats.org/officeDocument/2006/relationships" r:id="rId6"/>
        </xdr:cNvPr>
        <xdr:cNvSpPr/>
      </xdr:nvSpPr>
      <xdr:spPr>
        <a:xfrm>
          <a:off x="6913342" y="25688486"/>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907073</xdr:colOff>
      <xdr:row>121</xdr:row>
      <xdr:rowOff>0</xdr:rowOff>
    </xdr:from>
    <xdr:to>
      <xdr:col>8</xdr:col>
      <xdr:colOff>16785</xdr:colOff>
      <xdr:row>123</xdr:row>
      <xdr:rowOff>51917</xdr:rowOff>
    </xdr:to>
    <xdr:sp macro="" textlink="">
      <xdr:nvSpPr>
        <xdr:cNvPr id="110" name="Rectángulo 109">
          <a:hlinkClick xmlns:r="http://schemas.openxmlformats.org/officeDocument/2006/relationships" r:id="rId7"/>
        </xdr:cNvPr>
        <xdr:cNvSpPr/>
      </xdr:nvSpPr>
      <xdr:spPr>
        <a:xfrm>
          <a:off x="6928234" y="25207232"/>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11</xdr:col>
      <xdr:colOff>758223</xdr:colOff>
      <xdr:row>123</xdr:row>
      <xdr:rowOff>62454</xdr:rowOff>
    </xdr:from>
    <xdr:to>
      <xdr:col>14</xdr:col>
      <xdr:colOff>239637</xdr:colOff>
      <xdr:row>125</xdr:row>
      <xdr:rowOff>115959</xdr:rowOff>
    </xdr:to>
    <xdr:sp macro="" textlink="">
      <xdr:nvSpPr>
        <xdr:cNvPr id="111" name="Rectángulo 110">
          <a:hlinkClick xmlns:r="http://schemas.openxmlformats.org/officeDocument/2006/relationships" r:id="rId8"/>
        </xdr:cNvPr>
        <xdr:cNvSpPr/>
      </xdr:nvSpPr>
      <xdr:spPr>
        <a:xfrm>
          <a:off x="14206616" y="25666561"/>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1850370</xdr:colOff>
      <xdr:row>123</xdr:row>
      <xdr:rowOff>76815</xdr:rowOff>
    </xdr:from>
    <xdr:to>
      <xdr:col>9</xdr:col>
      <xdr:colOff>1295277</xdr:colOff>
      <xdr:row>125</xdr:row>
      <xdr:rowOff>149905</xdr:rowOff>
    </xdr:to>
    <xdr:sp macro="" textlink="">
      <xdr:nvSpPr>
        <xdr:cNvPr id="112" name="Rectángulo 111">
          <a:hlinkClick xmlns:r="http://schemas.openxmlformats.org/officeDocument/2006/relationships" r:id="rId9"/>
        </xdr:cNvPr>
        <xdr:cNvSpPr/>
      </xdr:nvSpPr>
      <xdr:spPr>
        <a:xfrm>
          <a:off x="10558941" y="25680922"/>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1854503</xdr:colOff>
      <xdr:row>121</xdr:row>
      <xdr:rowOff>8123</xdr:rowOff>
    </xdr:from>
    <xdr:to>
      <xdr:col>9</xdr:col>
      <xdr:colOff>1299410</xdr:colOff>
      <xdr:row>123</xdr:row>
      <xdr:rowOff>61628</xdr:rowOff>
    </xdr:to>
    <xdr:sp macro="" textlink="">
      <xdr:nvSpPr>
        <xdr:cNvPr id="113" name="Rectángulo 112">
          <a:hlinkClick xmlns:r="http://schemas.openxmlformats.org/officeDocument/2006/relationships" r:id="rId10"/>
        </xdr:cNvPr>
        <xdr:cNvSpPr/>
      </xdr:nvSpPr>
      <xdr:spPr>
        <a:xfrm>
          <a:off x="10563074" y="25215355"/>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28370</xdr:colOff>
      <xdr:row>123</xdr:row>
      <xdr:rowOff>71522</xdr:rowOff>
    </xdr:from>
    <xdr:to>
      <xdr:col>8</xdr:col>
      <xdr:colOff>1827079</xdr:colOff>
      <xdr:row>125</xdr:row>
      <xdr:rowOff>123439</xdr:rowOff>
    </xdr:to>
    <xdr:sp macro="" textlink="">
      <xdr:nvSpPr>
        <xdr:cNvPr id="114" name="Rectángulo 113">
          <a:hlinkClick xmlns:r="http://schemas.openxmlformats.org/officeDocument/2006/relationships" r:id="rId11"/>
        </xdr:cNvPr>
        <xdr:cNvSpPr/>
      </xdr:nvSpPr>
      <xdr:spPr>
        <a:xfrm>
          <a:off x="8736941" y="25675629"/>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12</xdr:col>
      <xdr:colOff>11169</xdr:colOff>
      <xdr:row>121</xdr:row>
      <xdr:rowOff>699</xdr:rowOff>
    </xdr:from>
    <xdr:to>
      <xdr:col>14</xdr:col>
      <xdr:colOff>266833</xdr:colOff>
      <xdr:row>123</xdr:row>
      <xdr:rowOff>44445</xdr:rowOff>
    </xdr:to>
    <xdr:sp macro="" textlink="">
      <xdr:nvSpPr>
        <xdr:cNvPr id="115" name="Rectángulo 114">
          <a:hlinkClick xmlns:r="http://schemas.openxmlformats.org/officeDocument/2006/relationships" r:id="rId12"/>
        </xdr:cNvPr>
        <xdr:cNvSpPr/>
      </xdr:nvSpPr>
      <xdr:spPr>
        <a:xfrm>
          <a:off x="14230633" y="25207931"/>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1337555</xdr:colOff>
      <xdr:row>125</xdr:row>
      <xdr:rowOff>145815</xdr:rowOff>
    </xdr:from>
    <xdr:to>
      <xdr:col>11</xdr:col>
      <xdr:colOff>758194</xdr:colOff>
      <xdr:row>127</xdr:row>
      <xdr:rowOff>199320</xdr:rowOff>
    </xdr:to>
    <xdr:sp macro="" textlink="">
      <xdr:nvSpPr>
        <xdr:cNvPr id="116" name="Rectángulo 115">
          <a:hlinkClick xmlns:r="http://schemas.openxmlformats.org/officeDocument/2006/relationships" r:id="rId13"/>
        </xdr:cNvPr>
        <xdr:cNvSpPr/>
      </xdr:nvSpPr>
      <xdr:spPr>
        <a:xfrm>
          <a:off x="12404698" y="26146797"/>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1320624</xdr:colOff>
      <xdr:row>123</xdr:row>
      <xdr:rowOff>72888</xdr:rowOff>
    </xdr:from>
    <xdr:to>
      <xdr:col>11</xdr:col>
      <xdr:colOff>741263</xdr:colOff>
      <xdr:row>125</xdr:row>
      <xdr:rowOff>167701</xdr:rowOff>
    </xdr:to>
    <xdr:sp macro="" textlink="">
      <xdr:nvSpPr>
        <xdr:cNvPr id="117" name="Rectángulo 116">
          <a:hlinkClick xmlns:r="http://schemas.openxmlformats.org/officeDocument/2006/relationships" r:id="rId14"/>
        </xdr:cNvPr>
        <xdr:cNvSpPr/>
      </xdr:nvSpPr>
      <xdr:spPr>
        <a:xfrm>
          <a:off x="12387767" y="25676995"/>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1329620</xdr:colOff>
      <xdr:row>121</xdr:row>
      <xdr:rowOff>4249</xdr:rowOff>
    </xdr:from>
    <xdr:to>
      <xdr:col>11</xdr:col>
      <xdr:colOff>750259</xdr:colOff>
      <xdr:row>123</xdr:row>
      <xdr:rowOff>57754</xdr:rowOff>
    </xdr:to>
    <xdr:sp macro="" textlink="">
      <xdr:nvSpPr>
        <xdr:cNvPr id="118" name="Rectángulo 117">
          <a:hlinkClick xmlns:r="http://schemas.openxmlformats.org/officeDocument/2006/relationships" r:id="rId15"/>
        </xdr:cNvPr>
        <xdr:cNvSpPr/>
      </xdr:nvSpPr>
      <xdr:spPr>
        <a:xfrm>
          <a:off x="12396763" y="25211481"/>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33128</xdr:colOff>
      <xdr:row>121</xdr:row>
      <xdr:rowOff>2484</xdr:rowOff>
    </xdr:from>
    <xdr:to>
      <xdr:col>8</xdr:col>
      <xdr:colOff>1831837</xdr:colOff>
      <xdr:row>123</xdr:row>
      <xdr:rowOff>55989</xdr:rowOff>
    </xdr:to>
    <xdr:sp macro="" textlink="">
      <xdr:nvSpPr>
        <xdr:cNvPr id="119" name="Rectángulo 118">
          <a:hlinkClick xmlns:r="http://schemas.openxmlformats.org/officeDocument/2006/relationships" r:id="rId16"/>
        </xdr:cNvPr>
        <xdr:cNvSpPr/>
      </xdr:nvSpPr>
      <xdr:spPr>
        <a:xfrm>
          <a:off x="8741699" y="25209716"/>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902916</xdr:colOff>
      <xdr:row>125</xdr:row>
      <xdr:rowOff>161275</xdr:rowOff>
    </xdr:from>
    <xdr:to>
      <xdr:col>8</xdr:col>
      <xdr:colOff>14216</xdr:colOff>
      <xdr:row>127</xdr:row>
      <xdr:rowOff>214780</xdr:rowOff>
    </xdr:to>
    <xdr:sp macro="" textlink="">
      <xdr:nvSpPr>
        <xdr:cNvPr id="120" name="Rectángulo 119">
          <a:hlinkClick xmlns:r="http://schemas.openxmlformats.org/officeDocument/2006/relationships" r:id="rId17"/>
        </xdr:cNvPr>
        <xdr:cNvSpPr/>
      </xdr:nvSpPr>
      <xdr:spPr>
        <a:xfrm>
          <a:off x="6924077" y="26162257"/>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1864282</xdr:colOff>
      <xdr:row>125</xdr:row>
      <xdr:rowOff>166331</xdr:rowOff>
    </xdr:from>
    <xdr:to>
      <xdr:col>9</xdr:col>
      <xdr:colOff>1309189</xdr:colOff>
      <xdr:row>127</xdr:row>
      <xdr:rowOff>207352</xdr:rowOff>
    </xdr:to>
    <xdr:sp macro="" textlink="">
      <xdr:nvSpPr>
        <xdr:cNvPr id="121" name="Rectángulo 120">
          <a:hlinkClick xmlns:r="http://schemas.openxmlformats.org/officeDocument/2006/relationships" r:id="rId18"/>
        </xdr:cNvPr>
        <xdr:cNvSpPr/>
      </xdr:nvSpPr>
      <xdr:spPr>
        <a:xfrm>
          <a:off x="10572853" y="26167313"/>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140</xdr:row>
      <xdr:rowOff>2889</xdr:rowOff>
    </xdr:from>
    <xdr:to>
      <xdr:col>5</xdr:col>
      <xdr:colOff>878635</xdr:colOff>
      <xdr:row>142</xdr:row>
      <xdr:rowOff>56394</xdr:rowOff>
    </xdr:to>
    <xdr:sp macro="" textlink="">
      <xdr:nvSpPr>
        <xdr:cNvPr id="122" name="Rectángulo 121">
          <a:hlinkClick xmlns:r="http://schemas.openxmlformats.org/officeDocument/2006/relationships" r:id="rId2"/>
        </xdr:cNvPr>
        <xdr:cNvSpPr/>
      </xdr:nvSpPr>
      <xdr:spPr>
        <a:xfrm>
          <a:off x="5102679" y="29167532"/>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142</xdr:row>
      <xdr:rowOff>80924</xdr:rowOff>
    </xdr:from>
    <xdr:to>
      <xdr:col>5</xdr:col>
      <xdr:colOff>878635</xdr:colOff>
      <xdr:row>144</xdr:row>
      <xdr:rowOff>134429</xdr:rowOff>
    </xdr:to>
    <xdr:sp macro="" textlink="">
      <xdr:nvSpPr>
        <xdr:cNvPr id="123" name="Rectángulo 122">
          <a:hlinkClick xmlns:r="http://schemas.openxmlformats.org/officeDocument/2006/relationships" r:id="rId3"/>
        </xdr:cNvPr>
        <xdr:cNvSpPr/>
      </xdr:nvSpPr>
      <xdr:spPr>
        <a:xfrm>
          <a:off x="5102679" y="29642442"/>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144</xdr:row>
      <xdr:rowOff>159566</xdr:rowOff>
    </xdr:from>
    <xdr:to>
      <xdr:col>5</xdr:col>
      <xdr:colOff>878635</xdr:colOff>
      <xdr:row>146</xdr:row>
      <xdr:rowOff>213071</xdr:rowOff>
    </xdr:to>
    <xdr:sp macro="" textlink="">
      <xdr:nvSpPr>
        <xdr:cNvPr id="124" name="Rectángulo 123">
          <a:hlinkClick xmlns:r="http://schemas.openxmlformats.org/officeDocument/2006/relationships" r:id="rId4"/>
        </xdr:cNvPr>
        <xdr:cNvSpPr/>
      </xdr:nvSpPr>
      <xdr:spPr>
        <a:xfrm>
          <a:off x="5102679" y="3011795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34113</xdr:colOff>
      <xdr:row>144</xdr:row>
      <xdr:rowOff>155213</xdr:rowOff>
    </xdr:from>
    <xdr:to>
      <xdr:col>8</xdr:col>
      <xdr:colOff>1837589</xdr:colOff>
      <xdr:row>146</xdr:row>
      <xdr:rowOff>208718</xdr:rowOff>
    </xdr:to>
    <xdr:sp macro="" textlink="">
      <xdr:nvSpPr>
        <xdr:cNvPr id="125" name="Rectángulo 124">
          <a:hlinkClick xmlns:r="http://schemas.openxmlformats.org/officeDocument/2006/relationships" r:id="rId5"/>
        </xdr:cNvPr>
        <xdr:cNvSpPr/>
      </xdr:nvSpPr>
      <xdr:spPr>
        <a:xfrm>
          <a:off x="8742684" y="30113606"/>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892181</xdr:colOff>
      <xdr:row>142</xdr:row>
      <xdr:rowOff>84379</xdr:rowOff>
    </xdr:from>
    <xdr:to>
      <xdr:col>8</xdr:col>
      <xdr:colOff>3481</xdr:colOff>
      <xdr:row>144</xdr:row>
      <xdr:rowOff>137884</xdr:rowOff>
    </xdr:to>
    <xdr:sp macro="" textlink="">
      <xdr:nvSpPr>
        <xdr:cNvPr id="126" name="Rectángulo 125">
          <a:hlinkClick xmlns:r="http://schemas.openxmlformats.org/officeDocument/2006/relationships" r:id="rId6"/>
        </xdr:cNvPr>
        <xdr:cNvSpPr/>
      </xdr:nvSpPr>
      <xdr:spPr>
        <a:xfrm>
          <a:off x="6913342" y="29645897"/>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907073</xdr:colOff>
      <xdr:row>140</xdr:row>
      <xdr:rowOff>0</xdr:rowOff>
    </xdr:from>
    <xdr:to>
      <xdr:col>8</xdr:col>
      <xdr:colOff>16785</xdr:colOff>
      <xdr:row>142</xdr:row>
      <xdr:rowOff>51917</xdr:rowOff>
    </xdr:to>
    <xdr:sp macro="" textlink="">
      <xdr:nvSpPr>
        <xdr:cNvPr id="127" name="Rectángulo 126">
          <a:hlinkClick xmlns:r="http://schemas.openxmlformats.org/officeDocument/2006/relationships" r:id="rId7"/>
        </xdr:cNvPr>
        <xdr:cNvSpPr/>
      </xdr:nvSpPr>
      <xdr:spPr>
        <a:xfrm>
          <a:off x="6928234" y="29164643"/>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11</xdr:col>
      <xdr:colOff>758223</xdr:colOff>
      <xdr:row>142</xdr:row>
      <xdr:rowOff>62454</xdr:rowOff>
    </xdr:from>
    <xdr:to>
      <xdr:col>14</xdr:col>
      <xdr:colOff>239637</xdr:colOff>
      <xdr:row>144</xdr:row>
      <xdr:rowOff>115959</xdr:rowOff>
    </xdr:to>
    <xdr:sp macro="" textlink="">
      <xdr:nvSpPr>
        <xdr:cNvPr id="128" name="Rectángulo 127">
          <a:hlinkClick xmlns:r="http://schemas.openxmlformats.org/officeDocument/2006/relationships" r:id="rId8"/>
        </xdr:cNvPr>
        <xdr:cNvSpPr/>
      </xdr:nvSpPr>
      <xdr:spPr>
        <a:xfrm>
          <a:off x="14206616" y="29623972"/>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1850370</xdr:colOff>
      <xdr:row>142</xdr:row>
      <xdr:rowOff>76815</xdr:rowOff>
    </xdr:from>
    <xdr:to>
      <xdr:col>9</xdr:col>
      <xdr:colOff>1295277</xdr:colOff>
      <xdr:row>144</xdr:row>
      <xdr:rowOff>149905</xdr:rowOff>
    </xdr:to>
    <xdr:sp macro="" textlink="">
      <xdr:nvSpPr>
        <xdr:cNvPr id="129" name="Rectángulo 128">
          <a:hlinkClick xmlns:r="http://schemas.openxmlformats.org/officeDocument/2006/relationships" r:id="rId9"/>
        </xdr:cNvPr>
        <xdr:cNvSpPr/>
      </xdr:nvSpPr>
      <xdr:spPr>
        <a:xfrm>
          <a:off x="10558941" y="29638333"/>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1854503</xdr:colOff>
      <xdr:row>140</xdr:row>
      <xdr:rowOff>8123</xdr:rowOff>
    </xdr:from>
    <xdr:to>
      <xdr:col>9</xdr:col>
      <xdr:colOff>1299410</xdr:colOff>
      <xdr:row>142</xdr:row>
      <xdr:rowOff>61628</xdr:rowOff>
    </xdr:to>
    <xdr:sp macro="" textlink="">
      <xdr:nvSpPr>
        <xdr:cNvPr id="130" name="Rectángulo 129">
          <a:hlinkClick xmlns:r="http://schemas.openxmlformats.org/officeDocument/2006/relationships" r:id="rId10"/>
        </xdr:cNvPr>
        <xdr:cNvSpPr/>
      </xdr:nvSpPr>
      <xdr:spPr>
        <a:xfrm>
          <a:off x="10563074" y="29172766"/>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28370</xdr:colOff>
      <xdr:row>142</xdr:row>
      <xdr:rowOff>71522</xdr:rowOff>
    </xdr:from>
    <xdr:to>
      <xdr:col>8</xdr:col>
      <xdr:colOff>1827079</xdr:colOff>
      <xdr:row>144</xdr:row>
      <xdr:rowOff>123439</xdr:rowOff>
    </xdr:to>
    <xdr:sp macro="" textlink="">
      <xdr:nvSpPr>
        <xdr:cNvPr id="131" name="Rectángulo 130">
          <a:hlinkClick xmlns:r="http://schemas.openxmlformats.org/officeDocument/2006/relationships" r:id="rId11"/>
        </xdr:cNvPr>
        <xdr:cNvSpPr/>
      </xdr:nvSpPr>
      <xdr:spPr>
        <a:xfrm>
          <a:off x="8736941" y="29633040"/>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12</xdr:col>
      <xdr:colOff>11169</xdr:colOff>
      <xdr:row>140</xdr:row>
      <xdr:rowOff>699</xdr:rowOff>
    </xdr:from>
    <xdr:to>
      <xdr:col>14</xdr:col>
      <xdr:colOff>266833</xdr:colOff>
      <xdr:row>142</xdr:row>
      <xdr:rowOff>44445</xdr:rowOff>
    </xdr:to>
    <xdr:sp macro="" textlink="">
      <xdr:nvSpPr>
        <xdr:cNvPr id="132" name="Rectángulo 131">
          <a:hlinkClick xmlns:r="http://schemas.openxmlformats.org/officeDocument/2006/relationships" r:id="rId12"/>
        </xdr:cNvPr>
        <xdr:cNvSpPr/>
      </xdr:nvSpPr>
      <xdr:spPr>
        <a:xfrm>
          <a:off x="14230633" y="29165342"/>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1337555</xdr:colOff>
      <xdr:row>144</xdr:row>
      <xdr:rowOff>145815</xdr:rowOff>
    </xdr:from>
    <xdr:to>
      <xdr:col>11</xdr:col>
      <xdr:colOff>758194</xdr:colOff>
      <xdr:row>146</xdr:row>
      <xdr:rowOff>199320</xdr:rowOff>
    </xdr:to>
    <xdr:sp macro="" textlink="">
      <xdr:nvSpPr>
        <xdr:cNvPr id="133" name="Rectángulo 132">
          <a:hlinkClick xmlns:r="http://schemas.openxmlformats.org/officeDocument/2006/relationships" r:id="rId13"/>
        </xdr:cNvPr>
        <xdr:cNvSpPr/>
      </xdr:nvSpPr>
      <xdr:spPr>
        <a:xfrm>
          <a:off x="12404698" y="30104208"/>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1320624</xdr:colOff>
      <xdr:row>142</xdr:row>
      <xdr:rowOff>72888</xdr:rowOff>
    </xdr:from>
    <xdr:to>
      <xdr:col>11</xdr:col>
      <xdr:colOff>741263</xdr:colOff>
      <xdr:row>144</xdr:row>
      <xdr:rowOff>167701</xdr:rowOff>
    </xdr:to>
    <xdr:sp macro="" textlink="">
      <xdr:nvSpPr>
        <xdr:cNvPr id="134" name="Rectángulo 133">
          <a:hlinkClick xmlns:r="http://schemas.openxmlformats.org/officeDocument/2006/relationships" r:id="rId14"/>
        </xdr:cNvPr>
        <xdr:cNvSpPr/>
      </xdr:nvSpPr>
      <xdr:spPr>
        <a:xfrm>
          <a:off x="12387767" y="29634406"/>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1329620</xdr:colOff>
      <xdr:row>140</xdr:row>
      <xdr:rowOff>4249</xdr:rowOff>
    </xdr:from>
    <xdr:to>
      <xdr:col>11</xdr:col>
      <xdr:colOff>750259</xdr:colOff>
      <xdr:row>142</xdr:row>
      <xdr:rowOff>57754</xdr:rowOff>
    </xdr:to>
    <xdr:sp macro="" textlink="">
      <xdr:nvSpPr>
        <xdr:cNvPr id="135" name="Rectángulo 134">
          <a:hlinkClick xmlns:r="http://schemas.openxmlformats.org/officeDocument/2006/relationships" r:id="rId15"/>
        </xdr:cNvPr>
        <xdr:cNvSpPr/>
      </xdr:nvSpPr>
      <xdr:spPr>
        <a:xfrm>
          <a:off x="12396763" y="29168892"/>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33128</xdr:colOff>
      <xdr:row>140</xdr:row>
      <xdr:rowOff>2484</xdr:rowOff>
    </xdr:from>
    <xdr:to>
      <xdr:col>8</xdr:col>
      <xdr:colOff>1831837</xdr:colOff>
      <xdr:row>142</xdr:row>
      <xdr:rowOff>55989</xdr:rowOff>
    </xdr:to>
    <xdr:sp macro="" textlink="">
      <xdr:nvSpPr>
        <xdr:cNvPr id="136" name="Rectángulo 135">
          <a:hlinkClick xmlns:r="http://schemas.openxmlformats.org/officeDocument/2006/relationships" r:id="rId16"/>
        </xdr:cNvPr>
        <xdr:cNvSpPr/>
      </xdr:nvSpPr>
      <xdr:spPr>
        <a:xfrm>
          <a:off x="8741699" y="29167127"/>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902916</xdr:colOff>
      <xdr:row>144</xdr:row>
      <xdr:rowOff>161275</xdr:rowOff>
    </xdr:from>
    <xdr:to>
      <xdr:col>8</xdr:col>
      <xdr:colOff>14216</xdr:colOff>
      <xdr:row>146</xdr:row>
      <xdr:rowOff>214780</xdr:rowOff>
    </xdr:to>
    <xdr:sp macro="" textlink="">
      <xdr:nvSpPr>
        <xdr:cNvPr id="137" name="Rectángulo 136">
          <a:hlinkClick xmlns:r="http://schemas.openxmlformats.org/officeDocument/2006/relationships" r:id="rId17"/>
        </xdr:cNvPr>
        <xdr:cNvSpPr/>
      </xdr:nvSpPr>
      <xdr:spPr>
        <a:xfrm>
          <a:off x="6924077" y="30119668"/>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1864282</xdr:colOff>
      <xdr:row>144</xdr:row>
      <xdr:rowOff>166331</xdr:rowOff>
    </xdr:from>
    <xdr:to>
      <xdr:col>9</xdr:col>
      <xdr:colOff>1309189</xdr:colOff>
      <xdr:row>146</xdr:row>
      <xdr:rowOff>207352</xdr:rowOff>
    </xdr:to>
    <xdr:sp macro="" textlink="">
      <xdr:nvSpPr>
        <xdr:cNvPr id="138" name="Rectángulo 137">
          <a:hlinkClick xmlns:r="http://schemas.openxmlformats.org/officeDocument/2006/relationships" r:id="rId18"/>
        </xdr:cNvPr>
        <xdr:cNvSpPr/>
      </xdr:nvSpPr>
      <xdr:spPr>
        <a:xfrm>
          <a:off x="10572853" y="30124724"/>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159</xdr:row>
      <xdr:rowOff>2889</xdr:rowOff>
    </xdr:from>
    <xdr:to>
      <xdr:col>5</xdr:col>
      <xdr:colOff>878635</xdr:colOff>
      <xdr:row>161</xdr:row>
      <xdr:rowOff>56394</xdr:rowOff>
    </xdr:to>
    <xdr:sp macro="" textlink="">
      <xdr:nvSpPr>
        <xdr:cNvPr id="156" name="Rectángulo 155">
          <a:hlinkClick xmlns:r="http://schemas.openxmlformats.org/officeDocument/2006/relationships" r:id="rId2"/>
        </xdr:cNvPr>
        <xdr:cNvSpPr/>
      </xdr:nvSpPr>
      <xdr:spPr>
        <a:xfrm>
          <a:off x="5102679" y="33124943"/>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161</xdr:row>
      <xdr:rowOff>80924</xdr:rowOff>
    </xdr:from>
    <xdr:to>
      <xdr:col>5</xdr:col>
      <xdr:colOff>878635</xdr:colOff>
      <xdr:row>163</xdr:row>
      <xdr:rowOff>134429</xdr:rowOff>
    </xdr:to>
    <xdr:sp macro="" textlink="">
      <xdr:nvSpPr>
        <xdr:cNvPr id="157" name="Rectángulo 156">
          <a:hlinkClick xmlns:r="http://schemas.openxmlformats.org/officeDocument/2006/relationships" r:id="rId3"/>
        </xdr:cNvPr>
        <xdr:cNvSpPr/>
      </xdr:nvSpPr>
      <xdr:spPr>
        <a:xfrm>
          <a:off x="5102679" y="33599853"/>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163</xdr:row>
      <xdr:rowOff>159566</xdr:rowOff>
    </xdr:from>
    <xdr:to>
      <xdr:col>5</xdr:col>
      <xdr:colOff>878635</xdr:colOff>
      <xdr:row>165</xdr:row>
      <xdr:rowOff>213071</xdr:rowOff>
    </xdr:to>
    <xdr:sp macro="" textlink="">
      <xdr:nvSpPr>
        <xdr:cNvPr id="158" name="Rectángulo 157">
          <a:hlinkClick xmlns:r="http://schemas.openxmlformats.org/officeDocument/2006/relationships" r:id="rId4"/>
        </xdr:cNvPr>
        <xdr:cNvSpPr/>
      </xdr:nvSpPr>
      <xdr:spPr>
        <a:xfrm>
          <a:off x="5102679" y="34075370"/>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34113</xdr:colOff>
      <xdr:row>163</xdr:row>
      <xdr:rowOff>155213</xdr:rowOff>
    </xdr:from>
    <xdr:to>
      <xdr:col>8</xdr:col>
      <xdr:colOff>1837589</xdr:colOff>
      <xdr:row>165</xdr:row>
      <xdr:rowOff>208718</xdr:rowOff>
    </xdr:to>
    <xdr:sp macro="" textlink="">
      <xdr:nvSpPr>
        <xdr:cNvPr id="159" name="Rectángulo 158">
          <a:hlinkClick xmlns:r="http://schemas.openxmlformats.org/officeDocument/2006/relationships" r:id="rId5"/>
        </xdr:cNvPr>
        <xdr:cNvSpPr/>
      </xdr:nvSpPr>
      <xdr:spPr>
        <a:xfrm>
          <a:off x="8742684" y="34071017"/>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892181</xdr:colOff>
      <xdr:row>161</xdr:row>
      <xdr:rowOff>84379</xdr:rowOff>
    </xdr:from>
    <xdr:to>
      <xdr:col>8</xdr:col>
      <xdr:colOff>3481</xdr:colOff>
      <xdr:row>163</xdr:row>
      <xdr:rowOff>137884</xdr:rowOff>
    </xdr:to>
    <xdr:sp macro="" textlink="">
      <xdr:nvSpPr>
        <xdr:cNvPr id="160" name="Rectángulo 159">
          <a:hlinkClick xmlns:r="http://schemas.openxmlformats.org/officeDocument/2006/relationships" r:id="rId6"/>
        </xdr:cNvPr>
        <xdr:cNvSpPr/>
      </xdr:nvSpPr>
      <xdr:spPr>
        <a:xfrm>
          <a:off x="6913342" y="33603308"/>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907073</xdr:colOff>
      <xdr:row>159</xdr:row>
      <xdr:rowOff>0</xdr:rowOff>
    </xdr:from>
    <xdr:to>
      <xdr:col>8</xdr:col>
      <xdr:colOff>16785</xdr:colOff>
      <xdr:row>161</xdr:row>
      <xdr:rowOff>51917</xdr:rowOff>
    </xdr:to>
    <xdr:sp macro="" textlink="">
      <xdr:nvSpPr>
        <xdr:cNvPr id="161" name="Rectángulo 160">
          <a:hlinkClick xmlns:r="http://schemas.openxmlformats.org/officeDocument/2006/relationships" r:id="rId7"/>
        </xdr:cNvPr>
        <xdr:cNvSpPr/>
      </xdr:nvSpPr>
      <xdr:spPr>
        <a:xfrm>
          <a:off x="6928234" y="33122054"/>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11</xdr:col>
      <xdr:colOff>758223</xdr:colOff>
      <xdr:row>161</xdr:row>
      <xdr:rowOff>62454</xdr:rowOff>
    </xdr:from>
    <xdr:to>
      <xdr:col>14</xdr:col>
      <xdr:colOff>239637</xdr:colOff>
      <xdr:row>163</xdr:row>
      <xdr:rowOff>115959</xdr:rowOff>
    </xdr:to>
    <xdr:sp macro="" textlink="">
      <xdr:nvSpPr>
        <xdr:cNvPr id="162" name="Rectángulo 161">
          <a:hlinkClick xmlns:r="http://schemas.openxmlformats.org/officeDocument/2006/relationships" r:id="rId8"/>
        </xdr:cNvPr>
        <xdr:cNvSpPr/>
      </xdr:nvSpPr>
      <xdr:spPr>
        <a:xfrm>
          <a:off x="14206616" y="33581383"/>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1850370</xdr:colOff>
      <xdr:row>161</xdr:row>
      <xdr:rowOff>76815</xdr:rowOff>
    </xdr:from>
    <xdr:to>
      <xdr:col>9</xdr:col>
      <xdr:colOff>1295277</xdr:colOff>
      <xdr:row>163</xdr:row>
      <xdr:rowOff>149905</xdr:rowOff>
    </xdr:to>
    <xdr:sp macro="" textlink="">
      <xdr:nvSpPr>
        <xdr:cNvPr id="163" name="Rectángulo 162">
          <a:hlinkClick xmlns:r="http://schemas.openxmlformats.org/officeDocument/2006/relationships" r:id="rId9"/>
        </xdr:cNvPr>
        <xdr:cNvSpPr/>
      </xdr:nvSpPr>
      <xdr:spPr>
        <a:xfrm>
          <a:off x="10558941" y="33595744"/>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1854503</xdr:colOff>
      <xdr:row>159</xdr:row>
      <xdr:rowOff>8123</xdr:rowOff>
    </xdr:from>
    <xdr:to>
      <xdr:col>9</xdr:col>
      <xdr:colOff>1299410</xdr:colOff>
      <xdr:row>161</xdr:row>
      <xdr:rowOff>61628</xdr:rowOff>
    </xdr:to>
    <xdr:sp macro="" textlink="">
      <xdr:nvSpPr>
        <xdr:cNvPr id="164" name="Rectángulo 163">
          <a:hlinkClick xmlns:r="http://schemas.openxmlformats.org/officeDocument/2006/relationships" r:id="rId10"/>
        </xdr:cNvPr>
        <xdr:cNvSpPr/>
      </xdr:nvSpPr>
      <xdr:spPr>
        <a:xfrm>
          <a:off x="10563074" y="33130177"/>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28370</xdr:colOff>
      <xdr:row>161</xdr:row>
      <xdr:rowOff>71522</xdr:rowOff>
    </xdr:from>
    <xdr:to>
      <xdr:col>8</xdr:col>
      <xdr:colOff>1827079</xdr:colOff>
      <xdr:row>163</xdr:row>
      <xdr:rowOff>123439</xdr:rowOff>
    </xdr:to>
    <xdr:sp macro="" textlink="">
      <xdr:nvSpPr>
        <xdr:cNvPr id="165" name="Rectángulo 164">
          <a:hlinkClick xmlns:r="http://schemas.openxmlformats.org/officeDocument/2006/relationships" r:id="rId11"/>
        </xdr:cNvPr>
        <xdr:cNvSpPr/>
      </xdr:nvSpPr>
      <xdr:spPr>
        <a:xfrm>
          <a:off x="8736941" y="33590451"/>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12</xdr:col>
      <xdr:colOff>11169</xdr:colOff>
      <xdr:row>159</xdr:row>
      <xdr:rowOff>699</xdr:rowOff>
    </xdr:from>
    <xdr:to>
      <xdr:col>14</xdr:col>
      <xdr:colOff>266833</xdr:colOff>
      <xdr:row>161</xdr:row>
      <xdr:rowOff>44445</xdr:rowOff>
    </xdr:to>
    <xdr:sp macro="" textlink="">
      <xdr:nvSpPr>
        <xdr:cNvPr id="166" name="Rectángulo 165">
          <a:hlinkClick xmlns:r="http://schemas.openxmlformats.org/officeDocument/2006/relationships" r:id="rId12"/>
        </xdr:cNvPr>
        <xdr:cNvSpPr/>
      </xdr:nvSpPr>
      <xdr:spPr>
        <a:xfrm>
          <a:off x="14230633" y="33122753"/>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1337555</xdr:colOff>
      <xdr:row>163</xdr:row>
      <xdr:rowOff>145815</xdr:rowOff>
    </xdr:from>
    <xdr:to>
      <xdr:col>11</xdr:col>
      <xdr:colOff>758194</xdr:colOff>
      <xdr:row>165</xdr:row>
      <xdr:rowOff>199320</xdr:rowOff>
    </xdr:to>
    <xdr:sp macro="" textlink="">
      <xdr:nvSpPr>
        <xdr:cNvPr id="167" name="Rectángulo 166">
          <a:hlinkClick xmlns:r="http://schemas.openxmlformats.org/officeDocument/2006/relationships" r:id="rId13"/>
        </xdr:cNvPr>
        <xdr:cNvSpPr/>
      </xdr:nvSpPr>
      <xdr:spPr>
        <a:xfrm>
          <a:off x="12404698" y="34061619"/>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1320624</xdr:colOff>
      <xdr:row>161</xdr:row>
      <xdr:rowOff>72888</xdr:rowOff>
    </xdr:from>
    <xdr:to>
      <xdr:col>11</xdr:col>
      <xdr:colOff>741263</xdr:colOff>
      <xdr:row>163</xdr:row>
      <xdr:rowOff>167701</xdr:rowOff>
    </xdr:to>
    <xdr:sp macro="" textlink="">
      <xdr:nvSpPr>
        <xdr:cNvPr id="168" name="Rectángulo 167">
          <a:hlinkClick xmlns:r="http://schemas.openxmlformats.org/officeDocument/2006/relationships" r:id="rId14"/>
        </xdr:cNvPr>
        <xdr:cNvSpPr/>
      </xdr:nvSpPr>
      <xdr:spPr>
        <a:xfrm>
          <a:off x="12387767" y="33591817"/>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1329620</xdr:colOff>
      <xdr:row>159</xdr:row>
      <xdr:rowOff>4249</xdr:rowOff>
    </xdr:from>
    <xdr:to>
      <xdr:col>11</xdr:col>
      <xdr:colOff>750259</xdr:colOff>
      <xdr:row>161</xdr:row>
      <xdr:rowOff>57754</xdr:rowOff>
    </xdr:to>
    <xdr:sp macro="" textlink="">
      <xdr:nvSpPr>
        <xdr:cNvPr id="169" name="Rectángulo 168">
          <a:hlinkClick xmlns:r="http://schemas.openxmlformats.org/officeDocument/2006/relationships" r:id="rId15"/>
        </xdr:cNvPr>
        <xdr:cNvSpPr/>
      </xdr:nvSpPr>
      <xdr:spPr>
        <a:xfrm>
          <a:off x="12396763" y="33126303"/>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33128</xdr:colOff>
      <xdr:row>159</xdr:row>
      <xdr:rowOff>2484</xdr:rowOff>
    </xdr:from>
    <xdr:to>
      <xdr:col>8</xdr:col>
      <xdr:colOff>1831837</xdr:colOff>
      <xdr:row>161</xdr:row>
      <xdr:rowOff>55989</xdr:rowOff>
    </xdr:to>
    <xdr:sp macro="" textlink="">
      <xdr:nvSpPr>
        <xdr:cNvPr id="170" name="Rectángulo 169">
          <a:hlinkClick xmlns:r="http://schemas.openxmlformats.org/officeDocument/2006/relationships" r:id="rId16"/>
        </xdr:cNvPr>
        <xdr:cNvSpPr/>
      </xdr:nvSpPr>
      <xdr:spPr>
        <a:xfrm>
          <a:off x="8741699" y="33124538"/>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902916</xdr:colOff>
      <xdr:row>163</xdr:row>
      <xdr:rowOff>161275</xdr:rowOff>
    </xdr:from>
    <xdr:to>
      <xdr:col>8</xdr:col>
      <xdr:colOff>14216</xdr:colOff>
      <xdr:row>165</xdr:row>
      <xdr:rowOff>214780</xdr:rowOff>
    </xdr:to>
    <xdr:sp macro="" textlink="">
      <xdr:nvSpPr>
        <xdr:cNvPr id="171" name="Rectángulo 170">
          <a:hlinkClick xmlns:r="http://schemas.openxmlformats.org/officeDocument/2006/relationships" r:id="rId17"/>
        </xdr:cNvPr>
        <xdr:cNvSpPr/>
      </xdr:nvSpPr>
      <xdr:spPr>
        <a:xfrm>
          <a:off x="6924077" y="34077079"/>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1864282</xdr:colOff>
      <xdr:row>163</xdr:row>
      <xdr:rowOff>166331</xdr:rowOff>
    </xdr:from>
    <xdr:to>
      <xdr:col>9</xdr:col>
      <xdr:colOff>1309189</xdr:colOff>
      <xdr:row>165</xdr:row>
      <xdr:rowOff>207352</xdr:rowOff>
    </xdr:to>
    <xdr:sp macro="" textlink="">
      <xdr:nvSpPr>
        <xdr:cNvPr id="172" name="Rectángulo 171">
          <a:hlinkClick xmlns:r="http://schemas.openxmlformats.org/officeDocument/2006/relationships" r:id="rId18"/>
        </xdr:cNvPr>
        <xdr:cNvSpPr/>
      </xdr:nvSpPr>
      <xdr:spPr>
        <a:xfrm>
          <a:off x="10572853" y="34082135"/>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178</xdr:row>
      <xdr:rowOff>2889</xdr:rowOff>
    </xdr:from>
    <xdr:to>
      <xdr:col>5</xdr:col>
      <xdr:colOff>878635</xdr:colOff>
      <xdr:row>180</xdr:row>
      <xdr:rowOff>56394</xdr:rowOff>
    </xdr:to>
    <xdr:sp macro="" textlink="">
      <xdr:nvSpPr>
        <xdr:cNvPr id="173" name="Rectángulo 172">
          <a:hlinkClick xmlns:r="http://schemas.openxmlformats.org/officeDocument/2006/relationships" r:id="rId2"/>
        </xdr:cNvPr>
        <xdr:cNvSpPr/>
      </xdr:nvSpPr>
      <xdr:spPr>
        <a:xfrm>
          <a:off x="5102679" y="37082353"/>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180</xdr:row>
      <xdr:rowOff>80924</xdr:rowOff>
    </xdr:from>
    <xdr:to>
      <xdr:col>5</xdr:col>
      <xdr:colOff>878635</xdr:colOff>
      <xdr:row>182</xdr:row>
      <xdr:rowOff>134429</xdr:rowOff>
    </xdr:to>
    <xdr:sp macro="" textlink="">
      <xdr:nvSpPr>
        <xdr:cNvPr id="174" name="Rectángulo 173">
          <a:hlinkClick xmlns:r="http://schemas.openxmlformats.org/officeDocument/2006/relationships" r:id="rId3"/>
        </xdr:cNvPr>
        <xdr:cNvSpPr/>
      </xdr:nvSpPr>
      <xdr:spPr>
        <a:xfrm>
          <a:off x="5102679" y="37557263"/>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182</xdr:row>
      <xdr:rowOff>159566</xdr:rowOff>
    </xdr:from>
    <xdr:to>
      <xdr:col>5</xdr:col>
      <xdr:colOff>878635</xdr:colOff>
      <xdr:row>184</xdr:row>
      <xdr:rowOff>213071</xdr:rowOff>
    </xdr:to>
    <xdr:sp macro="" textlink="">
      <xdr:nvSpPr>
        <xdr:cNvPr id="175" name="Rectángulo 174">
          <a:hlinkClick xmlns:r="http://schemas.openxmlformats.org/officeDocument/2006/relationships" r:id="rId4"/>
        </xdr:cNvPr>
        <xdr:cNvSpPr/>
      </xdr:nvSpPr>
      <xdr:spPr>
        <a:xfrm>
          <a:off x="5102679" y="38032780"/>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34113</xdr:colOff>
      <xdr:row>182</xdr:row>
      <xdr:rowOff>155213</xdr:rowOff>
    </xdr:from>
    <xdr:to>
      <xdr:col>8</xdr:col>
      <xdr:colOff>1837589</xdr:colOff>
      <xdr:row>184</xdr:row>
      <xdr:rowOff>208718</xdr:rowOff>
    </xdr:to>
    <xdr:sp macro="" textlink="">
      <xdr:nvSpPr>
        <xdr:cNvPr id="176" name="Rectángulo 175">
          <a:hlinkClick xmlns:r="http://schemas.openxmlformats.org/officeDocument/2006/relationships" r:id="rId5"/>
        </xdr:cNvPr>
        <xdr:cNvSpPr/>
      </xdr:nvSpPr>
      <xdr:spPr>
        <a:xfrm>
          <a:off x="8742684" y="38028427"/>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892181</xdr:colOff>
      <xdr:row>180</xdr:row>
      <xdr:rowOff>84379</xdr:rowOff>
    </xdr:from>
    <xdr:to>
      <xdr:col>8</xdr:col>
      <xdr:colOff>3481</xdr:colOff>
      <xdr:row>182</xdr:row>
      <xdr:rowOff>137884</xdr:rowOff>
    </xdr:to>
    <xdr:sp macro="" textlink="">
      <xdr:nvSpPr>
        <xdr:cNvPr id="177" name="Rectángulo 176">
          <a:hlinkClick xmlns:r="http://schemas.openxmlformats.org/officeDocument/2006/relationships" r:id="rId6"/>
        </xdr:cNvPr>
        <xdr:cNvSpPr/>
      </xdr:nvSpPr>
      <xdr:spPr>
        <a:xfrm>
          <a:off x="6913342" y="37560718"/>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907073</xdr:colOff>
      <xdr:row>178</xdr:row>
      <xdr:rowOff>0</xdr:rowOff>
    </xdr:from>
    <xdr:to>
      <xdr:col>8</xdr:col>
      <xdr:colOff>16785</xdr:colOff>
      <xdr:row>180</xdr:row>
      <xdr:rowOff>51917</xdr:rowOff>
    </xdr:to>
    <xdr:sp macro="" textlink="">
      <xdr:nvSpPr>
        <xdr:cNvPr id="178" name="Rectángulo 177">
          <a:hlinkClick xmlns:r="http://schemas.openxmlformats.org/officeDocument/2006/relationships" r:id="rId7"/>
        </xdr:cNvPr>
        <xdr:cNvSpPr/>
      </xdr:nvSpPr>
      <xdr:spPr>
        <a:xfrm>
          <a:off x="6928234" y="37079464"/>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11</xdr:col>
      <xdr:colOff>758223</xdr:colOff>
      <xdr:row>180</xdr:row>
      <xdr:rowOff>62454</xdr:rowOff>
    </xdr:from>
    <xdr:to>
      <xdr:col>14</xdr:col>
      <xdr:colOff>239637</xdr:colOff>
      <xdr:row>182</xdr:row>
      <xdr:rowOff>115959</xdr:rowOff>
    </xdr:to>
    <xdr:sp macro="" textlink="">
      <xdr:nvSpPr>
        <xdr:cNvPr id="179" name="Rectángulo 178">
          <a:hlinkClick xmlns:r="http://schemas.openxmlformats.org/officeDocument/2006/relationships" r:id="rId8"/>
        </xdr:cNvPr>
        <xdr:cNvSpPr/>
      </xdr:nvSpPr>
      <xdr:spPr>
        <a:xfrm>
          <a:off x="14206616" y="37538793"/>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1850370</xdr:colOff>
      <xdr:row>180</xdr:row>
      <xdr:rowOff>76815</xdr:rowOff>
    </xdr:from>
    <xdr:to>
      <xdr:col>9</xdr:col>
      <xdr:colOff>1295277</xdr:colOff>
      <xdr:row>182</xdr:row>
      <xdr:rowOff>149905</xdr:rowOff>
    </xdr:to>
    <xdr:sp macro="" textlink="">
      <xdr:nvSpPr>
        <xdr:cNvPr id="180" name="Rectángulo 179">
          <a:hlinkClick xmlns:r="http://schemas.openxmlformats.org/officeDocument/2006/relationships" r:id="rId9"/>
        </xdr:cNvPr>
        <xdr:cNvSpPr/>
      </xdr:nvSpPr>
      <xdr:spPr>
        <a:xfrm>
          <a:off x="10558941" y="37553154"/>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1854503</xdr:colOff>
      <xdr:row>178</xdr:row>
      <xdr:rowOff>8123</xdr:rowOff>
    </xdr:from>
    <xdr:to>
      <xdr:col>9</xdr:col>
      <xdr:colOff>1299410</xdr:colOff>
      <xdr:row>180</xdr:row>
      <xdr:rowOff>61628</xdr:rowOff>
    </xdr:to>
    <xdr:sp macro="" textlink="">
      <xdr:nvSpPr>
        <xdr:cNvPr id="181" name="Rectángulo 180">
          <a:hlinkClick xmlns:r="http://schemas.openxmlformats.org/officeDocument/2006/relationships" r:id="rId10"/>
        </xdr:cNvPr>
        <xdr:cNvSpPr/>
      </xdr:nvSpPr>
      <xdr:spPr>
        <a:xfrm>
          <a:off x="10563074" y="37087587"/>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28370</xdr:colOff>
      <xdr:row>180</xdr:row>
      <xdr:rowOff>71522</xdr:rowOff>
    </xdr:from>
    <xdr:to>
      <xdr:col>8</xdr:col>
      <xdr:colOff>1827079</xdr:colOff>
      <xdr:row>182</xdr:row>
      <xdr:rowOff>123439</xdr:rowOff>
    </xdr:to>
    <xdr:sp macro="" textlink="">
      <xdr:nvSpPr>
        <xdr:cNvPr id="182" name="Rectángulo 181">
          <a:hlinkClick xmlns:r="http://schemas.openxmlformats.org/officeDocument/2006/relationships" r:id="rId11"/>
        </xdr:cNvPr>
        <xdr:cNvSpPr/>
      </xdr:nvSpPr>
      <xdr:spPr>
        <a:xfrm>
          <a:off x="8736941" y="37547861"/>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12</xdr:col>
      <xdr:colOff>11169</xdr:colOff>
      <xdr:row>178</xdr:row>
      <xdr:rowOff>699</xdr:rowOff>
    </xdr:from>
    <xdr:to>
      <xdr:col>14</xdr:col>
      <xdr:colOff>266833</xdr:colOff>
      <xdr:row>180</xdr:row>
      <xdr:rowOff>44445</xdr:rowOff>
    </xdr:to>
    <xdr:sp macro="" textlink="">
      <xdr:nvSpPr>
        <xdr:cNvPr id="183" name="Rectángulo 182">
          <a:hlinkClick xmlns:r="http://schemas.openxmlformats.org/officeDocument/2006/relationships" r:id="rId12"/>
        </xdr:cNvPr>
        <xdr:cNvSpPr/>
      </xdr:nvSpPr>
      <xdr:spPr>
        <a:xfrm>
          <a:off x="14230633" y="37080163"/>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1337555</xdr:colOff>
      <xdr:row>182</xdr:row>
      <xdr:rowOff>145815</xdr:rowOff>
    </xdr:from>
    <xdr:to>
      <xdr:col>11</xdr:col>
      <xdr:colOff>758194</xdr:colOff>
      <xdr:row>184</xdr:row>
      <xdr:rowOff>199320</xdr:rowOff>
    </xdr:to>
    <xdr:sp macro="" textlink="">
      <xdr:nvSpPr>
        <xdr:cNvPr id="184" name="Rectángulo 183">
          <a:hlinkClick xmlns:r="http://schemas.openxmlformats.org/officeDocument/2006/relationships" r:id="rId13"/>
        </xdr:cNvPr>
        <xdr:cNvSpPr/>
      </xdr:nvSpPr>
      <xdr:spPr>
        <a:xfrm>
          <a:off x="12404698" y="38019029"/>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1320624</xdr:colOff>
      <xdr:row>180</xdr:row>
      <xdr:rowOff>72888</xdr:rowOff>
    </xdr:from>
    <xdr:to>
      <xdr:col>11</xdr:col>
      <xdr:colOff>741263</xdr:colOff>
      <xdr:row>182</xdr:row>
      <xdr:rowOff>167701</xdr:rowOff>
    </xdr:to>
    <xdr:sp macro="" textlink="">
      <xdr:nvSpPr>
        <xdr:cNvPr id="185" name="Rectángulo 184">
          <a:hlinkClick xmlns:r="http://schemas.openxmlformats.org/officeDocument/2006/relationships" r:id="rId14"/>
        </xdr:cNvPr>
        <xdr:cNvSpPr/>
      </xdr:nvSpPr>
      <xdr:spPr>
        <a:xfrm>
          <a:off x="12387767" y="37549227"/>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1329620</xdr:colOff>
      <xdr:row>178</xdr:row>
      <xdr:rowOff>4249</xdr:rowOff>
    </xdr:from>
    <xdr:to>
      <xdr:col>11</xdr:col>
      <xdr:colOff>750259</xdr:colOff>
      <xdr:row>180</xdr:row>
      <xdr:rowOff>57754</xdr:rowOff>
    </xdr:to>
    <xdr:sp macro="" textlink="">
      <xdr:nvSpPr>
        <xdr:cNvPr id="186" name="Rectángulo 185">
          <a:hlinkClick xmlns:r="http://schemas.openxmlformats.org/officeDocument/2006/relationships" r:id="rId15"/>
        </xdr:cNvPr>
        <xdr:cNvSpPr/>
      </xdr:nvSpPr>
      <xdr:spPr>
        <a:xfrm>
          <a:off x="12396763" y="37083713"/>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33128</xdr:colOff>
      <xdr:row>178</xdr:row>
      <xdr:rowOff>2484</xdr:rowOff>
    </xdr:from>
    <xdr:to>
      <xdr:col>8</xdr:col>
      <xdr:colOff>1831837</xdr:colOff>
      <xdr:row>180</xdr:row>
      <xdr:rowOff>55989</xdr:rowOff>
    </xdr:to>
    <xdr:sp macro="" textlink="">
      <xdr:nvSpPr>
        <xdr:cNvPr id="187" name="Rectángulo 186">
          <a:hlinkClick xmlns:r="http://schemas.openxmlformats.org/officeDocument/2006/relationships" r:id="rId16"/>
        </xdr:cNvPr>
        <xdr:cNvSpPr/>
      </xdr:nvSpPr>
      <xdr:spPr>
        <a:xfrm>
          <a:off x="8741699" y="37081948"/>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902916</xdr:colOff>
      <xdr:row>182</xdr:row>
      <xdr:rowOff>161275</xdr:rowOff>
    </xdr:from>
    <xdr:to>
      <xdr:col>8</xdr:col>
      <xdr:colOff>14216</xdr:colOff>
      <xdr:row>184</xdr:row>
      <xdr:rowOff>214780</xdr:rowOff>
    </xdr:to>
    <xdr:sp macro="" textlink="">
      <xdr:nvSpPr>
        <xdr:cNvPr id="188" name="Rectángulo 187">
          <a:hlinkClick xmlns:r="http://schemas.openxmlformats.org/officeDocument/2006/relationships" r:id="rId17"/>
        </xdr:cNvPr>
        <xdr:cNvSpPr/>
      </xdr:nvSpPr>
      <xdr:spPr>
        <a:xfrm>
          <a:off x="6924077" y="38034489"/>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1864282</xdr:colOff>
      <xdr:row>182</xdr:row>
      <xdr:rowOff>166331</xdr:rowOff>
    </xdr:from>
    <xdr:to>
      <xdr:col>9</xdr:col>
      <xdr:colOff>1309189</xdr:colOff>
      <xdr:row>184</xdr:row>
      <xdr:rowOff>207352</xdr:rowOff>
    </xdr:to>
    <xdr:sp macro="" textlink="">
      <xdr:nvSpPr>
        <xdr:cNvPr id="189" name="Rectángulo 188">
          <a:hlinkClick xmlns:r="http://schemas.openxmlformats.org/officeDocument/2006/relationships" r:id="rId18"/>
        </xdr:cNvPr>
        <xdr:cNvSpPr/>
      </xdr:nvSpPr>
      <xdr:spPr>
        <a:xfrm>
          <a:off x="10572853" y="38039545"/>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197</xdr:row>
      <xdr:rowOff>2889</xdr:rowOff>
    </xdr:from>
    <xdr:to>
      <xdr:col>5</xdr:col>
      <xdr:colOff>878635</xdr:colOff>
      <xdr:row>199</xdr:row>
      <xdr:rowOff>56394</xdr:rowOff>
    </xdr:to>
    <xdr:sp macro="" textlink="">
      <xdr:nvSpPr>
        <xdr:cNvPr id="190" name="Rectángulo 189">
          <a:hlinkClick xmlns:r="http://schemas.openxmlformats.org/officeDocument/2006/relationships" r:id="rId2"/>
        </xdr:cNvPr>
        <xdr:cNvSpPr/>
      </xdr:nvSpPr>
      <xdr:spPr>
        <a:xfrm>
          <a:off x="5102679" y="41039764"/>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199</xdr:row>
      <xdr:rowOff>80924</xdr:rowOff>
    </xdr:from>
    <xdr:to>
      <xdr:col>5</xdr:col>
      <xdr:colOff>878635</xdr:colOff>
      <xdr:row>201</xdr:row>
      <xdr:rowOff>134429</xdr:rowOff>
    </xdr:to>
    <xdr:sp macro="" textlink="">
      <xdr:nvSpPr>
        <xdr:cNvPr id="191" name="Rectángulo 190">
          <a:hlinkClick xmlns:r="http://schemas.openxmlformats.org/officeDocument/2006/relationships" r:id="rId3"/>
        </xdr:cNvPr>
        <xdr:cNvSpPr/>
      </xdr:nvSpPr>
      <xdr:spPr>
        <a:xfrm>
          <a:off x="5102679" y="41514674"/>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201</xdr:row>
      <xdr:rowOff>159566</xdr:rowOff>
    </xdr:from>
    <xdr:to>
      <xdr:col>5</xdr:col>
      <xdr:colOff>878635</xdr:colOff>
      <xdr:row>203</xdr:row>
      <xdr:rowOff>213071</xdr:rowOff>
    </xdr:to>
    <xdr:sp macro="" textlink="">
      <xdr:nvSpPr>
        <xdr:cNvPr id="192" name="Rectángulo 191">
          <a:hlinkClick xmlns:r="http://schemas.openxmlformats.org/officeDocument/2006/relationships" r:id="rId4"/>
        </xdr:cNvPr>
        <xdr:cNvSpPr/>
      </xdr:nvSpPr>
      <xdr:spPr>
        <a:xfrm>
          <a:off x="5102679" y="41990191"/>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34113</xdr:colOff>
      <xdr:row>201</xdr:row>
      <xdr:rowOff>155213</xdr:rowOff>
    </xdr:from>
    <xdr:to>
      <xdr:col>8</xdr:col>
      <xdr:colOff>1837589</xdr:colOff>
      <xdr:row>203</xdr:row>
      <xdr:rowOff>208718</xdr:rowOff>
    </xdr:to>
    <xdr:sp macro="" textlink="">
      <xdr:nvSpPr>
        <xdr:cNvPr id="193" name="Rectángulo 192">
          <a:hlinkClick xmlns:r="http://schemas.openxmlformats.org/officeDocument/2006/relationships" r:id="rId5"/>
        </xdr:cNvPr>
        <xdr:cNvSpPr/>
      </xdr:nvSpPr>
      <xdr:spPr>
        <a:xfrm>
          <a:off x="8742684" y="41985838"/>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892181</xdr:colOff>
      <xdr:row>199</xdr:row>
      <xdr:rowOff>84379</xdr:rowOff>
    </xdr:from>
    <xdr:to>
      <xdr:col>8</xdr:col>
      <xdr:colOff>3481</xdr:colOff>
      <xdr:row>201</xdr:row>
      <xdr:rowOff>137884</xdr:rowOff>
    </xdr:to>
    <xdr:sp macro="" textlink="">
      <xdr:nvSpPr>
        <xdr:cNvPr id="194" name="Rectángulo 193">
          <a:hlinkClick xmlns:r="http://schemas.openxmlformats.org/officeDocument/2006/relationships" r:id="rId6"/>
        </xdr:cNvPr>
        <xdr:cNvSpPr/>
      </xdr:nvSpPr>
      <xdr:spPr>
        <a:xfrm>
          <a:off x="6913342" y="41518129"/>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907073</xdr:colOff>
      <xdr:row>197</xdr:row>
      <xdr:rowOff>0</xdr:rowOff>
    </xdr:from>
    <xdr:to>
      <xdr:col>8</xdr:col>
      <xdr:colOff>16785</xdr:colOff>
      <xdr:row>199</xdr:row>
      <xdr:rowOff>51917</xdr:rowOff>
    </xdr:to>
    <xdr:sp macro="" textlink="">
      <xdr:nvSpPr>
        <xdr:cNvPr id="195" name="Rectángulo 194">
          <a:hlinkClick xmlns:r="http://schemas.openxmlformats.org/officeDocument/2006/relationships" r:id="rId7"/>
        </xdr:cNvPr>
        <xdr:cNvSpPr/>
      </xdr:nvSpPr>
      <xdr:spPr>
        <a:xfrm>
          <a:off x="6928234" y="41036875"/>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11</xdr:col>
      <xdr:colOff>758223</xdr:colOff>
      <xdr:row>199</xdr:row>
      <xdr:rowOff>62454</xdr:rowOff>
    </xdr:from>
    <xdr:to>
      <xdr:col>14</xdr:col>
      <xdr:colOff>239637</xdr:colOff>
      <xdr:row>201</xdr:row>
      <xdr:rowOff>115959</xdr:rowOff>
    </xdr:to>
    <xdr:sp macro="" textlink="">
      <xdr:nvSpPr>
        <xdr:cNvPr id="196" name="Rectángulo 195">
          <a:hlinkClick xmlns:r="http://schemas.openxmlformats.org/officeDocument/2006/relationships" r:id="rId8"/>
        </xdr:cNvPr>
        <xdr:cNvSpPr/>
      </xdr:nvSpPr>
      <xdr:spPr>
        <a:xfrm>
          <a:off x="14206616" y="41496204"/>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1850370</xdr:colOff>
      <xdr:row>199</xdr:row>
      <xdr:rowOff>76815</xdr:rowOff>
    </xdr:from>
    <xdr:to>
      <xdr:col>9</xdr:col>
      <xdr:colOff>1295277</xdr:colOff>
      <xdr:row>201</xdr:row>
      <xdr:rowOff>149905</xdr:rowOff>
    </xdr:to>
    <xdr:sp macro="" textlink="">
      <xdr:nvSpPr>
        <xdr:cNvPr id="197" name="Rectángulo 196">
          <a:hlinkClick xmlns:r="http://schemas.openxmlformats.org/officeDocument/2006/relationships" r:id="rId9"/>
        </xdr:cNvPr>
        <xdr:cNvSpPr/>
      </xdr:nvSpPr>
      <xdr:spPr>
        <a:xfrm>
          <a:off x="10558941" y="41510565"/>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1854503</xdr:colOff>
      <xdr:row>197</xdr:row>
      <xdr:rowOff>8123</xdr:rowOff>
    </xdr:from>
    <xdr:to>
      <xdr:col>9</xdr:col>
      <xdr:colOff>1299410</xdr:colOff>
      <xdr:row>199</xdr:row>
      <xdr:rowOff>61628</xdr:rowOff>
    </xdr:to>
    <xdr:sp macro="" textlink="">
      <xdr:nvSpPr>
        <xdr:cNvPr id="198" name="Rectángulo 197">
          <a:hlinkClick xmlns:r="http://schemas.openxmlformats.org/officeDocument/2006/relationships" r:id="rId10"/>
        </xdr:cNvPr>
        <xdr:cNvSpPr/>
      </xdr:nvSpPr>
      <xdr:spPr>
        <a:xfrm>
          <a:off x="10563074" y="41044998"/>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28370</xdr:colOff>
      <xdr:row>199</xdr:row>
      <xdr:rowOff>71522</xdr:rowOff>
    </xdr:from>
    <xdr:to>
      <xdr:col>8</xdr:col>
      <xdr:colOff>1827079</xdr:colOff>
      <xdr:row>201</xdr:row>
      <xdr:rowOff>123439</xdr:rowOff>
    </xdr:to>
    <xdr:sp macro="" textlink="">
      <xdr:nvSpPr>
        <xdr:cNvPr id="199" name="Rectángulo 198">
          <a:hlinkClick xmlns:r="http://schemas.openxmlformats.org/officeDocument/2006/relationships" r:id="rId11"/>
        </xdr:cNvPr>
        <xdr:cNvSpPr/>
      </xdr:nvSpPr>
      <xdr:spPr>
        <a:xfrm>
          <a:off x="8736941" y="41505272"/>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12</xdr:col>
      <xdr:colOff>11169</xdr:colOff>
      <xdr:row>197</xdr:row>
      <xdr:rowOff>699</xdr:rowOff>
    </xdr:from>
    <xdr:to>
      <xdr:col>14</xdr:col>
      <xdr:colOff>266833</xdr:colOff>
      <xdr:row>199</xdr:row>
      <xdr:rowOff>44445</xdr:rowOff>
    </xdr:to>
    <xdr:sp macro="" textlink="">
      <xdr:nvSpPr>
        <xdr:cNvPr id="200" name="Rectángulo 199">
          <a:hlinkClick xmlns:r="http://schemas.openxmlformats.org/officeDocument/2006/relationships" r:id="rId12"/>
        </xdr:cNvPr>
        <xdr:cNvSpPr/>
      </xdr:nvSpPr>
      <xdr:spPr>
        <a:xfrm>
          <a:off x="14230633" y="41037574"/>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1337555</xdr:colOff>
      <xdr:row>201</xdr:row>
      <xdr:rowOff>145815</xdr:rowOff>
    </xdr:from>
    <xdr:to>
      <xdr:col>11</xdr:col>
      <xdr:colOff>758194</xdr:colOff>
      <xdr:row>203</xdr:row>
      <xdr:rowOff>199320</xdr:rowOff>
    </xdr:to>
    <xdr:sp macro="" textlink="">
      <xdr:nvSpPr>
        <xdr:cNvPr id="201" name="Rectángulo 200">
          <a:hlinkClick xmlns:r="http://schemas.openxmlformats.org/officeDocument/2006/relationships" r:id="rId13"/>
        </xdr:cNvPr>
        <xdr:cNvSpPr/>
      </xdr:nvSpPr>
      <xdr:spPr>
        <a:xfrm>
          <a:off x="12404698" y="41976440"/>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1320624</xdr:colOff>
      <xdr:row>199</xdr:row>
      <xdr:rowOff>72888</xdr:rowOff>
    </xdr:from>
    <xdr:to>
      <xdr:col>11</xdr:col>
      <xdr:colOff>741263</xdr:colOff>
      <xdr:row>201</xdr:row>
      <xdr:rowOff>167701</xdr:rowOff>
    </xdr:to>
    <xdr:sp macro="" textlink="">
      <xdr:nvSpPr>
        <xdr:cNvPr id="202" name="Rectángulo 201">
          <a:hlinkClick xmlns:r="http://schemas.openxmlformats.org/officeDocument/2006/relationships" r:id="rId14"/>
        </xdr:cNvPr>
        <xdr:cNvSpPr/>
      </xdr:nvSpPr>
      <xdr:spPr>
        <a:xfrm>
          <a:off x="12387767" y="41506638"/>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1329620</xdr:colOff>
      <xdr:row>197</xdr:row>
      <xdr:rowOff>4249</xdr:rowOff>
    </xdr:from>
    <xdr:to>
      <xdr:col>11</xdr:col>
      <xdr:colOff>750259</xdr:colOff>
      <xdr:row>199</xdr:row>
      <xdr:rowOff>57754</xdr:rowOff>
    </xdr:to>
    <xdr:sp macro="" textlink="">
      <xdr:nvSpPr>
        <xdr:cNvPr id="203" name="Rectángulo 202">
          <a:hlinkClick xmlns:r="http://schemas.openxmlformats.org/officeDocument/2006/relationships" r:id="rId15"/>
        </xdr:cNvPr>
        <xdr:cNvSpPr/>
      </xdr:nvSpPr>
      <xdr:spPr>
        <a:xfrm>
          <a:off x="12396763" y="41041124"/>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33128</xdr:colOff>
      <xdr:row>197</xdr:row>
      <xdr:rowOff>2484</xdr:rowOff>
    </xdr:from>
    <xdr:to>
      <xdr:col>8</xdr:col>
      <xdr:colOff>1831837</xdr:colOff>
      <xdr:row>199</xdr:row>
      <xdr:rowOff>55989</xdr:rowOff>
    </xdr:to>
    <xdr:sp macro="" textlink="">
      <xdr:nvSpPr>
        <xdr:cNvPr id="204" name="Rectángulo 203">
          <a:hlinkClick xmlns:r="http://schemas.openxmlformats.org/officeDocument/2006/relationships" r:id="rId16"/>
        </xdr:cNvPr>
        <xdr:cNvSpPr/>
      </xdr:nvSpPr>
      <xdr:spPr>
        <a:xfrm>
          <a:off x="8741699" y="41039359"/>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902916</xdr:colOff>
      <xdr:row>201</xdr:row>
      <xdr:rowOff>161275</xdr:rowOff>
    </xdr:from>
    <xdr:to>
      <xdr:col>8</xdr:col>
      <xdr:colOff>14216</xdr:colOff>
      <xdr:row>203</xdr:row>
      <xdr:rowOff>214780</xdr:rowOff>
    </xdr:to>
    <xdr:sp macro="" textlink="">
      <xdr:nvSpPr>
        <xdr:cNvPr id="205" name="Rectángulo 204">
          <a:hlinkClick xmlns:r="http://schemas.openxmlformats.org/officeDocument/2006/relationships" r:id="rId17"/>
        </xdr:cNvPr>
        <xdr:cNvSpPr/>
      </xdr:nvSpPr>
      <xdr:spPr>
        <a:xfrm>
          <a:off x="6924077" y="41991900"/>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1864282</xdr:colOff>
      <xdr:row>201</xdr:row>
      <xdr:rowOff>166331</xdr:rowOff>
    </xdr:from>
    <xdr:to>
      <xdr:col>9</xdr:col>
      <xdr:colOff>1309189</xdr:colOff>
      <xdr:row>203</xdr:row>
      <xdr:rowOff>207352</xdr:rowOff>
    </xdr:to>
    <xdr:sp macro="" textlink="">
      <xdr:nvSpPr>
        <xdr:cNvPr id="206" name="Rectángulo 205">
          <a:hlinkClick xmlns:r="http://schemas.openxmlformats.org/officeDocument/2006/relationships" r:id="rId18"/>
        </xdr:cNvPr>
        <xdr:cNvSpPr/>
      </xdr:nvSpPr>
      <xdr:spPr>
        <a:xfrm>
          <a:off x="10572853" y="41996956"/>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216</xdr:row>
      <xdr:rowOff>2889</xdr:rowOff>
    </xdr:from>
    <xdr:to>
      <xdr:col>5</xdr:col>
      <xdr:colOff>878635</xdr:colOff>
      <xdr:row>218</xdr:row>
      <xdr:rowOff>56394</xdr:rowOff>
    </xdr:to>
    <xdr:sp macro="" textlink="">
      <xdr:nvSpPr>
        <xdr:cNvPr id="207" name="Rectángulo 206">
          <a:hlinkClick xmlns:r="http://schemas.openxmlformats.org/officeDocument/2006/relationships" r:id="rId2"/>
        </xdr:cNvPr>
        <xdr:cNvSpPr/>
      </xdr:nvSpPr>
      <xdr:spPr>
        <a:xfrm>
          <a:off x="5102679" y="44997175"/>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218</xdr:row>
      <xdr:rowOff>80924</xdr:rowOff>
    </xdr:from>
    <xdr:to>
      <xdr:col>5</xdr:col>
      <xdr:colOff>878635</xdr:colOff>
      <xdr:row>220</xdr:row>
      <xdr:rowOff>134429</xdr:rowOff>
    </xdr:to>
    <xdr:sp macro="" textlink="">
      <xdr:nvSpPr>
        <xdr:cNvPr id="208" name="Rectángulo 207">
          <a:hlinkClick xmlns:r="http://schemas.openxmlformats.org/officeDocument/2006/relationships" r:id="rId3"/>
        </xdr:cNvPr>
        <xdr:cNvSpPr/>
      </xdr:nvSpPr>
      <xdr:spPr>
        <a:xfrm>
          <a:off x="5102679" y="45472085"/>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220</xdr:row>
      <xdr:rowOff>159566</xdr:rowOff>
    </xdr:from>
    <xdr:to>
      <xdr:col>5</xdr:col>
      <xdr:colOff>878635</xdr:colOff>
      <xdr:row>222</xdr:row>
      <xdr:rowOff>213071</xdr:rowOff>
    </xdr:to>
    <xdr:sp macro="" textlink="">
      <xdr:nvSpPr>
        <xdr:cNvPr id="209" name="Rectángulo 208">
          <a:hlinkClick xmlns:r="http://schemas.openxmlformats.org/officeDocument/2006/relationships" r:id="rId4"/>
        </xdr:cNvPr>
        <xdr:cNvSpPr/>
      </xdr:nvSpPr>
      <xdr:spPr>
        <a:xfrm>
          <a:off x="5102679" y="45947602"/>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8</xdr:col>
      <xdr:colOff>34113</xdr:colOff>
      <xdr:row>220</xdr:row>
      <xdr:rowOff>155213</xdr:rowOff>
    </xdr:from>
    <xdr:to>
      <xdr:col>8</xdr:col>
      <xdr:colOff>1837589</xdr:colOff>
      <xdr:row>222</xdr:row>
      <xdr:rowOff>208718</xdr:rowOff>
    </xdr:to>
    <xdr:sp macro="" textlink="">
      <xdr:nvSpPr>
        <xdr:cNvPr id="210" name="Rectángulo 209">
          <a:hlinkClick xmlns:r="http://schemas.openxmlformats.org/officeDocument/2006/relationships" r:id="rId5"/>
        </xdr:cNvPr>
        <xdr:cNvSpPr/>
      </xdr:nvSpPr>
      <xdr:spPr>
        <a:xfrm>
          <a:off x="8742684" y="45943249"/>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892181</xdr:colOff>
      <xdr:row>218</xdr:row>
      <xdr:rowOff>84379</xdr:rowOff>
    </xdr:from>
    <xdr:to>
      <xdr:col>8</xdr:col>
      <xdr:colOff>3481</xdr:colOff>
      <xdr:row>220</xdr:row>
      <xdr:rowOff>137884</xdr:rowOff>
    </xdr:to>
    <xdr:sp macro="" textlink="">
      <xdr:nvSpPr>
        <xdr:cNvPr id="211" name="Rectángulo 210">
          <a:hlinkClick xmlns:r="http://schemas.openxmlformats.org/officeDocument/2006/relationships" r:id="rId6"/>
        </xdr:cNvPr>
        <xdr:cNvSpPr/>
      </xdr:nvSpPr>
      <xdr:spPr>
        <a:xfrm>
          <a:off x="6913342" y="45475540"/>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907073</xdr:colOff>
      <xdr:row>216</xdr:row>
      <xdr:rowOff>0</xdr:rowOff>
    </xdr:from>
    <xdr:to>
      <xdr:col>8</xdr:col>
      <xdr:colOff>16785</xdr:colOff>
      <xdr:row>218</xdr:row>
      <xdr:rowOff>51917</xdr:rowOff>
    </xdr:to>
    <xdr:sp macro="" textlink="">
      <xdr:nvSpPr>
        <xdr:cNvPr id="212" name="Rectángulo 211">
          <a:hlinkClick xmlns:r="http://schemas.openxmlformats.org/officeDocument/2006/relationships" r:id="rId7"/>
        </xdr:cNvPr>
        <xdr:cNvSpPr/>
      </xdr:nvSpPr>
      <xdr:spPr>
        <a:xfrm>
          <a:off x="6928234" y="44994286"/>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11</xdr:col>
      <xdr:colOff>758223</xdr:colOff>
      <xdr:row>218</xdr:row>
      <xdr:rowOff>62454</xdr:rowOff>
    </xdr:from>
    <xdr:to>
      <xdr:col>14</xdr:col>
      <xdr:colOff>239637</xdr:colOff>
      <xdr:row>220</xdr:row>
      <xdr:rowOff>115959</xdr:rowOff>
    </xdr:to>
    <xdr:sp macro="" textlink="">
      <xdr:nvSpPr>
        <xdr:cNvPr id="213" name="Rectángulo 212">
          <a:hlinkClick xmlns:r="http://schemas.openxmlformats.org/officeDocument/2006/relationships" r:id="rId8"/>
        </xdr:cNvPr>
        <xdr:cNvSpPr/>
      </xdr:nvSpPr>
      <xdr:spPr>
        <a:xfrm>
          <a:off x="14206616" y="45453615"/>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1850370</xdr:colOff>
      <xdr:row>218</xdr:row>
      <xdr:rowOff>76815</xdr:rowOff>
    </xdr:from>
    <xdr:to>
      <xdr:col>9</xdr:col>
      <xdr:colOff>1295277</xdr:colOff>
      <xdr:row>220</xdr:row>
      <xdr:rowOff>149905</xdr:rowOff>
    </xdr:to>
    <xdr:sp macro="" textlink="">
      <xdr:nvSpPr>
        <xdr:cNvPr id="214" name="Rectángulo 213">
          <a:hlinkClick xmlns:r="http://schemas.openxmlformats.org/officeDocument/2006/relationships" r:id="rId9"/>
        </xdr:cNvPr>
        <xdr:cNvSpPr/>
      </xdr:nvSpPr>
      <xdr:spPr>
        <a:xfrm>
          <a:off x="10558941" y="45467976"/>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1854503</xdr:colOff>
      <xdr:row>216</xdr:row>
      <xdr:rowOff>8123</xdr:rowOff>
    </xdr:from>
    <xdr:to>
      <xdr:col>9</xdr:col>
      <xdr:colOff>1299410</xdr:colOff>
      <xdr:row>218</xdr:row>
      <xdr:rowOff>61628</xdr:rowOff>
    </xdr:to>
    <xdr:sp macro="" textlink="">
      <xdr:nvSpPr>
        <xdr:cNvPr id="215" name="Rectángulo 214">
          <a:hlinkClick xmlns:r="http://schemas.openxmlformats.org/officeDocument/2006/relationships" r:id="rId10"/>
        </xdr:cNvPr>
        <xdr:cNvSpPr/>
      </xdr:nvSpPr>
      <xdr:spPr>
        <a:xfrm>
          <a:off x="10563074" y="45002409"/>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8</xdr:col>
      <xdr:colOff>28370</xdr:colOff>
      <xdr:row>218</xdr:row>
      <xdr:rowOff>71522</xdr:rowOff>
    </xdr:from>
    <xdr:to>
      <xdr:col>8</xdr:col>
      <xdr:colOff>1827079</xdr:colOff>
      <xdr:row>220</xdr:row>
      <xdr:rowOff>123439</xdr:rowOff>
    </xdr:to>
    <xdr:sp macro="" textlink="">
      <xdr:nvSpPr>
        <xdr:cNvPr id="216" name="Rectángulo 215">
          <a:hlinkClick xmlns:r="http://schemas.openxmlformats.org/officeDocument/2006/relationships" r:id="rId11"/>
        </xdr:cNvPr>
        <xdr:cNvSpPr/>
      </xdr:nvSpPr>
      <xdr:spPr>
        <a:xfrm>
          <a:off x="8736941" y="45462683"/>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12</xdr:col>
      <xdr:colOff>11169</xdr:colOff>
      <xdr:row>216</xdr:row>
      <xdr:rowOff>699</xdr:rowOff>
    </xdr:from>
    <xdr:to>
      <xdr:col>14</xdr:col>
      <xdr:colOff>266833</xdr:colOff>
      <xdr:row>218</xdr:row>
      <xdr:rowOff>44445</xdr:rowOff>
    </xdr:to>
    <xdr:sp macro="" textlink="">
      <xdr:nvSpPr>
        <xdr:cNvPr id="217" name="Rectángulo 216">
          <a:hlinkClick xmlns:r="http://schemas.openxmlformats.org/officeDocument/2006/relationships" r:id="rId12"/>
        </xdr:cNvPr>
        <xdr:cNvSpPr/>
      </xdr:nvSpPr>
      <xdr:spPr>
        <a:xfrm>
          <a:off x="14230633" y="44994985"/>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1337555</xdr:colOff>
      <xdr:row>220</xdr:row>
      <xdr:rowOff>145815</xdr:rowOff>
    </xdr:from>
    <xdr:to>
      <xdr:col>11</xdr:col>
      <xdr:colOff>758194</xdr:colOff>
      <xdr:row>222</xdr:row>
      <xdr:rowOff>199320</xdr:rowOff>
    </xdr:to>
    <xdr:sp macro="" textlink="">
      <xdr:nvSpPr>
        <xdr:cNvPr id="218" name="Rectángulo 217">
          <a:hlinkClick xmlns:r="http://schemas.openxmlformats.org/officeDocument/2006/relationships" r:id="rId13"/>
        </xdr:cNvPr>
        <xdr:cNvSpPr/>
      </xdr:nvSpPr>
      <xdr:spPr>
        <a:xfrm>
          <a:off x="12404698" y="45933851"/>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1320624</xdr:colOff>
      <xdr:row>218</xdr:row>
      <xdr:rowOff>72888</xdr:rowOff>
    </xdr:from>
    <xdr:to>
      <xdr:col>11</xdr:col>
      <xdr:colOff>741263</xdr:colOff>
      <xdr:row>220</xdr:row>
      <xdr:rowOff>167701</xdr:rowOff>
    </xdr:to>
    <xdr:sp macro="" textlink="">
      <xdr:nvSpPr>
        <xdr:cNvPr id="219" name="Rectángulo 218">
          <a:hlinkClick xmlns:r="http://schemas.openxmlformats.org/officeDocument/2006/relationships" r:id="rId14"/>
        </xdr:cNvPr>
        <xdr:cNvSpPr/>
      </xdr:nvSpPr>
      <xdr:spPr>
        <a:xfrm>
          <a:off x="12387767" y="45464049"/>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1329620</xdr:colOff>
      <xdr:row>216</xdr:row>
      <xdr:rowOff>4249</xdr:rowOff>
    </xdr:from>
    <xdr:to>
      <xdr:col>11</xdr:col>
      <xdr:colOff>750259</xdr:colOff>
      <xdr:row>218</xdr:row>
      <xdr:rowOff>57754</xdr:rowOff>
    </xdr:to>
    <xdr:sp macro="" textlink="">
      <xdr:nvSpPr>
        <xdr:cNvPr id="220" name="Rectángulo 219">
          <a:hlinkClick xmlns:r="http://schemas.openxmlformats.org/officeDocument/2006/relationships" r:id="rId15"/>
        </xdr:cNvPr>
        <xdr:cNvSpPr/>
      </xdr:nvSpPr>
      <xdr:spPr>
        <a:xfrm>
          <a:off x="12396763" y="44998535"/>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8</xdr:col>
      <xdr:colOff>33128</xdr:colOff>
      <xdr:row>216</xdr:row>
      <xdr:rowOff>2484</xdr:rowOff>
    </xdr:from>
    <xdr:to>
      <xdr:col>8</xdr:col>
      <xdr:colOff>1831837</xdr:colOff>
      <xdr:row>218</xdr:row>
      <xdr:rowOff>55989</xdr:rowOff>
    </xdr:to>
    <xdr:sp macro="" textlink="">
      <xdr:nvSpPr>
        <xdr:cNvPr id="221" name="Rectángulo 220">
          <a:hlinkClick xmlns:r="http://schemas.openxmlformats.org/officeDocument/2006/relationships" r:id="rId16"/>
        </xdr:cNvPr>
        <xdr:cNvSpPr/>
      </xdr:nvSpPr>
      <xdr:spPr>
        <a:xfrm>
          <a:off x="8741699" y="44996770"/>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902916</xdr:colOff>
      <xdr:row>220</xdr:row>
      <xdr:rowOff>161275</xdr:rowOff>
    </xdr:from>
    <xdr:to>
      <xdr:col>8</xdr:col>
      <xdr:colOff>14216</xdr:colOff>
      <xdr:row>222</xdr:row>
      <xdr:rowOff>214780</xdr:rowOff>
    </xdr:to>
    <xdr:sp macro="" textlink="">
      <xdr:nvSpPr>
        <xdr:cNvPr id="222" name="Rectángulo 221">
          <a:hlinkClick xmlns:r="http://schemas.openxmlformats.org/officeDocument/2006/relationships" r:id="rId17"/>
        </xdr:cNvPr>
        <xdr:cNvSpPr/>
      </xdr:nvSpPr>
      <xdr:spPr>
        <a:xfrm>
          <a:off x="6924077" y="45949311"/>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1864282</xdr:colOff>
      <xdr:row>220</xdr:row>
      <xdr:rowOff>166331</xdr:rowOff>
    </xdr:from>
    <xdr:to>
      <xdr:col>9</xdr:col>
      <xdr:colOff>1309189</xdr:colOff>
      <xdr:row>222</xdr:row>
      <xdr:rowOff>207352</xdr:rowOff>
    </xdr:to>
    <xdr:sp macro="" textlink="">
      <xdr:nvSpPr>
        <xdr:cNvPr id="223" name="Rectángulo 222">
          <a:hlinkClick xmlns:r="http://schemas.openxmlformats.org/officeDocument/2006/relationships" r:id="rId18"/>
        </xdr:cNvPr>
        <xdr:cNvSpPr/>
      </xdr:nvSpPr>
      <xdr:spPr>
        <a:xfrm>
          <a:off x="10572853" y="45954367"/>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twoCellAnchor>
    <xdr:from>
      <xdr:col>4</xdr:col>
      <xdr:colOff>0</xdr:colOff>
      <xdr:row>0</xdr:row>
      <xdr:rowOff>2889</xdr:rowOff>
    </xdr:from>
    <xdr:to>
      <xdr:col>5</xdr:col>
      <xdr:colOff>873192</xdr:colOff>
      <xdr:row>4</xdr:row>
      <xdr:rowOff>253244</xdr:rowOff>
    </xdr:to>
    <xdr:sp macro="" textlink="">
      <xdr:nvSpPr>
        <xdr:cNvPr id="3" name="Rectángulo 2">
          <a:hlinkClick xmlns:r="http://schemas.openxmlformats.org/officeDocument/2006/relationships" r:id="rId2"/>
        </xdr:cNvPr>
        <xdr:cNvSpPr/>
      </xdr:nvSpPr>
      <xdr:spPr>
        <a:xfrm>
          <a:off x="5438775" y="288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4</xdr:row>
      <xdr:rowOff>277774</xdr:rowOff>
    </xdr:from>
    <xdr:to>
      <xdr:col>5</xdr:col>
      <xdr:colOff>873192</xdr:colOff>
      <xdr:row>5</xdr:row>
      <xdr:rowOff>51879</xdr:rowOff>
    </xdr:to>
    <xdr:sp macro="" textlink="">
      <xdr:nvSpPr>
        <xdr:cNvPr id="4" name="Rectángulo 3">
          <a:hlinkClick xmlns:r="http://schemas.openxmlformats.org/officeDocument/2006/relationships" r:id="rId3"/>
        </xdr:cNvPr>
        <xdr:cNvSpPr/>
      </xdr:nvSpPr>
      <xdr:spPr>
        <a:xfrm>
          <a:off x="5438775" y="47779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5</xdr:row>
      <xdr:rowOff>77016</xdr:rowOff>
    </xdr:from>
    <xdr:to>
      <xdr:col>5</xdr:col>
      <xdr:colOff>873192</xdr:colOff>
      <xdr:row>7</xdr:row>
      <xdr:rowOff>146396</xdr:rowOff>
    </xdr:to>
    <xdr:sp macro="" textlink="">
      <xdr:nvSpPr>
        <xdr:cNvPr id="5" name="Rectángulo 4">
          <a:hlinkClick xmlns:r="http://schemas.openxmlformats.org/officeDocument/2006/relationships" r:id="rId4"/>
        </xdr:cNvPr>
        <xdr:cNvSpPr/>
      </xdr:nvSpPr>
      <xdr:spPr>
        <a:xfrm>
          <a:off x="5438775" y="953316"/>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868230</xdr:colOff>
      <xdr:row>5</xdr:row>
      <xdr:rowOff>72663</xdr:rowOff>
    </xdr:from>
    <xdr:to>
      <xdr:col>8</xdr:col>
      <xdr:colOff>1576331</xdr:colOff>
      <xdr:row>7</xdr:row>
      <xdr:rowOff>142043</xdr:rowOff>
    </xdr:to>
    <xdr:sp macro="" textlink="">
      <xdr:nvSpPr>
        <xdr:cNvPr id="6" name="Rectángulo 5">
          <a:hlinkClick xmlns:r="http://schemas.openxmlformats.org/officeDocument/2006/relationships" r:id="rId5"/>
        </xdr:cNvPr>
        <xdr:cNvSpPr/>
      </xdr:nvSpPr>
      <xdr:spPr>
        <a:xfrm>
          <a:off x="9078780" y="948963"/>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886738</xdr:colOff>
      <xdr:row>4</xdr:row>
      <xdr:rowOff>281229</xdr:rowOff>
    </xdr:from>
    <xdr:to>
      <xdr:col>7</xdr:col>
      <xdr:colOff>837598</xdr:colOff>
      <xdr:row>5</xdr:row>
      <xdr:rowOff>55334</xdr:rowOff>
    </xdr:to>
    <xdr:sp macro="" textlink="">
      <xdr:nvSpPr>
        <xdr:cNvPr id="7" name="Rectángulo 6">
          <a:hlinkClick xmlns:r="http://schemas.openxmlformats.org/officeDocument/2006/relationships" r:id="rId6"/>
        </xdr:cNvPr>
        <xdr:cNvSpPr/>
      </xdr:nvSpPr>
      <xdr:spPr>
        <a:xfrm>
          <a:off x="7249438" y="481254"/>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901630</xdr:colOff>
      <xdr:row>0</xdr:row>
      <xdr:rowOff>0</xdr:rowOff>
    </xdr:from>
    <xdr:to>
      <xdr:col>7</xdr:col>
      <xdr:colOff>850902</xdr:colOff>
      <xdr:row>4</xdr:row>
      <xdr:rowOff>248767</xdr:rowOff>
    </xdr:to>
    <xdr:sp macro="" textlink="">
      <xdr:nvSpPr>
        <xdr:cNvPr id="8" name="Rectángulo 7">
          <a:hlinkClick xmlns:r="http://schemas.openxmlformats.org/officeDocument/2006/relationships" r:id="rId7"/>
        </xdr:cNvPr>
        <xdr:cNvSpPr/>
      </xdr:nvSpPr>
      <xdr:spPr>
        <a:xfrm>
          <a:off x="7264330" y="0"/>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9</xdr:col>
      <xdr:colOff>1341062</xdr:colOff>
      <xdr:row>4</xdr:row>
      <xdr:rowOff>259304</xdr:rowOff>
    </xdr:from>
    <xdr:to>
      <xdr:col>11</xdr:col>
      <xdr:colOff>868740</xdr:colOff>
      <xdr:row>5</xdr:row>
      <xdr:rowOff>33409</xdr:rowOff>
    </xdr:to>
    <xdr:sp macro="" textlink="">
      <xdr:nvSpPr>
        <xdr:cNvPr id="9" name="Rectángulo 8">
          <a:hlinkClick xmlns:r="http://schemas.openxmlformats.org/officeDocument/2006/relationships" r:id="rId8"/>
        </xdr:cNvPr>
        <xdr:cNvSpPr/>
      </xdr:nvSpPr>
      <xdr:spPr>
        <a:xfrm>
          <a:off x="14542712" y="459329"/>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1589112</xdr:colOff>
      <xdr:row>4</xdr:row>
      <xdr:rowOff>273665</xdr:rowOff>
    </xdr:from>
    <xdr:to>
      <xdr:col>8</xdr:col>
      <xdr:colOff>3392591</xdr:colOff>
      <xdr:row>5</xdr:row>
      <xdr:rowOff>67355</xdr:rowOff>
    </xdr:to>
    <xdr:sp macro="" textlink="">
      <xdr:nvSpPr>
        <xdr:cNvPr id="10" name="Rectángulo 9">
          <a:hlinkClick xmlns:r="http://schemas.openxmlformats.org/officeDocument/2006/relationships" r:id="rId9"/>
        </xdr:cNvPr>
        <xdr:cNvSpPr/>
      </xdr:nvSpPr>
      <xdr:spPr>
        <a:xfrm>
          <a:off x="10895037" y="473690"/>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1593245</xdr:colOff>
      <xdr:row>0</xdr:row>
      <xdr:rowOff>8123</xdr:rowOff>
    </xdr:from>
    <xdr:to>
      <xdr:col>8</xdr:col>
      <xdr:colOff>3396724</xdr:colOff>
      <xdr:row>4</xdr:row>
      <xdr:rowOff>258478</xdr:rowOff>
    </xdr:to>
    <xdr:sp macro="" textlink="">
      <xdr:nvSpPr>
        <xdr:cNvPr id="11" name="Rectángulo 10">
          <a:hlinkClick xmlns:r="http://schemas.openxmlformats.org/officeDocument/2006/relationships" r:id="rId10"/>
        </xdr:cNvPr>
        <xdr:cNvSpPr/>
      </xdr:nvSpPr>
      <xdr:spPr>
        <a:xfrm>
          <a:off x="10899170" y="8123"/>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862487</xdr:colOff>
      <xdr:row>4</xdr:row>
      <xdr:rowOff>268372</xdr:rowOff>
    </xdr:from>
    <xdr:to>
      <xdr:col>8</xdr:col>
      <xdr:colOff>1565821</xdr:colOff>
      <xdr:row>5</xdr:row>
      <xdr:rowOff>40889</xdr:rowOff>
    </xdr:to>
    <xdr:sp macro="" textlink="">
      <xdr:nvSpPr>
        <xdr:cNvPr id="12" name="Rectángulo 11">
          <a:hlinkClick xmlns:r="http://schemas.openxmlformats.org/officeDocument/2006/relationships" r:id="rId11"/>
        </xdr:cNvPr>
        <xdr:cNvSpPr/>
      </xdr:nvSpPr>
      <xdr:spPr>
        <a:xfrm>
          <a:off x="9073037" y="468397"/>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9</xdr:col>
      <xdr:colOff>1365079</xdr:colOff>
      <xdr:row>0</xdr:row>
      <xdr:rowOff>699</xdr:rowOff>
    </xdr:from>
    <xdr:to>
      <xdr:col>11</xdr:col>
      <xdr:colOff>895936</xdr:colOff>
      <xdr:row>4</xdr:row>
      <xdr:rowOff>241295</xdr:rowOff>
    </xdr:to>
    <xdr:sp macro="" textlink="">
      <xdr:nvSpPr>
        <xdr:cNvPr id="13" name="Rectángulo 12">
          <a:hlinkClick xmlns:r="http://schemas.openxmlformats.org/officeDocument/2006/relationships" r:id="rId12"/>
        </xdr:cNvPr>
        <xdr:cNvSpPr/>
      </xdr:nvSpPr>
      <xdr:spPr>
        <a:xfrm>
          <a:off x="14566729" y="699"/>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8</xdr:col>
      <xdr:colOff>3434869</xdr:colOff>
      <xdr:row>5</xdr:row>
      <xdr:rowOff>63265</xdr:rowOff>
    </xdr:from>
    <xdr:to>
      <xdr:col>9</xdr:col>
      <xdr:colOff>1341033</xdr:colOff>
      <xdr:row>7</xdr:row>
      <xdr:rowOff>132645</xdr:rowOff>
    </xdr:to>
    <xdr:sp macro="" textlink="">
      <xdr:nvSpPr>
        <xdr:cNvPr id="14" name="Rectángulo 13">
          <a:hlinkClick xmlns:r="http://schemas.openxmlformats.org/officeDocument/2006/relationships" r:id="rId13"/>
        </xdr:cNvPr>
        <xdr:cNvSpPr/>
      </xdr:nvSpPr>
      <xdr:spPr>
        <a:xfrm>
          <a:off x="12740794" y="939565"/>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8</xdr:col>
      <xdr:colOff>3417938</xdr:colOff>
      <xdr:row>4</xdr:row>
      <xdr:rowOff>269738</xdr:rowOff>
    </xdr:from>
    <xdr:to>
      <xdr:col>9</xdr:col>
      <xdr:colOff>1324102</xdr:colOff>
      <xdr:row>5</xdr:row>
      <xdr:rowOff>85151</xdr:rowOff>
    </xdr:to>
    <xdr:sp macro="" textlink="">
      <xdr:nvSpPr>
        <xdr:cNvPr id="15" name="Rectángulo 14">
          <a:hlinkClick xmlns:r="http://schemas.openxmlformats.org/officeDocument/2006/relationships" r:id="rId14"/>
        </xdr:cNvPr>
        <xdr:cNvSpPr/>
      </xdr:nvSpPr>
      <xdr:spPr>
        <a:xfrm>
          <a:off x="12723863" y="469763"/>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8</xdr:col>
      <xdr:colOff>3426934</xdr:colOff>
      <xdr:row>0</xdr:row>
      <xdr:rowOff>4249</xdr:rowOff>
    </xdr:from>
    <xdr:to>
      <xdr:col>9</xdr:col>
      <xdr:colOff>1333098</xdr:colOff>
      <xdr:row>4</xdr:row>
      <xdr:rowOff>254604</xdr:rowOff>
    </xdr:to>
    <xdr:sp macro="" textlink="">
      <xdr:nvSpPr>
        <xdr:cNvPr id="16" name="Rectángulo 15">
          <a:hlinkClick xmlns:r="http://schemas.openxmlformats.org/officeDocument/2006/relationships" r:id="rId15"/>
        </xdr:cNvPr>
        <xdr:cNvSpPr/>
      </xdr:nvSpPr>
      <xdr:spPr>
        <a:xfrm>
          <a:off x="12732859" y="4249"/>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867245</xdr:colOff>
      <xdr:row>0</xdr:row>
      <xdr:rowOff>2484</xdr:rowOff>
    </xdr:from>
    <xdr:to>
      <xdr:col>8</xdr:col>
      <xdr:colOff>1570579</xdr:colOff>
      <xdr:row>4</xdr:row>
      <xdr:rowOff>252839</xdr:rowOff>
    </xdr:to>
    <xdr:sp macro="" textlink="">
      <xdr:nvSpPr>
        <xdr:cNvPr id="17" name="Rectángulo 16">
          <a:hlinkClick xmlns:r="http://schemas.openxmlformats.org/officeDocument/2006/relationships" r:id="rId16"/>
        </xdr:cNvPr>
        <xdr:cNvSpPr/>
      </xdr:nvSpPr>
      <xdr:spPr>
        <a:xfrm>
          <a:off x="9077795" y="2484"/>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897473</xdr:colOff>
      <xdr:row>5</xdr:row>
      <xdr:rowOff>78725</xdr:rowOff>
    </xdr:from>
    <xdr:to>
      <xdr:col>7</xdr:col>
      <xdr:colOff>848333</xdr:colOff>
      <xdr:row>7</xdr:row>
      <xdr:rowOff>148105</xdr:rowOff>
    </xdr:to>
    <xdr:sp macro="" textlink="">
      <xdr:nvSpPr>
        <xdr:cNvPr id="18" name="Rectángulo 17">
          <a:hlinkClick xmlns:r="http://schemas.openxmlformats.org/officeDocument/2006/relationships" r:id="rId17"/>
        </xdr:cNvPr>
        <xdr:cNvSpPr/>
      </xdr:nvSpPr>
      <xdr:spPr>
        <a:xfrm>
          <a:off x="7260173" y="955025"/>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1603024</xdr:colOff>
      <xdr:row>5</xdr:row>
      <xdr:rowOff>83781</xdr:rowOff>
    </xdr:from>
    <xdr:to>
      <xdr:col>8</xdr:col>
      <xdr:colOff>3406503</xdr:colOff>
      <xdr:row>7</xdr:row>
      <xdr:rowOff>140677</xdr:rowOff>
    </xdr:to>
    <xdr:sp macro="" textlink="">
      <xdr:nvSpPr>
        <xdr:cNvPr id="19" name="Rectángulo 18">
          <a:hlinkClick xmlns:r="http://schemas.openxmlformats.org/officeDocument/2006/relationships" r:id="rId18"/>
        </xdr:cNvPr>
        <xdr:cNvSpPr/>
      </xdr:nvSpPr>
      <xdr:spPr>
        <a:xfrm>
          <a:off x="10908949" y="960081"/>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30</xdr:row>
      <xdr:rowOff>2889</xdr:rowOff>
    </xdr:from>
    <xdr:to>
      <xdr:col>5</xdr:col>
      <xdr:colOff>873192</xdr:colOff>
      <xdr:row>32</xdr:row>
      <xdr:rowOff>62744</xdr:rowOff>
    </xdr:to>
    <xdr:sp macro="" textlink="">
      <xdr:nvSpPr>
        <xdr:cNvPr id="20" name="Rectángulo 19">
          <a:hlinkClick xmlns:r="http://schemas.openxmlformats.org/officeDocument/2006/relationships" r:id="rId2"/>
        </xdr:cNvPr>
        <xdr:cNvSpPr/>
      </xdr:nvSpPr>
      <xdr:spPr>
        <a:xfrm>
          <a:off x="5438775" y="5956014"/>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32</xdr:row>
      <xdr:rowOff>87274</xdr:rowOff>
    </xdr:from>
    <xdr:to>
      <xdr:col>5</xdr:col>
      <xdr:colOff>873192</xdr:colOff>
      <xdr:row>34</xdr:row>
      <xdr:rowOff>147129</xdr:rowOff>
    </xdr:to>
    <xdr:sp macro="" textlink="">
      <xdr:nvSpPr>
        <xdr:cNvPr id="21" name="Rectángulo 20">
          <a:hlinkClick xmlns:r="http://schemas.openxmlformats.org/officeDocument/2006/relationships" r:id="rId3"/>
        </xdr:cNvPr>
        <xdr:cNvSpPr/>
      </xdr:nvSpPr>
      <xdr:spPr>
        <a:xfrm>
          <a:off x="5438775" y="6430924"/>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34</xdr:row>
      <xdr:rowOff>172266</xdr:rowOff>
    </xdr:from>
    <xdr:to>
      <xdr:col>5</xdr:col>
      <xdr:colOff>873192</xdr:colOff>
      <xdr:row>36</xdr:row>
      <xdr:rowOff>232121</xdr:rowOff>
    </xdr:to>
    <xdr:sp macro="" textlink="">
      <xdr:nvSpPr>
        <xdr:cNvPr id="22" name="Rectángulo 21">
          <a:hlinkClick xmlns:r="http://schemas.openxmlformats.org/officeDocument/2006/relationships" r:id="rId4"/>
        </xdr:cNvPr>
        <xdr:cNvSpPr/>
      </xdr:nvSpPr>
      <xdr:spPr>
        <a:xfrm>
          <a:off x="5438775" y="6906441"/>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868230</xdr:colOff>
      <xdr:row>34</xdr:row>
      <xdr:rowOff>167913</xdr:rowOff>
    </xdr:from>
    <xdr:to>
      <xdr:col>8</xdr:col>
      <xdr:colOff>1576331</xdr:colOff>
      <xdr:row>36</xdr:row>
      <xdr:rowOff>227768</xdr:rowOff>
    </xdr:to>
    <xdr:sp macro="" textlink="">
      <xdr:nvSpPr>
        <xdr:cNvPr id="23" name="Rectángulo 22">
          <a:hlinkClick xmlns:r="http://schemas.openxmlformats.org/officeDocument/2006/relationships" r:id="rId5"/>
        </xdr:cNvPr>
        <xdr:cNvSpPr/>
      </xdr:nvSpPr>
      <xdr:spPr>
        <a:xfrm>
          <a:off x="9078780" y="6902088"/>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886738</xdr:colOff>
      <xdr:row>32</xdr:row>
      <xdr:rowOff>90729</xdr:rowOff>
    </xdr:from>
    <xdr:to>
      <xdr:col>7</xdr:col>
      <xdr:colOff>837598</xdr:colOff>
      <xdr:row>34</xdr:row>
      <xdr:rowOff>150584</xdr:rowOff>
    </xdr:to>
    <xdr:sp macro="" textlink="">
      <xdr:nvSpPr>
        <xdr:cNvPr id="24" name="Rectángulo 23">
          <a:hlinkClick xmlns:r="http://schemas.openxmlformats.org/officeDocument/2006/relationships" r:id="rId6"/>
        </xdr:cNvPr>
        <xdr:cNvSpPr/>
      </xdr:nvSpPr>
      <xdr:spPr>
        <a:xfrm>
          <a:off x="7249438" y="6434379"/>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901630</xdr:colOff>
      <xdr:row>30</xdr:row>
      <xdr:rowOff>0</xdr:rowOff>
    </xdr:from>
    <xdr:to>
      <xdr:col>7</xdr:col>
      <xdr:colOff>850902</xdr:colOff>
      <xdr:row>32</xdr:row>
      <xdr:rowOff>58267</xdr:rowOff>
    </xdr:to>
    <xdr:sp macro="" textlink="">
      <xdr:nvSpPr>
        <xdr:cNvPr id="25" name="Rectángulo 24">
          <a:hlinkClick xmlns:r="http://schemas.openxmlformats.org/officeDocument/2006/relationships" r:id="rId7"/>
        </xdr:cNvPr>
        <xdr:cNvSpPr/>
      </xdr:nvSpPr>
      <xdr:spPr>
        <a:xfrm>
          <a:off x="7264330" y="5953125"/>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9</xdr:col>
      <xdr:colOff>1341062</xdr:colOff>
      <xdr:row>32</xdr:row>
      <xdr:rowOff>68804</xdr:rowOff>
    </xdr:from>
    <xdr:to>
      <xdr:col>11</xdr:col>
      <xdr:colOff>868740</xdr:colOff>
      <xdr:row>34</xdr:row>
      <xdr:rowOff>128659</xdr:rowOff>
    </xdr:to>
    <xdr:sp macro="" textlink="">
      <xdr:nvSpPr>
        <xdr:cNvPr id="26" name="Rectángulo 25">
          <a:hlinkClick xmlns:r="http://schemas.openxmlformats.org/officeDocument/2006/relationships" r:id="rId8"/>
        </xdr:cNvPr>
        <xdr:cNvSpPr/>
      </xdr:nvSpPr>
      <xdr:spPr>
        <a:xfrm>
          <a:off x="14542712" y="6412454"/>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1589112</xdr:colOff>
      <xdr:row>32</xdr:row>
      <xdr:rowOff>83165</xdr:rowOff>
    </xdr:from>
    <xdr:to>
      <xdr:col>8</xdr:col>
      <xdr:colOff>3392591</xdr:colOff>
      <xdr:row>34</xdr:row>
      <xdr:rowOff>162605</xdr:rowOff>
    </xdr:to>
    <xdr:sp macro="" textlink="">
      <xdr:nvSpPr>
        <xdr:cNvPr id="27" name="Rectángulo 26">
          <a:hlinkClick xmlns:r="http://schemas.openxmlformats.org/officeDocument/2006/relationships" r:id="rId9"/>
        </xdr:cNvPr>
        <xdr:cNvSpPr/>
      </xdr:nvSpPr>
      <xdr:spPr>
        <a:xfrm>
          <a:off x="10895037" y="6426815"/>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1593245</xdr:colOff>
      <xdr:row>30</xdr:row>
      <xdr:rowOff>8123</xdr:rowOff>
    </xdr:from>
    <xdr:to>
      <xdr:col>8</xdr:col>
      <xdr:colOff>3396724</xdr:colOff>
      <xdr:row>32</xdr:row>
      <xdr:rowOff>67978</xdr:rowOff>
    </xdr:to>
    <xdr:sp macro="" textlink="">
      <xdr:nvSpPr>
        <xdr:cNvPr id="28" name="Rectángulo 27">
          <a:hlinkClick xmlns:r="http://schemas.openxmlformats.org/officeDocument/2006/relationships" r:id="rId10"/>
        </xdr:cNvPr>
        <xdr:cNvSpPr/>
      </xdr:nvSpPr>
      <xdr:spPr>
        <a:xfrm>
          <a:off x="10899170" y="5961248"/>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862487</xdr:colOff>
      <xdr:row>32</xdr:row>
      <xdr:rowOff>77872</xdr:rowOff>
    </xdr:from>
    <xdr:to>
      <xdr:col>8</xdr:col>
      <xdr:colOff>1565821</xdr:colOff>
      <xdr:row>34</xdr:row>
      <xdr:rowOff>136139</xdr:rowOff>
    </xdr:to>
    <xdr:sp macro="" textlink="">
      <xdr:nvSpPr>
        <xdr:cNvPr id="29" name="Rectángulo 28">
          <a:hlinkClick xmlns:r="http://schemas.openxmlformats.org/officeDocument/2006/relationships" r:id="rId11"/>
        </xdr:cNvPr>
        <xdr:cNvSpPr/>
      </xdr:nvSpPr>
      <xdr:spPr>
        <a:xfrm>
          <a:off x="9073037" y="6421522"/>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9</xdr:col>
      <xdr:colOff>1365079</xdr:colOff>
      <xdr:row>30</xdr:row>
      <xdr:rowOff>699</xdr:rowOff>
    </xdr:from>
    <xdr:to>
      <xdr:col>11</xdr:col>
      <xdr:colOff>895936</xdr:colOff>
      <xdr:row>32</xdr:row>
      <xdr:rowOff>50795</xdr:rowOff>
    </xdr:to>
    <xdr:sp macro="" textlink="">
      <xdr:nvSpPr>
        <xdr:cNvPr id="30" name="Rectángulo 29">
          <a:hlinkClick xmlns:r="http://schemas.openxmlformats.org/officeDocument/2006/relationships" r:id="rId12"/>
        </xdr:cNvPr>
        <xdr:cNvSpPr/>
      </xdr:nvSpPr>
      <xdr:spPr>
        <a:xfrm>
          <a:off x="14566729" y="5953824"/>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8</xdr:col>
      <xdr:colOff>3434869</xdr:colOff>
      <xdr:row>34</xdr:row>
      <xdr:rowOff>158515</xdr:rowOff>
    </xdr:from>
    <xdr:to>
      <xdr:col>9</xdr:col>
      <xdr:colOff>1341033</xdr:colOff>
      <xdr:row>36</xdr:row>
      <xdr:rowOff>218370</xdr:rowOff>
    </xdr:to>
    <xdr:sp macro="" textlink="">
      <xdr:nvSpPr>
        <xdr:cNvPr id="31" name="Rectángulo 30">
          <a:hlinkClick xmlns:r="http://schemas.openxmlformats.org/officeDocument/2006/relationships" r:id="rId13"/>
        </xdr:cNvPr>
        <xdr:cNvSpPr/>
      </xdr:nvSpPr>
      <xdr:spPr>
        <a:xfrm>
          <a:off x="12740794" y="6892690"/>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8</xdr:col>
      <xdr:colOff>3417938</xdr:colOff>
      <xdr:row>32</xdr:row>
      <xdr:rowOff>79238</xdr:rowOff>
    </xdr:from>
    <xdr:to>
      <xdr:col>9</xdr:col>
      <xdr:colOff>1324102</xdr:colOff>
      <xdr:row>34</xdr:row>
      <xdr:rowOff>180401</xdr:rowOff>
    </xdr:to>
    <xdr:sp macro="" textlink="">
      <xdr:nvSpPr>
        <xdr:cNvPr id="32" name="Rectángulo 31">
          <a:hlinkClick xmlns:r="http://schemas.openxmlformats.org/officeDocument/2006/relationships" r:id="rId14"/>
        </xdr:cNvPr>
        <xdr:cNvSpPr/>
      </xdr:nvSpPr>
      <xdr:spPr>
        <a:xfrm>
          <a:off x="12723863" y="6422888"/>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8</xdr:col>
      <xdr:colOff>3426934</xdr:colOff>
      <xdr:row>30</xdr:row>
      <xdr:rowOff>4249</xdr:rowOff>
    </xdr:from>
    <xdr:to>
      <xdr:col>9</xdr:col>
      <xdr:colOff>1333098</xdr:colOff>
      <xdr:row>32</xdr:row>
      <xdr:rowOff>64104</xdr:rowOff>
    </xdr:to>
    <xdr:sp macro="" textlink="">
      <xdr:nvSpPr>
        <xdr:cNvPr id="33" name="Rectángulo 32">
          <a:hlinkClick xmlns:r="http://schemas.openxmlformats.org/officeDocument/2006/relationships" r:id="rId15"/>
        </xdr:cNvPr>
        <xdr:cNvSpPr/>
      </xdr:nvSpPr>
      <xdr:spPr>
        <a:xfrm>
          <a:off x="12732859" y="5957374"/>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867245</xdr:colOff>
      <xdr:row>30</xdr:row>
      <xdr:rowOff>2484</xdr:rowOff>
    </xdr:from>
    <xdr:to>
      <xdr:col>8</xdr:col>
      <xdr:colOff>1570579</xdr:colOff>
      <xdr:row>32</xdr:row>
      <xdr:rowOff>62339</xdr:rowOff>
    </xdr:to>
    <xdr:sp macro="" textlink="">
      <xdr:nvSpPr>
        <xdr:cNvPr id="34" name="Rectángulo 33">
          <a:hlinkClick xmlns:r="http://schemas.openxmlformats.org/officeDocument/2006/relationships" r:id="rId16"/>
        </xdr:cNvPr>
        <xdr:cNvSpPr/>
      </xdr:nvSpPr>
      <xdr:spPr>
        <a:xfrm>
          <a:off x="9077795" y="5955609"/>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897473</xdr:colOff>
      <xdr:row>34</xdr:row>
      <xdr:rowOff>173975</xdr:rowOff>
    </xdr:from>
    <xdr:to>
      <xdr:col>7</xdr:col>
      <xdr:colOff>848333</xdr:colOff>
      <xdr:row>36</xdr:row>
      <xdr:rowOff>233830</xdr:rowOff>
    </xdr:to>
    <xdr:sp macro="" textlink="">
      <xdr:nvSpPr>
        <xdr:cNvPr id="35" name="Rectángulo 34">
          <a:hlinkClick xmlns:r="http://schemas.openxmlformats.org/officeDocument/2006/relationships" r:id="rId17"/>
        </xdr:cNvPr>
        <xdr:cNvSpPr/>
      </xdr:nvSpPr>
      <xdr:spPr>
        <a:xfrm>
          <a:off x="7260173" y="6908150"/>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1603024</xdr:colOff>
      <xdr:row>34</xdr:row>
      <xdr:rowOff>179031</xdr:rowOff>
    </xdr:from>
    <xdr:to>
      <xdr:col>8</xdr:col>
      <xdr:colOff>3406503</xdr:colOff>
      <xdr:row>36</xdr:row>
      <xdr:rowOff>226402</xdr:rowOff>
    </xdr:to>
    <xdr:sp macro="" textlink="">
      <xdr:nvSpPr>
        <xdr:cNvPr id="36" name="Rectángulo 35">
          <a:hlinkClick xmlns:r="http://schemas.openxmlformats.org/officeDocument/2006/relationships" r:id="rId18"/>
        </xdr:cNvPr>
        <xdr:cNvSpPr/>
      </xdr:nvSpPr>
      <xdr:spPr>
        <a:xfrm>
          <a:off x="10908949" y="6913206"/>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53</xdr:row>
      <xdr:rowOff>2889</xdr:rowOff>
    </xdr:from>
    <xdr:to>
      <xdr:col>5</xdr:col>
      <xdr:colOff>873192</xdr:colOff>
      <xdr:row>55</xdr:row>
      <xdr:rowOff>62744</xdr:rowOff>
    </xdr:to>
    <xdr:sp macro="" textlink="">
      <xdr:nvSpPr>
        <xdr:cNvPr id="37" name="Rectángulo 36">
          <a:hlinkClick xmlns:r="http://schemas.openxmlformats.org/officeDocument/2006/relationships" r:id="rId2"/>
        </xdr:cNvPr>
        <xdr:cNvSpPr/>
      </xdr:nvSpPr>
      <xdr:spPr>
        <a:xfrm>
          <a:off x="5438775" y="1063278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55</xdr:row>
      <xdr:rowOff>87274</xdr:rowOff>
    </xdr:from>
    <xdr:to>
      <xdr:col>5</xdr:col>
      <xdr:colOff>873192</xdr:colOff>
      <xdr:row>57</xdr:row>
      <xdr:rowOff>147129</xdr:rowOff>
    </xdr:to>
    <xdr:sp macro="" textlink="">
      <xdr:nvSpPr>
        <xdr:cNvPr id="38" name="Rectángulo 37">
          <a:hlinkClick xmlns:r="http://schemas.openxmlformats.org/officeDocument/2006/relationships" r:id="rId3"/>
        </xdr:cNvPr>
        <xdr:cNvSpPr/>
      </xdr:nvSpPr>
      <xdr:spPr>
        <a:xfrm>
          <a:off x="5438775" y="1110769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57</xdr:row>
      <xdr:rowOff>172266</xdr:rowOff>
    </xdr:from>
    <xdr:to>
      <xdr:col>5</xdr:col>
      <xdr:colOff>873192</xdr:colOff>
      <xdr:row>59</xdr:row>
      <xdr:rowOff>232121</xdr:rowOff>
    </xdr:to>
    <xdr:sp macro="" textlink="">
      <xdr:nvSpPr>
        <xdr:cNvPr id="39" name="Rectángulo 38">
          <a:hlinkClick xmlns:r="http://schemas.openxmlformats.org/officeDocument/2006/relationships" r:id="rId4"/>
        </xdr:cNvPr>
        <xdr:cNvSpPr/>
      </xdr:nvSpPr>
      <xdr:spPr>
        <a:xfrm>
          <a:off x="5438775" y="11583216"/>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868230</xdr:colOff>
      <xdr:row>57</xdr:row>
      <xdr:rowOff>167913</xdr:rowOff>
    </xdr:from>
    <xdr:to>
      <xdr:col>8</xdr:col>
      <xdr:colOff>1576331</xdr:colOff>
      <xdr:row>59</xdr:row>
      <xdr:rowOff>227768</xdr:rowOff>
    </xdr:to>
    <xdr:sp macro="" textlink="">
      <xdr:nvSpPr>
        <xdr:cNvPr id="40" name="Rectángulo 39">
          <a:hlinkClick xmlns:r="http://schemas.openxmlformats.org/officeDocument/2006/relationships" r:id="rId5"/>
        </xdr:cNvPr>
        <xdr:cNvSpPr/>
      </xdr:nvSpPr>
      <xdr:spPr>
        <a:xfrm>
          <a:off x="9078780" y="11578863"/>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886738</xdr:colOff>
      <xdr:row>55</xdr:row>
      <xdr:rowOff>90729</xdr:rowOff>
    </xdr:from>
    <xdr:to>
      <xdr:col>7</xdr:col>
      <xdr:colOff>837598</xdr:colOff>
      <xdr:row>57</xdr:row>
      <xdr:rowOff>150584</xdr:rowOff>
    </xdr:to>
    <xdr:sp macro="" textlink="">
      <xdr:nvSpPr>
        <xdr:cNvPr id="41" name="Rectángulo 40">
          <a:hlinkClick xmlns:r="http://schemas.openxmlformats.org/officeDocument/2006/relationships" r:id="rId6"/>
        </xdr:cNvPr>
        <xdr:cNvSpPr/>
      </xdr:nvSpPr>
      <xdr:spPr>
        <a:xfrm>
          <a:off x="7249438" y="11111154"/>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901630</xdr:colOff>
      <xdr:row>53</xdr:row>
      <xdr:rowOff>0</xdr:rowOff>
    </xdr:from>
    <xdr:to>
      <xdr:col>7</xdr:col>
      <xdr:colOff>850902</xdr:colOff>
      <xdr:row>55</xdr:row>
      <xdr:rowOff>58267</xdr:rowOff>
    </xdr:to>
    <xdr:sp macro="" textlink="">
      <xdr:nvSpPr>
        <xdr:cNvPr id="42" name="Rectángulo 41">
          <a:hlinkClick xmlns:r="http://schemas.openxmlformats.org/officeDocument/2006/relationships" r:id="rId7"/>
        </xdr:cNvPr>
        <xdr:cNvSpPr/>
      </xdr:nvSpPr>
      <xdr:spPr>
        <a:xfrm>
          <a:off x="7264330" y="10629900"/>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9</xdr:col>
      <xdr:colOff>1341062</xdr:colOff>
      <xdr:row>55</xdr:row>
      <xdr:rowOff>68804</xdr:rowOff>
    </xdr:from>
    <xdr:to>
      <xdr:col>11</xdr:col>
      <xdr:colOff>868740</xdr:colOff>
      <xdr:row>57</xdr:row>
      <xdr:rowOff>128659</xdr:rowOff>
    </xdr:to>
    <xdr:sp macro="" textlink="">
      <xdr:nvSpPr>
        <xdr:cNvPr id="43" name="Rectángulo 42">
          <a:hlinkClick xmlns:r="http://schemas.openxmlformats.org/officeDocument/2006/relationships" r:id="rId8"/>
        </xdr:cNvPr>
        <xdr:cNvSpPr/>
      </xdr:nvSpPr>
      <xdr:spPr>
        <a:xfrm>
          <a:off x="14542712" y="11089229"/>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1589112</xdr:colOff>
      <xdr:row>55</xdr:row>
      <xdr:rowOff>83165</xdr:rowOff>
    </xdr:from>
    <xdr:to>
      <xdr:col>8</xdr:col>
      <xdr:colOff>3392591</xdr:colOff>
      <xdr:row>57</xdr:row>
      <xdr:rowOff>162605</xdr:rowOff>
    </xdr:to>
    <xdr:sp macro="" textlink="">
      <xdr:nvSpPr>
        <xdr:cNvPr id="44" name="Rectángulo 43">
          <a:hlinkClick xmlns:r="http://schemas.openxmlformats.org/officeDocument/2006/relationships" r:id="rId9"/>
        </xdr:cNvPr>
        <xdr:cNvSpPr/>
      </xdr:nvSpPr>
      <xdr:spPr>
        <a:xfrm>
          <a:off x="10895037" y="11103590"/>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1593245</xdr:colOff>
      <xdr:row>53</xdr:row>
      <xdr:rowOff>8123</xdr:rowOff>
    </xdr:from>
    <xdr:to>
      <xdr:col>8</xdr:col>
      <xdr:colOff>3396724</xdr:colOff>
      <xdr:row>55</xdr:row>
      <xdr:rowOff>67978</xdr:rowOff>
    </xdr:to>
    <xdr:sp macro="" textlink="">
      <xdr:nvSpPr>
        <xdr:cNvPr id="45" name="Rectángulo 44">
          <a:hlinkClick xmlns:r="http://schemas.openxmlformats.org/officeDocument/2006/relationships" r:id="rId10"/>
        </xdr:cNvPr>
        <xdr:cNvSpPr/>
      </xdr:nvSpPr>
      <xdr:spPr>
        <a:xfrm>
          <a:off x="10899170" y="10638023"/>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862487</xdr:colOff>
      <xdr:row>55</xdr:row>
      <xdr:rowOff>77872</xdr:rowOff>
    </xdr:from>
    <xdr:to>
      <xdr:col>8</xdr:col>
      <xdr:colOff>1565821</xdr:colOff>
      <xdr:row>57</xdr:row>
      <xdr:rowOff>136139</xdr:rowOff>
    </xdr:to>
    <xdr:sp macro="" textlink="">
      <xdr:nvSpPr>
        <xdr:cNvPr id="46" name="Rectángulo 45">
          <a:hlinkClick xmlns:r="http://schemas.openxmlformats.org/officeDocument/2006/relationships" r:id="rId11"/>
        </xdr:cNvPr>
        <xdr:cNvSpPr/>
      </xdr:nvSpPr>
      <xdr:spPr>
        <a:xfrm>
          <a:off x="9073037" y="11098297"/>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9</xdr:col>
      <xdr:colOff>1365079</xdr:colOff>
      <xdr:row>53</xdr:row>
      <xdr:rowOff>699</xdr:rowOff>
    </xdr:from>
    <xdr:to>
      <xdr:col>11</xdr:col>
      <xdr:colOff>895936</xdr:colOff>
      <xdr:row>55</xdr:row>
      <xdr:rowOff>50795</xdr:rowOff>
    </xdr:to>
    <xdr:sp macro="" textlink="">
      <xdr:nvSpPr>
        <xdr:cNvPr id="47" name="Rectángulo 46">
          <a:hlinkClick xmlns:r="http://schemas.openxmlformats.org/officeDocument/2006/relationships" r:id="rId12"/>
        </xdr:cNvPr>
        <xdr:cNvSpPr/>
      </xdr:nvSpPr>
      <xdr:spPr>
        <a:xfrm>
          <a:off x="14566729" y="10630599"/>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8</xdr:col>
      <xdr:colOff>3434869</xdr:colOff>
      <xdr:row>57</xdr:row>
      <xdr:rowOff>158515</xdr:rowOff>
    </xdr:from>
    <xdr:to>
      <xdr:col>9</xdr:col>
      <xdr:colOff>1341033</xdr:colOff>
      <xdr:row>59</xdr:row>
      <xdr:rowOff>218370</xdr:rowOff>
    </xdr:to>
    <xdr:sp macro="" textlink="">
      <xdr:nvSpPr>
        <xdr:cNvPr id="48" name="Rectángulo 47">
          <a:hlinkClick xmlns:r="http://schemas.openxmlformats.org/officeDocument/2006/relationships" r:id="rId13"/>
        </xdr:cNvPr>
        <xdr:cNvSpPr/>
      </xdr:nvSpPr>
      <xdr:spPr>
        <a:xfrm>
          <a:off x="12740794" y="11569465"/>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8</xdr:col>
      <xdr:colOff>3417938</xdr:colOff>
      <xdr:row>55</xdr:row>
      <xdr:rowOff>79238</xdr:rowOff>
    </xdr:from>
    <xdr:to>
      <xdr:col>9</xdr:col>
      <xdr:colOff>1324102</xdr:colOff>
      <xdr:row>57</xdr:row>
      <xdr:rowOff>180401</xdr:rowOff>
    </xdr:to>
    <xdr:sp macro="" textlink="">
      <xdr:nvSpPr>
        <xdr:cNvPr id="49" name="Rectángulo 48">
          <a:hlinkClick xmlns:r="http://schemas.openxmlformats.org/officeDocument/2006/relationships" r:id="rId14"/>
        </xdr:cNvPr>
        <xdr:cNvSpPr/>
      </xdr:nvSpPr>
      <xdr:spPr>
        <a:xfrm>
          <a:off x="12723863" y="11099663"/>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8</xdr:col>
      <xdr:colOff>3426934</xdr:colOff>
      <xdr:row>53</xdr:row>
      <xdr:rowOff>4249</xdr:rowOff>
    </xdr:from>
    <xdr:to>
      <xdr:col>9</xdr:col>
      <xdr:colOff>1333098</xdr:colOff>
      <xdr:row>55</xdr:row>
      <xdr:rowOff>64104</xdr:rowOff>
    </xdr:to>
    <xdr:sp macro="" textlink="">
      <xdr:nvSpPr>
        <xdr:cNvPr id="50" name="Rectángulo 49">
          <a:hlinkClick xmlns:r="http://schemas.openxmlformats.org/officeDocument/2006/relationships" r:id="rId15"/>
        </xdr:cNvPr>
        <xdr:cNvSpPr/>
      </xdr:nvSpPr>
      <xdr:spPr>
        <a:xfrm>
          <a:off x="12732859" y="10634149"/>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867245</xdr:colOff>
      <xdr:row>53</xdr:row>
      <xdr:rowOff>2484</xdr:rowOff>
    </xdr:from>
    <xdr:to>
      <xdr:col>8</xdr:col>
      <xdr:colOff>1570579</xdr:colOff>
      <xdr:row>55</xdr:row>
      <xdr:rowOff>62339</xdr:rowOff>
    </xdr:to>
    <xdr:sp macro="" textlink="">
      <xdr:nvSpPr>
        <xdr:cNvPr id="51" name="Rectángulo 50">
          <a:hlinkClick xmlns:r="http://schemas.openxmlformats.org/officeDocument/2006/relationships" r:id="rId16"/>
        </xdr:cNvPr>
        <xdr:cNvSpPr/>
      </xdr:nvSpPr>
      <xdr:spPr>
        <a:xfrm>
          <a:off x="9077795" y="10632384"/>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897473</xdr:colOff>
      <xdr:row>57</xdr:row>
      <xdr:rowOff>173975</xdr:rowOff>
    </xdr:from>
    <xdr:to>
      <xdr:col>7</xdr:col>
      <xdr:colOff>848333</xdr:colOff>
      <xdr:row>59</xdr:row>
      <xdr:rowOff>233830</xdr:rowOff>
    </xdr:to>
    <xdr:sp macro="" textlink="">
      <xdr:nvSpPr>
        <xdr:cNvPr id="52" name="Rectángulo 51">
          <a:hlinkClick xmlns:r="http://schemas.openxmlformats.org/officeDocument/2006/relationships" r:id="rId17"/>
        </xdr:cNvPr>
        <xdr:cNvSpPr/>
      </xdr:nvSpPr>
      <xdr:spPr>
        <a:xfrm>
          <a:off x="7260173" y="11584925"/>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1603024</xdr:colOff>
      <xdr:row>57</xdr:row>
      <xdr:rowOff>179031</xdr:rowOff>
    </xdr:from>
    <xdr:to>
      <xdr:col>8</xdr:col>
      <xdr:colOff>3406503</xdr:colOff>
      <xdr:row>59</xdr:row>
      <xdr:rowOff>226402</xdr:rowOff>
    </xdr:to>
    <xdr:sp macro="" textlink="">
      <xdr:nvSpPr>
        <xdr:cNvPr id="53" name="Rectángulo 52">
          <a:hlinkClick xmlns:r="http://schemas.openxmlformats.org/officeDocument/2006/relationships" r:id="rId18"/>
        </xdr:cNvPr>
        <xdr:cNvSpPr/>
      </xdr:nvSpPr>
      <xdr:spPr>
        <a:xfrm>
          <a:off x="10908949" y="11589981"/>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76</xdr:row>
      <xdr:rowOff>2889</xdr:rowOff>
    </xdr:from>
    <xdr:to>
      <xdr:col>5</xdr:col>
      <xdr:colOff>873192</xdr:colOff>
      <xdr:row>78</xdr:row>
      <xdr:rowOff>62744</xdr:rowOff>
    </xdr:to>
    <xdr:sp macro="" textlink="">
      <xdr:nvSpPr>
        <xdr:cNvPr id="54" name="Rectángulo 53">
          <a:hlinkClick xmlns:r="http://schemas.openxmlformats.org/officeDocument/2006/relationships" r:id="rId2"/>
        </xdr:cNvPr>
        <xdr:cNvSpPr/>
      </xdr:nvSpPr>
      <xdr:spPr>
        <a:xfrm>
          <a:off x="5438775" y="15309564"/>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78</xdr:row>
      <xdr:rowOff>87274</xdr:rowOff>
    </xdr:from>
    <xdr:to>
      <xdr:col>5</xdr:col>
      <xdr:colOff>873192</xdr:colOff>
      <xdr:row>80</xdr:row>
      <xdr:rowOff>147129</xdr:rowOff>
    </xdr:to>
    <xdr:sp macro="" textlink="">
      <xdr:nvSpPr>
        <xdr:cNvPr id="55" name="Rectángulo 54">
          <a:hlinkClick xmlns:r="http://schemas.openxmlformats.org/officeDocument/2006/relationships" r:id="rId3"/>
        </xdr:cNvPr>
        <xdr:cNvSpPr/>
      </xdr:nvSpPr>
      <xdr:spPr>
        <a:xfrm>
          <a:off x="5438775" y="15784474"/>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80</xdr:row>
      <xdr:rowOff>172266</xdr:rowOff>
    </xdr:from>
    <xdr:to>
      <xdr:col>5</xdr:col>
      <xdr:colOff>873192</xdr:colOff>
      <xdr:row>82</xdr:row>
      <xdr:rowOff>232121</xdr:rowOff>
    </xdr:to>
    <xdr:sp macro="" textlink="">
      <xdr:nvSpPr>
        <xdr:cNvPr id="56" name="Rectángulo 55">
          <a:hlinkClick xmlns:r="http://schemas.openxmlformats.org/officeDocument/2006/relationships" r:id="rId4"/>
        </xdr:cNvPr>
        <xdr:cNvSpPr/>
      </xdr:nvSpPr>
      <xdr:spPr>
        <a:xfrm>
          <a:off x="5438775" y="16259991"/>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868230</xdr:colOff>
      <xdr:row>80</xdr:row>
      <xdr:rowOff>167913</xdr:rowOff>
    </xdr:from>
    <xdr:to>
      <xdr:col>8</xdr:col>
      <xdr:colOff>1576331</xdr:colOff>
      <xdr:row>82</xdr:row>
      <xdr:rowOff>227768</xdr:rowOff>
    </xdr:to>
    <xdr:sp macro="" textlink="">
      <xdr:nvSpPr>
        <xdr:cNvPr id="57" name="Rectángulo 56">
          <a:hlinkClick xmlns:r="http://schemas.openxmlformats.org/officeDocument/2006/relationships" r:id="rId5"/>
        </xdr:cNvPr>
        <xdr:cNvSpPr/>
      </xdr:nvSpPr>
      <xdr:spPr>
        <a:xfrm>
          <a:off x="9078780" y="16255638"/>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886738</xdr:colOff>
      <xdr:row>78</xdr:row>
      <xdr:rowOff>90729</xdr:rowOff>
    </xdr:from>
    <xdr:to>
      <xdr:col>7</xdr:col>
      <xdr:colOff>837598</xdr:colOff>
      <xdr:row>80</xdr:row>
      <xdr:rowOff>150584</xdr:rowOff>
    </xdr:to>
    <xdr:sp macro="" textlink="">
      <xdr:nvSpPr>
        <xdr:cNvPr id="58" name="Rectángulo 57">
          <a:hlinkClick xmlns:r="http://schemas.openxmlformats.org/officeDocument/2006/relationships" r:id="rId6"/>
        </xdr:cNvPr>
        <xdr:cNvSpPr/>
      </xdr:nvSpPr>
      <xdr:spPr>
        <a:xfrm>
          <a:off x="7249438" y="15787929"/>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901630</xdr:colOff>
      <xdr:row>76</xdr:row>
      <xdr:rowOff>0</xdr:rowOff>
    </xdr:from>
    <xdr:to>
      <xdr:col>7</xdr:col>
      <xdr:colOff>850902</xdr:colOff>
      <xdr:row>78</xdr:row>
      <xdr:rowOff>58267</xdr:rowOff>
    </xdr:to>
    <xdr:sp macro="" textlink="">
      <xdr:nvSpPr>
        <xdr:cNvPr id="59" name="Rectángulo 58">
          <a:hlinkClick xmlns:r="http://schemas.openxmlformats.org/officeDocument/2006/relationships" r:id="rId7"/>
        </xdr:cNvPr>
        <xdr:cNvSpPr/>
      </xdr:nvSpPr>
      <xdr:spPr>
        <a:xfrm>
          <a:off x="7264330" y="15306675"/>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9</xdr:col>
      <xdr:colOff>1341062</xdr:colOff>
      <xdr:row>78</xdr:row>
      <xdr:rowOff>68804</xdr:rowOff>
    </xdr:from>
    <xdr:to>
      <xdr:col>11</xdr:col>
      <xdr:colOff>868740</xdr:colOff>
      <xdr:row>80</xdr:row>
      <xdr:rowOff>128659</xdr:rowOff>
    </xdr:to>
    <xdr:sp macro="" textlink="">
      <xdr:nvSpPr>
        <xdr:cNvPr id="60" name="Rectángulo 59">
          <a:hlinkClick xmlns:r="http://schemas.openxmlformats.org/officeDocument/2006/relationships" r:id="rId8"/>
        </xdr:cNvPr>
        <xdr:cNvSpPr/>
      </xdr:nvSpPr>
      <xdr:spPr>
        <a:xfrm>
          <a:off x="14542712" y="15766004"/>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1589112</xdr:colOff>
      <xdr:row>78</xdr:row>
      <xdr:rowOff>83165</xdr:rowOff>
    </xdr:from>
    <xdr:to>
      <xdr:col>8</xdr:col>
      <xdr:colOff>3392591</xdr:colOff>
      <xdr:row>80</xdr:row>
      <xdr:rowOff>162605</xdr:rowOff>
    </xdr:to>
    <xdr:sp macro="" textlink="">
      <xdr:nvSpPr>
        <xdr:cNvPr id="61" name="Rectángulo 60">
          <a:hlinkClick xmlns:r="http://schemas.openxmlformats.org/officeDocument/2006/relationships" r:id="rId9"/>
        </xdr:cNvPr>
        <xdr:cNvSpPr/>
      </xdr:nvSpPr>
      <xdr:spPr>
        <a:xfrm>
          <a:off x="10895037" y="15780365"/>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1593245</xdr:colOff>
      <xdr:row>76</xdr:row>
      <xdr:rowOff>8123</xdr:rowOff>
    </xdr:from>
    <xdr:to>
      <xdr:col>8</xdr:col>
      <xdr:colOff>3396724</xdr:colOff>
      <xdr:row>78</xdr:row>
      <xdr:rowOff>67978</xdr:rowOff>
    </xdr:to>
    <xdr:sp macro="" textlink="">
      <xdr:nvSpPr>
        <xdr:cNvPr id="62" name="Rectángulo 61">
          <a:hlinkClick xmlns:r="http://schemas.openxmlformats.org/officeDocument/2006/relationships" r:id="rId10"/>
        </xdr:cNvPr>
        <xdr:cNvSpPr/>
      </xdr:nvSpPr>
      <xdr:spPr>
        <a:xfrm>
          <a:off x="10899170" y="15314798"/>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862487</xdr:colOff>
      <xdr:row>78</xdr:row>
      <xdr:rowOff>77872</xdr:rowOff>
    </xdr:from>
    <xdr:to>
      <xdr:col>8</xdr:col>
      <xdr:colOff>1565821</xdr:colOff>
      <xdr:row>80</xdr:row>
      <xdr:rowOff>136139</xdr:rowOff>
    </xdr:to>
    <xdr:sp macro="" textlink="">
      <xdr:nvSpPr>
        <xdr:cNvPr id="63" name="Rectángulo 62">
          <a:hlinkClick xmlns:r="http://schemas.openxmlformats.org/officeDocument/2006/relationships" r:id="rId11"/>
        </xdr:cNvPr>
        <xdr:cNvSpPr/>
      </xdr:nvSpPr>
      <xdr:spPr>
        <a:xfrm>
          <a:off x="9073037" y="15775072"/>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9</xdr:col>
      <xdr:colOff>1365079</xdr:colOff>
      <xdr:row>76</xdr:row>
      <xdr:rowOff>699</xdr:rowOff>
    </xdr:from>
    <xdr:to>
      <xdr:col>11</xdr:col>
      <xdr:colOff>895936</xdr:colOff>
      <xdr:row>78</xdr:row>
      <xdr:rowOff>50795</xdr:rowOff>
    </xdr:to>
    <xdr:sp macro="" textlink="">
      <xdr:nvSpPr>
        <xdr:cNvPr id="64" name="Rectángulo 63">
          <a:hlinkClick xmlns:r="http://schemas.openxmlformats.org/officeDocument/2006/relationships" r:id="rId12"/>
        </xdr:cNvPr>
        <xdr:cNvSpPr/>
      </xdr:nvSpPr>
      <xdr:spPr>
        <a:xfrm>
          <a:off x="14566729" y="15307374"/>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8</xdr:col>
      <xdr:colOff>3434869</xdr:colOff>
      <xdr:row>80</xdr:row>
      <xdr:rowOff>158515</xdr:rowOff>
    </xdr:from>
    <xdr:to>
      <xdr:col>9</xdr:col>
      <xdr:colOff>1341033</xdr:colOff>
      <xdr:row>82</xdr:row>
      <xdr:rowOff>218370</xdr:rowOff>
    </xdr:to>
    <xdr:sp macro="" textlink="">
      <xdr:nvSpPr>
        <xdr:cNvPr id="65" name="Rectángulo 64">
          <a:hlinkClick xmlns:r="http://schemas.openxmlformats.org/officeDocument/2006/relationships" r:id="rId13"/>
        </xdr:cNvPr>
        <xdr:cNvSpPr/>
      </xdr:nvSpPr>
      <xdr:spPr>
        <a:xfrm>
          <a:off x="12740794" y="16246240"/>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8</xdr:col>
      <xdr:colOff>3417938</xdr:colOff>
      <xdr:row>78</xdr:row>
      <xdr:rowOff>79238</xdr:rowOff>
    </xdr:from>
    <xdr:to>
      <xdr:col>9</xdr:col>
      <xdr:colOff>1324102</xdr:colOff>
      <xdr:row>80</xdr:row>
      <xdr:rowOff>180401</xdr:rowOff>
    </xdr:to>
    <xdr:sp macro="" textlink="">
      <xdr:nvSpPr>
        <xdr:cNvPr id="66" name="Rectángulo 65">
          <a:hlinkClick xmlns:r="http://schemas.openxmlformats.org/officeDocument/2006/relationships" r:id="rId14"/>
        </xdr:cNvPr>
        <xdr:cNvSpPr/>
      </xdr:nvSpPr>
      <xdr:spPr>
        <a:xfrm>
          <a:off x="12723863" y="15776438"/>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8</xdr:col>
      <xdr:colOff>3426934</xdr:colOff>
      <xdr:row>76</xdr:row>
      <xdr:rowOff>4249</xdr:rowOff>
    </xdr:from>
    <xdr:to>
      <xdr:col>9</xdr:col>
      <xdr:colOff>1333098</xdr:colOff>
      <xdr:row>78</xdr:row>
      <xdr:rowOff>64104</xdr:rowOff>
    </xdr:to>
    <xdr:sp macro="" textlink="">
      <xdr:nvSpPr>
        <xdr:cNvPr id="67" name="Rectángulo 66">
          <a:hlinkClick xmlns:r="http://schemas.openxmlformats.org/officeDocument/2006/relationships" r:id="rId15"/>
        </xdr:cNvPr>
        <xdr:cNvSpPr/>
      </xdr:nvSpPr>
      <xdr:spPr>
        <a:xfrm>
          <a:off x="12732859" y="15310924"/>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867245</xdr:colOff>
      <xdr:row>76</xdr:row>
      <xdr:rowOff>2484</xdr:rowOff>
    </xdr:from>
    <xdr:to>
      <xdr:col>8</xdr:col>
      <xdr:colOff>1570579</xdr:colOff>
      <xdr:row>78</xdr:row>
      <xdr:rowOff>62339</xdr:rowOff>
    </xdr:to>
    <xdr:sp macro="" textlink="">
      <xdr:nvSpPr>
        <xdr:cNvPr id="68" name="Rectángulo 67">
          <a:hlinkClick xmlns:r="http://schemas.openxmlformats.org/officeDocument/2006/relationships" r:id="rId16"/>
        </xdr:cNvPr>
        <xdr:cNvSpPr/>
      </xdr:nvSpPr>
      <xdr:spPr>
        <a:xfrm>
          <a:off x="9077795" y="15309159"/>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897473</xdr:colOff>
      <xdr:row>80</xdr:row>
      <xdr:rowOff>173975</xdr:rowOff>
    </xdr:from>
    <xdr:to>
      <xdr:col>7</xdr:col>
      <xdr:colOff>848333</xdr:colOff>
      <xdr:row>82</xdr:row>
      <xdr:rowOff>233830</xdr:rowOff>
    </xdr:to>
    <xdr:sp macro="" textlink="">
      <xdr:nvSpPr>
        <xdr:cNvPr id="69" name="Rectángulo 68">
          <a:hlinkClick xmlns:r="http://schemas.openxmlformats.org/officeDocument/2006/relationships" r:id="rId17"/>
        </xdr:cNvPr>
        <xdr:cNvSpPr/>
      </xdr:nvSpPr>
      <xdr:spPr>
        <a:xfrm>
          <a:off x="7260173" y="16261700"/>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1603024</xdr:colOff>
      <xdr:row>80</xdr:row>
      <xdr:rowOff>179031</xdr:rowOff>
    </xdr:from>
    <xdr:to>
      <xdr:col>8</xdr:col>
      <xdr:colOff>3406503</xdr:colOff>
      <xdr:row>82</xdr:row>
      <xdr:rowOff>226402</xdr:rowOff>
    </xdr:to>
    <xdr:sp macro="" textlink="">
      <xdr:nvSpPr>
        <xdr:cNvPr id="70" name="Rectángulo 69">
          <a:hlinkClick xmlns:r="http://schemas.openxmlformats.org/officeDocument/2006/relationships" r:id="rId18"/>
        </xdr:cNvPr>
        <xdr:cNvSpPr/>
      </xdr:nvSpPr>
      <xdr:spPr>
        <a:xfrm>
          <a:off x="10908949" y="16266756"/>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99</xdr:row>
      <xdr:rowOff>2889</xdr:rowOff>
    </xdr:from>
    <xdr:to>
      <xdr:col>5</xdr:col>
      <xdr:colOff>873192</xdr:colOff>
      <xdr:row>101</xdr:row>
      <xdr:rowOff>62744</xdr:rowOff>
    </xdr:to>
    <xdr:sp macro="" textlink="">
      <xdr:nvSpPr>
        <xdr:cNvPr id="71" name="Rectángulo 70">
          <a:hlinkClick xmlns:r="http://schemas.openxmlformats.org/officeDocument/2006/relationships" r:id="rId2"/>
        </xdr:cNvPr>
        <xdr:cNvSpPr/>
      </xdr:nvSpPr>
      <xdr:spPr>
        <a:xfrm>
          <a:off x="5438775" y="1998633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101</xdr:row>
      <xdr:rowOff>87274</xdr:rowOff>
    </xdr:from>
    <xdr:to>
      <xdr:col>5</xdr:col>
      <xdr:colOff>873192</xdr:colOff>
      <xdr:row>103</xdr:row>
      <xdr:rowOff>147129</xdr:rowOff>
    </xdr:to>
    <xdr:sp macro="" textlink="">
      <xdr:nvSpPr>
        <xdr:cNvPr id="72" name="Rectángulo 71">
          <a:hlinkClick xmlns:r="http://schemas.openxmlformats.org/officeDocument/2006/relationships" r:id="rId3"/>
        </xdr:cNvPr>
        <xdr:cNvSpPr/>
      </xdr:nvSpPr>
      <xdr:spPr>
        <a:xfrm>
          <a:off x="5438775" y="2046124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103</xdr:row>
      <xdr:rowOff>172266</xdr:rowOff>
    </xdr:from>
    <xdr:to>
      <xdr:col>5</xdr:col>
      <xdr:colOff>873192</xdr:colOff>
      <xdr:row>105</xdr:row>
      <xdr:rowOff>232121</xdr:rowOff>
    </xdr:to>
    <xdr:sp macro="" textlink="">
      <xdr:nvSpPr>
        <xdr:cNvPr id="73" name="Rectángulo 72">
          <a:hlinkClick xmlns:r="http://schemas.openxmlformats.org/officeDocument/2006/relationships" r:id="rId4"/>
        </xdr:cNvPr>
        <xdr:cNvSpPr/>
      </xdr:nvSpPr>
      <xdr:spPr>
        <a:xfrm>
          <a:off x="5438775" y="20936766"/>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868230</xdr:colOff>
      <xdr:row>103</xdr:row>
      <xdr:rowOff>167913</xdr:rowOff>
    </xdr:from>
    <xdr:to>
      <xdr:col>8</xdr:col>
      <xdr:colOff>1576331</xdr:colOff>
      <xdr:row>105</xdr:row>
      <xdr:rowOff>227768</xdr:rowOff>
    </xdr:to>
    <xdr:sp macro="" textlink="">
      <xdr:nvSpPr>
        <xdr:cNvPr id="74" name="Rectángulo 73">
          <a:hlinkClick xmlns:r="http://schemas.openxmlformats.org/officeDocument/2006/relationships" r:id="rId5"/>
        </xdr:cNvPr>
        <xdr:cNvSpPr/>
      </xdr:nvSpPr>
      <xdr:spPr>
        <a:xfrm>
          <a:off x="9078780" y="20932413"/>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886738</xdr:colOff>
      <xdr:row>101</xdr:row>
      <xdr:rowOff>90729</xdr:rowOff>
    </xdr:from>
    <xdr:to>
      <xdr:col>7</xdr:col>
      <xdr:colOff>837598</xdr:colOff>
      <xdr:row>103</xdr:row>
      <xdr:rowOff>150584</xdr:rowOff>
    </xdr:to>
    <xdr:sp macro="" textlink="">
      <xdr:nvSpPr>
        <xdr:cNvPr id="75" name="Rectángulo 74">
          <a:hlinkClick xmlns:r="http://schemas.openxmlformats.org/officeDocument/2006/relationships" r:id="rId6"/>
        </xdr:cNvPr>
        <xdr:cNvSpPr/>
      </xdr:nvSpPr>
      <xdr:spPr>
        <a:xfrm>
          <a:off x="7249438" y="20464704"/>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901630</xdr:colOff>
      <xdr:row>99</xdr:row>
      <xdr:rowOff>0</xdr:rowOff>
    </xdr:from>
    <xdr:to>
      <xdr:col>7</xdr:col>
      <xdr:colOff>850902</xdr:colOff>
      <xdr:row>101</xdr:row>
      <xdr:rowOff>58267</xdr:rowOff>
    </xdr:to>
    <xdr:sp macro="" textlink="">
      <xdr:nvSpPr>
        <xdr:cNvPr id="76" name="Rectángulo 75">
          <a:hlinkClick xmlns:r="http://schemas.openxmlformats.org/officeDocument/2006/relationships" r:id="rId7"/>
        </xdr:cNvPr>
        <xdr:cNvSpPr/>
      </xdr:nvSpPr>
      <xdr:spPr>
        <a:xfrm>
          <a:off x="7264330" y="19983450"/>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9</xdr:col>
      <xdr:colOff>1341062</xdr:colOff>
      <xdr:row>101</xdr:row>
      <xdr:rowOff>68804</xdr:rowOff>
    </xdr:from>
    <xdr:to>
      <xdr:col>11</xdr:col>
      <xdr:colOff>868740</xdr:colOff>
      <xdr:row>103</xdr:row>
      <xdr:rowOff>128659</xdr:rowOff>
    </xdr:to>
    <xdr:sp macro="" textlink="">
      <xdr:nvSpPr>
        <xdr:cNvPr id="77" name="Rectángulo 76">
          <a:hlinkClick xmlns:r="http://schemas.openxmlformats.org/officeDocument/2006/relationships" r:id="rId8"/>
        </xdr:cNvPr>
        <xdr:cNvSpPr/>
      </xdr:nvSpPr>
      <xdr:spPr>
        <a:xfrm>
          <a:off x="14542712" y="20442779"/>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1589112</xdr:colOff>
      <xdr:row>101</xdr:row>
      <xdr:rowOff>83165</xdr:rowOff>
    </xdr:from>
    <xdr:to>
      <xdr:col>8</xdr:col>
      <xdr:colOff>3392591</xdr:colOff>
      <xdr:row>103</xdr:row>
      <xdr:rowOff>162605</xdr:rowOff>
    </xdr:to>
    <xdr:sp macro="" textlink="">
      <xdr:nvSpPr>
        <xdr:cNvPr id="78" name="Rectángulo 77">
          <a:hlinkClick xmlns:r="http://schemas.openxmlformats.org/officeDocument/2006/relationships" r:id="rId9"/>
        </xdr:cNvPr>
        <xdr:cNvSpPr/>
      </xdr:nvSpPr>
      <xdr:spPr>
        <a:xfrm>
          <a:off x="10895037" y="20457140"/>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1593245</xdr:colOff>
      <xdr:row>99</xdr:row>
      <xdr:rowOff>8123</xdr:rowOff>
    </xdr:from>
    <xdr:to>
      <xdr:col>8</xdr:col>
      <xdr:colOff>3396724</xdr:colOff>
      <xdr:row>101</xdr:row>
      <xdr:rowOff>67978</xdr:rowOff>
    </xdr:to>
    <xdr:sp macro="" textlink="">
      <xdr:nvSpPr>
        <xdr:cNvPr id="79" name="Rectángulo 78">
          <a:hlinkClick xmlns:r="http://schemas.openxmlformats.org/officeDocument/2006/relationships" r:id="rId10"/>
        </xdr:cNvPr>
        <xdr:cNvSpPr/>
      </xdr:nvSpPr>
      <xdr:spPr>
        <a:xfrm>
          <a:off x="10899170" y="19991573"/>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862487</xdr:colOff>
      <xdr:row>101</xdr:row>
      <xdr:rowOff>77872</xdr:rowOff>
    </xdr:from>
    <xdr:to>
      <xdr:col>8</xdr:col>
      <xdr:colOff>1565821</xdr:colOff>
      <xdr:row>103</xdr:row>
      <xdr:rowOff>136139</xdr:rowOff>
    </xdr:to>
    <xdr:sp macro="" textlink="">
      <xdr:nvSpPr>
        <xdr:cNvPr id="80" name="Rectángulo 79">
          <a:hlinkClick xmlns:r="http://schemas.openxmlformats.org/officeDocument/2006/relationships" r:id="rId11"/>
        </xdr:cNvPr>
        <xdr:cNvSpPr/>
      </xdr:nvSpPr>
      <xdr:spPr>
        <a:xfrm>
          <a:off x="9073037" y="20451847"/>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9</xdr:col>
      <xdr:colOff>1365079</xdr:colOff>
      <xdr:row>99</xdr:row>
      <xdr:rowOff>699</xdr:rowOff>
    </xdr:from>
    <xdr:to>
      <xdr:col>11</xdr:col>
      <xdr:colOff>895936</xdr:colOff>
      <xdr:row>101</xdr:row>
      <xdr:rowOff>50795</xdr:rowOff>
    </xdr:to>
    <xdr:sp macro="" textlink="">
      <xdr:nvSpPr>
        <xdr:cNvPr id="81" name="Rectángulo 80">
          <a:hlinkClick xmlns:r="http://schemas.openxmlformats.org/officeDocument/2006/relationships" r:id="rId12"/>
        </xdr:cNvPr>
        <xdr:cNvSpPr/>
      </xdr:nvSpPr>
      <xdr:spPr>
        <a:xfrm>
          <a:off x="14566729" y="19984149"/>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8</xdr:col>
      <xdr:colOff>3434869</xdr:colOff>
      <xdr:row>103</xdr:row>
      <xdr:rowOff>158515</xdr:rowOff>
    </xdr:from>
    <xdr:to>
      <xdr:col>9</xdr:col>
      <xdr:colOff>1341033</xdr:colOff>
      <xdr:row>105</xdr:row>
      <xdr:rowOff>218370</xdr:rowOff>
    </xdr:to>
    <xdr:sp macro="" textlink="">
      <xdr:nvSpPr>
        <xdr:cNvPr id="82" name="Rectángulo 81">
          <a:hlinkClick xmlns:r="http://schemas.openxmlformats.org/officeDocument/2006/relationships" r:id="rId13"/>
        </xdr:cNvPr>
        <xdr:cNvSpPr/>
      </xdr:nvSpPr>
      <xdr:spPr>
        <a:xfrm>
          <a:off x="12740794" y="20923015"/>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8</xdr:col>
      <xdr:colOff>3417938</xdr:colOff>
      <xdr:row>101</xdr:row>
      <xdr:rowOff>79238</xdr:rowOff>
    </xdr:from>
    <xdr:to>
      <xdr:col>9</xdr:col>
      <xdr:colOff>1324102</xdr:colOff>
      <xdr:row>103</xdr:row>
      <xdr:rowOff>180401</xdr:rowOff>
    </xdr:to>
    <xdr:sp macro="" textlink="">
      <xdr:nvSpPr>
        <xdr:cNvPr id="83" name="Rectángulo 82">
          <a:hlinkClick xmlns:r="http://schemas.openxmlformats.org/officeDocument/2006/relationships" r:id="rId14"/>
        </xdr:cNvPr>
        <xdr:cNvSpPr/>
      </xdr:nvSpPr>
      <xdr:spPr>
        <a:xfrm>
          <a:off x="12723863" y="20453213"/>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8</xdr:col>
      <xdr:colOff>3426934</xdr:colOff>
      <xdr:row>99</xdr:row>
      <xdr:rowOff>4249</xdr:rowOff>
    </xdr:from>
    <xdr:to>
      <xdr:col>9</xdr:col>
      <xdr:colOff>1333098</xdr:colOff>
      <xdr:row>101</xdr:row>
      <xdr:rowOff>64104</xdr:rowOff>
    </xdr:to>
    <xdr:sp macro="" textlink="">
      <xdr:nvSpPr>
        <xdr:cNvPr id="84" name="Rectángulo 83">
          <a:hlinkClick xmlns:r="http://schemas.openxmlformats.org/officeDocument/2006/relationships" r:id="rId15"/>
        </xdr:cNvPr>
        <xdr:cNvSpPr/>
      </xdr:nvSpPr>
      <xdr:spPr>
        <a:xfrm>
          <a:off x="12732859" y="19987699"/>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867245</xdr:colOff>
      <xdr:row>99</xdr:row>
      <xdr:rowOff>2484</xdr:rowOff>
    </xdr:from>
    <xdr:to>
      <xdr:col>8</xdr:col>
      <xdr:colOff>1570579</xdr:colOff>
      <xdr:row>101</xdr:row>
      <xdr:rowOff>62339</xdr:rowOff>
    </xdr:to>
    <xdr:sp macro="" textlink="">
      <xdr:nvSpPr>
        <xdr:cNvPr id="85" name="Rectángulo 84">
          <a:hlinkClick xmlns:r="http://schemas.openxmlformats.org/officeDocument/2006/relationships" r:id="rId16"/>
        </xdr:cNvPr>
        <xdr:cNvSpPr/>
      </xdr:nvSpPr>
      <xdr:spPr>
        <a:xfrm>
          <a:off x="9077795" y="19985934"/>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897473</xdr:colOff>
      <xdr:row>103</xdr:row>
      <xdr:rowOff>173975</xdr:rowOff>
    </xdr:from>
    <xdr:to>
      <xdr:col>7</xdr:col>
      <xdr:colOff>848333</xdr:colOff>
      <xdr:row>105</xdr:row>
      <xdr:rowOff>233830</xdr:rowOff>
    </xdr:to>
    <xdr:sp macro="" textlink="">
      <xdr:nvSpPr>
        <xdr:cNvPr id="86" name="Rectángulo 85">
          <a:hlinkClick xmlns:r="http://schemas.openxmlformats.org/officeDocument/2006/relationships" r:id="rId17"/>
        </xdr:cNvPr>
        <xdr:cNvSpPr/>
      </xdr:nvSpPr>
      <xdr:spPr>
        <a:xfrm>
          <a:off x="7260173" y="20938475"/>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1603024</xdr:colOff>
      <xdr:row>103</xdr:row>
      <xdr:rowOff>179031</xdr:rowOff>
    </xdr:from>
    <xdr:to>
      <xdr:col>8</xdr:col>
      <xdr:colOff>3406503</xdr:colOff>
      <xdr:row>105</xdr:row>
      <xdr:rowOff>226402</xdr:rowOff>
    </xdr:to>
    <xdr:sp macro="" textlink="">
      <xdr:nvSpPr>
        <xdr:cNvPr id="87" name="Rectángulo 86">
          <a:hlinkClick xmlns:r="http://schemas.openxmlformats.org/officeDocument/2006/relationships" r:id="rId18"/>
        </xdr:cNvPr>
        <xdr:cNvSpPr/>
      </xdr:nvSpPr>
      <xdr:spPr>
        <a:xfrm>
          <a:off x="10908949" y="20943531"/>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122</xdr:row>
      <xdr:rowOff>2889</xdr:rowOff>
    </xdr:from>
    <xdr:to>
      <xdr:col>5</xdr:col>
      <xdr:colOff>873192</xdr:colOff>
      <xdr:row>124</xdr:row>
      <xdr:rowOff>62744</xdr:rowOff>
    </xdr:to>
    <xdr:sp macro="" textlink="">
      <xdr:nvSpPr>
        <xdr:cNvPr id="88" name="Rectángulo 87">
          <a:hlinkClick xmlns:r="http://schemas.openxmlformats.org/officeDocument/2006/relationships" r:id="rId2"/>
        </xdr:cNvPr>
        <xdr:cNvSpPr/>
      </xdr:nvSpPr>
      <xdr:spPr>
        <a:xfrm>
          <a:off x="5438775" y="24663114"/>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124</xdr:row>
      <xdr:rowOff>87274</xdr:rowOff>
    </xdr:from>
    <xdr:to>
      <xdr:col>5</xdr:col>
      <xdr:colOff>873192</xdr:colOff>
      <xdr:row>126</xdr:row>
      <xdr:rowOff>147129</xdr:rowOff>
    </xdr:to>
    <xdr:sp macro="" textlink="">
      <xdr:nvSpPr>
        <xdr:cNvPr id="89" name="Rectángulo 88">
          <a:hlinkClick xmlns:r="http://schemas.openxmlformats.org/officeDocument/2006/relationships" r:id="rId3"/>
        </xdr:cNvPr>
        <xdr:cNvSpPr/>
      </xdr:nvSpPr>
      <xdr:spPr>
        <a:xfrm>
          <a:off x="5438775" y="25138024"/>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126</xdr:row>
      <xdr:rowOff>172266</xdr:rowOff>
    </xdr:from>
    <xdr:to>
      <xdr:col>5</xdr:col>
      <xdr:colOff>873192</xdr:colOff>
      <xdr:row>128</xdr:row>
      <xdr:rowOff>232121</xdr:rowOff>
    </xdr:to>
    <xdr:sp macro="" textlink="">
      <xdr:nvSpPr>
        <xdr:cNvPr id="90" name="Rectángulo 89">
          <a:hlinkClick xmlns:r="http://schemas.openxmlformats.org/officeDocument/2006/relationships" r:id="rId4"/>
        </xdr:cNvPr>
        <xdr:cNvSpPr/>
      </xdr:nvSpPr>
      <xdr:spPr>
        <a:xfrm>
          <a:off x="5438775" y="25613541"/>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868230</xdr:colOff>
      <xdr:row>126</xdr:row>
      <xdr:rowOff>167913</xdr:rowOff>
    </xdr:from>
    <xdr:to>
      <xdr:col>8</xdr:col>
      <xdr:colOff>1576331</xdr:colOff>
      <xdr:row>128</xdr:row>
      <xdr:rowOff>227768</xdr:rowOff>
    </xdr:to>
    <xdr:sp macro="" textlink="">
      <xdr:nvSpPr>
        <xdr:cNvPr id="91" name="Rectángulo 90">
          <a:hlinkClick xmlns:r="http://schemas.openxmlformats.org/officeDocument/2006/relationships" r:id="rId5"/>
        </xdr:cNvPr>
        <xdr:cNvSpPr/>
      </xdr:nvSpPr>
      <xdr:spPr>
        <a:xfrm>
          <a:off x="9078780" y="25609188"/>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886738</xdr:colOff>
      <xdr:row>124</xdr:row>
      <xdr:rowOff>90729</xdr:rowOff>
    </xdr:from>
    <xdr:to>
      <xdr:col>7</xdr:col>
      <xdr:colOff>837598</xdr:colOff>
      <xdr:row>126</xdr:row>
      <xdr:rowOff>150584</xdr:rowOff>
    </xdr:to>
    <xdr:sp macro="" textlink="">
      <xdr:nvSpPr>
        <xdr:cNvPr id="92" name="Rectángulo 91">
          <a:hlinkClick xmlns:r="http://schemas.openxmlformats.org/officeDocument/2006/relationships" r:id="rId6"/>
        </xdr:cNvPr>
        <xdr:cNvSpPr/>
      </xdr:nvSpPr>
      <xdr:spPr>
        <a:xfrm>
          <a:off x="7249438" y="25141479"/>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901630</xdr:colOff>
      <xdr:row>122</xdr:row>
      <xdr:rowOff>0</xdr:rowOff>
    </xdr:from>
    <xdr:to>
      <xdr:col>7</xdr:col>
      <xdr:colOff>850902</xdr:colOff>
      <xdr:row>124</xdr:row>
      <xdr:rowOff>58267</xdr:rowOff>
    </xdr:to>
    <xdr:sp macro="" textlink="">
      <xdr:nvSpPr>
        <xdr:cNvPr id="93" name="Rectángulo 92">
          <a:hlinkClick xmlns:r="http://schemas.openxmlformats.org/officeDocument/2006/relationships" r:id="rId7"/>
        </xdr:cNvPr>
        <xdr:cNvSpPr/>
      </xdr:nvSpPr>
      <xdr:spPr>
        <a:xfrm>
          <a:off x="7264330" y="24660225"/>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9</xdr:col>
      <xdr:colOff>1341062</xdr:colOff>
      <xdr:row>124</xdr:row>
      <xdr:rowOff>68804</xdr:rowOff>
    </xdr:from>
    <xdr:to>
      <xdr:col>11</xdr:col>
      <xdr:colOff>868740</xdr:colOff>
      <xdr:row>126</xdr:row>
      <xdr:rowOff>128659</xdr:rowOff>
    </xdr:to>
    <xdr:sp macro="" textlink="">
      <xdr:nvSpPr>
        <xdr:cNvPr id="94" name="Rectángulo 93">
          <a:hlinkClick xmlns:r="http://schemas.openxmlformats.org/officeDocument/2006/relationships" r:id="rId8"/>
        </xdr:cNvPr>
        <xdr:cNvSpPr/>
      </xdr:nvSpPr>
      <xdr:spPr>
        <a:xfrm>
          <a:off x="14542712" y="25119554"/>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1589112</xdr:colOff>
      <xdr:row>124</xdr:row>
      <xdr:rowOff>83165</xdr:rowOff>
    </xdr:from>
    <xdr:to>
      <xdr:col>8</xdr:col>
      <xdr:colOff>3392591</xdr:colOff>
      <xdr:row>126</xdr:row>
      <xdr:rowOff>162605</xdr:rowOff>
    </xdr:to>
    <xdr:sp macro="" textlink="">
      <xdr:nvSpPr>
        <xdr:cNvPr id="95" name="Rectángulo 94">
          <a:hlinkClick xmlns:r="http://schemas.openxmlformats.org/officeDocument/2006/relationships" r:id="rId9"/>
        </xdr:cNvPr>
        <xdr:cNvSpPr/>
      </xdr:nvSpPr>
      <xdr:spPr>
        <a:xfrm>
          <a:off x="10895037" y="25133915"/>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1593245</xdr:colOff>
      <xdr:row>122</xdr:row>
      <xdr:rowOff>8123</xdr:rowOff>
    </xdr:from>
    <xdr:to>
      <xdr:col>8</xdr:col>
      <xdr:colOff>3396724</xdr:colOff>
      <xdr:row>124</xdr:row>
      <xdr:rowOff>67978</xdr:rowOff>
    </xdr:to>
    <xdr:sp macro="" textlink="">
      <xdr:nvSpPr>
        <xdr:cNvPr id="96" name="Rectángulo 95">
          <a:hlinkClick xmlns:r="http://schemas.openxmlformats.org/officeDocument/2006/relationships" r:id="rId10"/>
        </xdr:cNvPr>
        <xdr:cNvSpPr/>
      </xdr:nvSpPr>
      <xdr:spPr>
        <a:xfrm>
          <a:off x="10899170" y="24668348"/>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862487</xdr:colOff>
      <xdr:row>124</xdr:row>
      <xdr:rowOff>77872</xdr:rowOff>
    </xdr:from>
    <xdr:to>
      <xdr:col>8</xdr:col>
      <xdr:colOff>1565821</xdr:colOff>
      <xdr:row>126</xdr:row>
      <xdr:rowOff>136139</xdr:rowOff>
    </xdr:to>
    <xdr:sp macro="" textlink="">
      <xdr:nvSpPr>
        <xdr:cNvPr id="97" name="Rectángulo 96">
          <a:hlinkClick xmlns:r="http://schemas.openxmlformats.org/officeDocument/2006/relationships" r:id="rId11"/>
        </xdr:cNvPr>
        <xdr:cNvSpPr/>
      </xdr:nvSpPr>
      <xdr:spPr>
        <a:xfrm>
          <a:off x="9073037" y="25128622"/>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9</xdr:col>
      <xdr:colOff>1365079</xdr:colOff>
      <xdr:row>122</xdr:row>
      <xdr:rowOff>699</xdr:rowOff>
    </xdr:from>
    <xdr:to>
      <xdr:col>11</xdr:col>
      <xdr:colOff>895936</xdr:colOff>
      <xdr:row>124</xdr:row>
      <xdr:rowOff>50795</xdr:rowOff>
    </xdr:to>
    <xdr:sp macro="" textlink="">
      <xdr:nvSpPr>
        <xdr:cNvPr id="98" name="Rectángulo 97">
          <a:hlinkClick xmlns:r="http://schemas.openxmlformats.org/officeDocument/2006/relationships" r:id="rId12"/>
        </xdr:cNvPr>
        <xdr:cNvSpPr/>
      </xdr:nvSpPr>
      <xdr:spPr>
        <a:xfrm>
          <a:off x="14566729" y="24660924"/>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8</xdr:col>
      <xdr:colOff>3434869</xdr:colOff>
      <xdr:row>126</xdr:row>
      <xdr:rowOff>158515</xdr:rowOff>
    </xdr:from>
    <xdr:to>
      <xdr:col>9</xdr:col>
      <xdr:colOff>1341033</xdr:colOff>
      <xdr:row>128</xdr:row>
      <xdr:rowOff>218370</xdr:rowOff>
    </xdr:to>
    <xdr:sp macro="" textlink="">
      <xdr:nvSpPr>
        <xdr:cNvPr id="99" name="Rectángulo 98">
          <a:hlinkClick xmlns:r="http://schemas.openxmlformats.org/officeDocument/2006/relationships" r:id="rId13"/>
        </xdr:cNvPr>
        <xdr:cNvSpPr/>
      </xdr:nvSpPr>
      <xdr:spPr>
        <a:xfrm>
          <a:off x="12740794" y="25599790"/>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8</xdr:col>
      <xdr:colOff>3417938</xdr:colOff>
      <xdr:row>124</xdr:row>
      <xdr:rowOff>79238</xdr:rowOff>
    </xdr:from>
    <xdr:to>
      <xdr:col>9</xdr:col>
      <xdr:colOff>1324102</xdr:colOff>
      <xdr:row>126</xdr:row>
      <xdr:rowOff>180401</xdr:rowOff>
    </xdr:to>
    <xdr:sp macro="" textlink="">
      <xdr:nvSpPr>
        <xdr:cNvPr id="100" name="Rectángulo 99">
          <a:hlinkClick xmlns:r="http://schemas.openxmlformats.org/officeDocument/2006/relationships" r:id="rId14"/>
        </xdr:cNvPr>
        <xdr:cNvSpPr/>
      </xdr:nvSpPr>
      <xdr:spPr>
        <a:xfrm>
          <a:off x="12723863" y="25129988"/>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8</xdr:col>
      <xdr:colOff>3426934</xdr:colOff>
      <xdr:row>122</xdr:row>
      <xdr:rowOff>4249</xdr:rowOff>
    </xdr:from>
    <xdr:to>
      <xdr:col>9</xdr:col>
      <xdr:colOff>1333098</xdr:colOff>
      <xdr:row>124</xdr:row>
      <xdr:rowOff>64104</xdr:rowOff>
    </xdr:to>
    <xdr:sp macro="" textlink="">
      <xdr:nvSpPr>
        <xdr:cNvPr id="101" name="Rectángulo 100">
          <a:hlinkClick xmlns:r="http://schemas.openxmlformats.org/officeDocument/2006/relationships" r:id="rId15"/>
        </xdr:cNvPr>
        <xdr:cNvSpPr/>
      </xdr:nvSpPr>
      <xdr:spPr>
        <a:xfrm>
          <a:off x="12732859" y="24664474"/>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867245</xdr:colOff>
      <xdr:row>122</xdr:row>
      <xdr:rowOff>2484</xdr:rowOff>
    </xdr:from>
    <xdr:to>
      <xdr:col>8</xdr:col>
      <xdr:colOff>1570579</xdr:colOff>
      <xdr:row>124</xdr:row>
      <xdr:rowOff>62339</xdr:rowOff>
    </xdr:to>
    <xdr:sp macro="" textlink="">
      <xdr:nvSpPr>
        <xdr:cNvPr id="102" name="Rectángulo 101">
          <a:hlinkClick xmlns:r="http://schemas.openxmlformats.org/officeDocument/2006/relationships" r:id="rId16"/>
        </xdr:cNvPr>
        <xdr:cNvSpPr/>
      </xdr:nvSpPr>
      <xdr:spPr>
        <a:xfrm>
          <a:off x="9077795" y="24662709"/>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897473</xdr:colOff>
      <xdr:row>126</xdr:row>
      <xdr:rowOff>173975</xdr:rowOff>
    </xdr:from>
    <xdr:to>
      <xdr:col>7</xdr:col>
      <xdr:colOff>848333</xdr:colOff>
      <xdr:row>128</xdr:row>
      <xdr:rowOff>233830</xdr:rowOff>
    </xdr:to>
    <xdr:sp macro="" textlink="">
      <xdr:nvSpPr>
        <xdr:cNvPr id="103" name="Rectángulo 102">
          <a:hlinkClick xmlns:r="http://schemas.openxmlformats.org/officeDocument/2006/relationships" r:id="rId17"/>
        </xdr:cNvPr>
        <xdr:cNvSpPr/>
      </xdr:nvSpPr>
      <xdr:spPr>
        <a:xfrm>
          <a:off x="7260173" y="25615250"/>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1603024</xdr:colOff>
      <xdr:row>126</xdr:row>
      <xdr:rowOff>179031</xdr:rowOff>
    </xdr:from>
    <xdr:to>
      <xdr:col>8</xdr:col>
      <xdr:colOff>3406503</xdr:colOff>
      <xdr:row>128</xdr:row>
      <xdr:rowOff>226402</xdr:rowOff>
    </xdr:to>
    <xdr:sp macro="" textlink="">
      <xdr:nvSpPr>
        <xdr:cNvPr id="104" name="Rectángulo 103">
          <a:hlinkClick xmlns:r="http://schemas.openxmlformats.org/officeDocument/2006/relationships" r:id="rId18"/>
        </xdr:cNvPr>
        <xdr:cNvSpPr/>
      </xdr:nvSpPr>
      <xdr:spPr>
        <a:xfrm>
          <a:off x="10908949" y="25620306"/>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145</xdr:row>
      <xdr:rowOff>2889</xdr:rowOff>
    </xdr:from>
    <xdr:to>
      <xdr:col>5</xdr:col>
      <xdr:colOff>873192</xdr:colOff>
      <xdr:row>147</xdr:row>
      <xdr:rowOff>62744</xdr:rowOff>
    </xdr:to>
    <xdr:sp macro="" textlink="">
      <xdr:nvSpPr>
        <xdr:cNvPr id="105" name="Rectángulo 104">
          <a:hlinkClick xmlns:r="http://schemas.openxmlformats.org/officeDocument/2006/relationships" r:id="rId2"/>
        </xdr:cNvPr>
        <xdr:cNvSpPr/>
      </xdr:nvSpPr>
      <xdr:spPr>
        <a:xfrm>
          <a:off x="5438775" y="2933988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147</xdr:row>
      <xdr:rowOff>87274</xdr:rowOff>
    </xdr:from>
    <xdr:to>
      <xdr:col>5</xdr:col>
      <xdr:colOff>873192</xdr:colOff>
      <xdr:row>149</xdr:row>
      <xdr:rowOff>147129</xdr:rowOff>
    </xdr:to>
    <xdr:sp macro="" textlink="">
      <xdr:nvSpPr>
        <xdr:cNvPr id="106" name="Rectángulo 105">
          <a:hlinkClick xmlns:r="http://schemas.openxmlformats.org/officeDocument/2006/relationships" r:id="rId3"/>
        </xdr:cNvPr>
        <xdr:cNvSpPr/>
      </xdr:nvSpPr>
      <xdr:spPr>
        <a:xfrm>
          <a:off x="5438775" y="2981479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149</xdr:row>
      <xdr:rowOff>172266</xdr:rowOff>
    </xdr:from>
    <xdr:to>
      <xdr:col>5</xdr:col>
      <xdr:colOff>873192</xdr:colOff>
      <xdr:row>151</xdr:row>
      <xdr:rowOff>232121</xdr:rowOff>
    </xdr:to>
    <xdr:sp macro="" textlink="">
      <xdr:nvSpPr>
        <xdr:cNvPr id="107" name="Rectángulo 106">
          <a:hlinkClick xmlns:r="http://schemas.openxmlformats.org/officeDocument/2006/relationships" r:id="rId4"/>
        </xdr:cNvPr>
        <xdr:cNvSpPr/>
      </xdr:nvSpPr>
      <xdr:spPr>
        <a:xfrm>
          <a:off x="5438775" y="30290316"/>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868230</xdr:colOff>
      <xdr:row>149</xdr:row>
      <xdr:rowOff>167913</xdr:rowOff>
    </xdr:from>
    <xdr:to>
      <xdr:col>8</xdr:col>
      <xdr:colOff>1576331</xdr:colOff>
      <xdr:row>151</xdr:row>
      <xdr:rowOff>227768</xdr:rowOff>
    </xdr:to>
    <xdr:sp macro="" textlink="">
      <xdr:nvSpPr>
        <xdr:cNvPr id="108" name="Rectángulo 107">
          <a:hlinkClick xmlns:r="http://schemas.openxmlformats.org/officeDocument/2006/relationships" r:id="rId5"/>
        </xdr:cNvPr>
        <xdr:cNvSpPr/>
      </xdr:nvSpPr>
      <xdr:spPr>
        <a:xfrm>
          <a:off x="9078780" y="30285963"/>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886738</xdr:colOff>
      <xdr:row>147</xdr:row>
      <xdr:rowOff>90729</xdr:rowOff>
    </xdr:from>
    <xdr:to>
      <xdr:col>7</xdr:col>
      <xdr:colOff>837598</xdr:colOff>
      <xdr:row>149</xdr:row>
      <xdr:rowOff>150584</xdr:rowOff>
    </xdr:to>
    <xdr:sp macro="" textlink="">
      <xdr:nvSpPr>
        <xdr:cNvPr id="109" name="Rectángulo 108">
          <a:hlinkClick xmlns:r="http://schemas.openxmlformats.org/officeDocument/2006/relationships" r:id="rId6"/>
        </xdr:cNvPr>
        <xdr:cNvSpPr/>
      </xdr:nvSpPr>
      <xdr:spPr>
        <a:xfrm>
          <a:off x="7249438" y="29818254"/>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901630</xdr:colOff>
      <xdr:row>145</xdr:row>
      <xdr:rowOff>0</xdr:rowOff>
    </xdr:from>
    <xdr:to>
      <xdr:col>7</xdr:col>
      <xdr:colOff>850902</xdr:colOff>
      <xdr:row>147</xdr:row>
      <xdr:rowOff>58267</xdr:rowOff>
    </xdr:to>
    <xdr:sp macro="" textlink="">
      <xdr:nvSpPr>
        <xdr:cNvPr id="110" name="Rectángulo 109">
          <a:hlinkClick xmlns:r="http://schemas.openxmlformats.org/officeDocument/2006/relationships" r:id="rId7"/>
        </xdr:cNvPr>
        <xdr:cNvSpPr/>
      </xdr:nvSpPr>
      <xdr:spPr>
        <a:xfrm>
          <a:off x="7264330" y="29337000"/>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9</xdr:col>
      <xdr:colOff>1341062</xdr:colOff>
      <xdr:row>147</xdr:row>
      <xdr:rowOff>68804</xdr:rowOff>
    </xdr:from>
    <xdr:to>
      <xdr:col>11</xdr:col>
      <xdr:colOff>868740</xdr:colOff>
      <xdr:row>149</xdr:row>
      <xdr:rowOff>128659</xdr:rowOff>
    </xdr:to>
    <xdr:sp macro="" textlink="">
      <xdr:nvSpPr>
        <xdr:cNvPr id="111" name="Rectángulo 110">
          <a:hlinkClick xmlns:r="http://schemas.openxmlformats.org/officeDocument/2006/relationships" r:id="rId8"/>
        </xdr:cNvPr>
        <xdr:cNvSpPr/>
      </xdr:nvSpPr>
      <xdr:spPr>
        <a:xfrm>
          <a:off x="14542712" y="29796329"/>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1589112</xdr:colOff>
      <xdr:row>147</xdr:row>
      <xdr:rowOff>83165</xdr:rowOff>
    </xdr:from>
    <xdr:to>
      <xdr:col>8</xdr:col>
      <xdr:colOff>3392591</xdr:colOff>
      <xdr:row>149</xdr:row>
      <xdr:rowOff>162605</xdr:rowOff>
    </xdr:to>
    <xdr:sp macro="" textlink="">
      <xdr:nvSpPr>
        <xdr:cNvPr id="112" name="Rectángulo 111">
          <a:hlinkClick xmlns:r="http://schemas.openxmlformats.org/officeDocument/2006/relationships" r:id="rId9"/>
        </xdr:cNvPr>
        <xdr:cNvSpPr/>
      </xdr:nvSpPr>
      <xdr:spPr>
        <a:xfrm>
          <a:off x="10895037" y="29810690"/>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1593245</xdr:colOff>
      <xdr:row>145</xdr:row>
      <xdr:rowOff>8123</xdr:rowOff>
    </xdr:from>
    <xdr:to>
      <xdr:col>8</xdr:col>
      <xdr:colOff>3396724</xdr:colOff>
      <xdr:row>147</xdr:row>
      <xdr:rowOff>67978</xdr:rowOff>
    </xdr:to>
    <xdr:sp macro="" textlink="">
      <xdr:nvSpPr>
        <xdr:cNvPr id="113" name="Rectángulo 112">
          <a:hlinkClick xmlns:r="http://schemas.openxmlformats.org/officeDocument/2006/relationships" r:id="rId10"/>
        </xdr:cNvPr>
        <xdr:cNvSpPr/>
      </xdr:nvSpPr>
      <xdr:spPr>
        <a:xfrm>
          <a:off x="10899170" y="29345123"/>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862487</xdr:colOff>
      <xdr:row>147</xdr:row>
      <xdr:rowOff>77872</xdr:rowOff>
    </xdr:from>
    <xdr:to>
      <xdr:col>8</xdr:col>
      <xdr:colOff>1565821</xdr:colOff>
      <xdr:row>149</xdr:row>
      <xdr:rowOff>136139</xdr:rowOff>
    </xdr:to>
    <xdr:sp macro="" textlink="">
      <xdr:nvSpPr>
        <xdr:cNvPr id="114" name="Rectángulo 113">
          <a:hlinkClick xmlns:r="http://schemas.openxmlformats.org/officeDocument/2006/relationships" r:id="rId11"/>
        </xdr:cNvPr>
        <xdr:cNvSpPr/>
      </xdr:nvSpPr>
      <xdr:spPr>
        <a:xfrm>
          <a:off x="9073037" y="29805397"/>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9</xdr:col>
      <xdr:colOff>1365079</xdr:colOff>
      <xdr:row>145</xdr:row>
      <xdr:rowOff>699</xdr:rowOff>
    </xdr:from>
    <xdr:to>
      <xdr:col>11</xdr:col>
      <xdr:colOff>895936</xdr:colOff>
      <xdr:row>147</xdr:row>
      <xdr:rowOff>50795</xdr:rowOff>
    </xdr:to>
    <xdr:sp macro="" textlink="">
      <xdr:nvSpPr>
        <xdr:cNvPr id="115" name="Rectángulo 114">
          <a:hlinkClick xmlns:r="http://schemas.openxmlformats.org/officeDocument/2006/relationships" r:id="rId12"/>
        </xdr:cNvPr>
        <xdr:cNvSpPr/>
      </xdr:nvSpPr>
      <xdr:spPr>
        <a:xfrm>
          <a:off x="14566729" y="29337699"/>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8</xdr:col>
      <xdr:colOff>3434869</xdr:colOff>
      <xdr:row>149</xdr:row>
      <xdr:rowOff>158515</xdr:rowOff>
    </xdr:from>
    <xdr:to>
      <xdr:col>9</xdr:col>
      <xdr:colOff>1341033</xdr:colOff>
      <xdr:row>151</xdr:row>
      <xdr:rowOff>218370</xdr:rowOff>
    </xdr:to>
    <xdr:sp macro="" textlink="">
      <xdr:nvSpPr>
        <xdr:cNvPr id="116" name="Rectángulo 115">
          <a:hlinkClick xmlns:r="http://schemas.openxmlformats.org/officeDocument/2006/relationships" r:id="rId13"/>
        </xdr:cNvPr>
        <xdr:cNvSpPr/>
      </xdr:nvSpPr>
      <xdr:spPr>
        <a:xfrm>
          <a:off x="12740794" y="30276565"/>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8</xdr:col>
      <xdr:colOff>3417938</xdr:colOff>
      <xdr:row>147</xdr:row>
      <xdr:rowOff>79238</xdr:rowOff>
    </xdr:from>
    <xdr:to>
      <xdr:col>9</xdr:col>
      <xdr:colOff>1324102</xdr:colOff>
      <xdr:row>149</xdr:row>
      <xdr:rowOff>180401</xdr:rowOff>
    </xdr:to>
    <xdr:sp macro="" textlink="">
      <xdr:nvSpPr>
        <xdr:cNvPr id="117" name="Rectángulo 116">
          <a:hlinkClick xmlns:r="http://schemas.openxmlformats.org/officeDocument/2006/relationships" r:id="rId14"/>
        </xdr:cNvPr>
        <xdr:cNvSpPr/>
      </xdr:nvSpPr>
      <xdr:spPr>
        <a:xfrm>
          <a:off x="12723863" y="29806763"/>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8</xdr:col>
      <xdr:colOff>3426934</xdr:colOff>
      <xdr:row>145</xdr:row>
      <xdr:rowOff>4249</xdr:rowOff>
    </xdr:from>
    <xdr:to>
      <xdr:col>9</xdr:col>
      <xdr:colOff>1333098</xdr:colOff>
      <xdr:row>147</xdr:row>
      <xdr:rowOff>64104</xdr:rowOff>
    </xdr:to>
    <xdr:sp macro="" textlink="">
      <xdr:nvSpPr>
        <xdr:cNvPr id="118" name="Rectángulo 117">
          <a:hlinkClick xmlns:r="http://schemas.openxmlformats.org/officeDocument/2006/relationships" r:id="rId15"/>
        </xdr:cNvPr>
        <xdr:cNvSpPr/>
      </xdr:nvSpPr>
      <xdr:spPr>
        <a:xfrm>
          <a:off x="12732859" y="29341249"/>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867245</xdr:colOff>
      <xdr:row>145</xdr:row>
      <xdr:rowOff>2484</xdr:rowOff>
    </xdr:from>
    <xdr:to>
      <xdr:col>8</xdr:col>
      <xdr:colOff>1570579</xdr:colOff>
      <xdr:row>147</xdr:row>
      <xdr:rowOff>62339</xdr:rowOff>
    </xdr:to>
    <xdr:sp macro="" textlink="">
      <xdr:nvSpPr>
        <xdr:cNvPr id="119" name="Rectángulo 118">
          <a:hlinkClick xmlns:r="http://schemas.openxmlformats.org/officeDocument/2006/relationships" r:id="rId16"/>
        </xdr:cNvPr>
        <xdr:cNvSpPr/>
      </xdr:nvSpPr>
      <xdr:spPr>
        <a:xfrm>
          <a:off x="9077795" y="29339484"/>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897473</xdr:colOff>
      <xdr:row>149</xdr:row>
      <xdr:rowOff>173975</xdr:rowOff>
    </xdr:from>
    <xdr:to>
      <xdr:col>7</xdr:col>
      <xdr:colOff>848333</xdr:colOff>
      <xdr:row>151</xdr:row>
      <xdr:rowOff>233830</xdr:rowOff>
    </xdr:to>
    <xdr:sp macro="" textlink="">
      <xdr:nvSpPr>
        <xdr:cNvPr id="120" name="Rectángulo 119">
          <a:hlinkClick xmlns:r="http://schemas.openxmlformats.org/officeDocument/2006/relationships" r:id="rId17"/>
        </xdr:cNvPr>
        <xdr:cNvSpPr/>
      </xdr:nvSpPr>
      <xdr:spPr>
        <a:xfrm>
          <a:off x="7260173" y="30292025"/>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1603024</xdr:colOff>
      <xdr:row>149</xdr:row>
      <xdr:rowOff>179031</xdr:rowOff>
    </xdr:from>
    <xdr:to>
      <xdr:col>8</xdr:col>
      <xdr:colOff>3406503</xdr:colOff>
      <xdr:row>151</xdr:row>
      <xdr:rowOff>226402</xdr:rowOff>
    </xdr:to>
    <xdr:sp macro="" textlink="">
      <xdr:nvSpPr>
        <xdr:cNvPr id="121" name="Rectángulo 120">
          <a:hlinkClick xmlns:r="http://schemas.openxmlformats.org/officeDocument/2006/relationships" r:id="rId18"/>
        </xdr:cNvPr>
        <xdr:cNvSpPr/>
      </xdr:nvSpPr>
      <xdr:spPr>
        <a:xfrm>
          <a:off x="10908949" y="30297081"/>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168</xdr:row>
      <xdr:rowOff>2889</xdr:rowOff>
    </xdr:from>
    <xdr:to>
      <xdr:col>5</xdr:col>
      <xdr:colOff>873192</xdr:colOff>
      <xdr:row>170</xdr:row>
      <xdr:rowOff>62744</xdr:rowOff>
    </xdr:to>
    <xdr:sp macro="" textlink="">
      <xdr:nvSpPr>
        <xdr:cNvPr id="122" name="Rectángulo 121">
          <a:hlinkClick xmlns:r="http://schemas.openxmlformats.org/officeDocument/2006/relationships" r:id="rId2"/>
        </xdr:cNvPr>
        <xdr:cNvSpPr/>
      </xdr:nvSpPr>
      <xdr:spPr>
        <a:xfrm>
          <a:off x="5438775" y="34016664"/>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170</xdr:row>
      <xdr:rowOff>87274</xdr:rowOff>
    </xdr:from>
    <xdr:to>
      <xdr:col>5</xdr:col>
      <xdr:colOff>873192</xdr:colOff>
      <xdr:row>172</xdr:row>
      <xdr:rowOff>147129</xdr:rowOff>
    </xdr:to>
    <xdr:sp macro="" textlink="">
      <xdr:nvSpPr>
        <xdr:cNvPr id="123" name="Rectángulo 122">
          <a:hlinkClick xmlns:r="http://schemas.openxmlformats.org/officeDocument/2006/relationships" r:id="rId3"/>
        </xdr:cNvPr>
        <xdr:cNvSpPr/>
      </xdr:nvSpPr>
      <xdr:spPr>
        <a:xfrm>
          <a:off x="5438775" y="34491574"/>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172</xdr:row>
      <xdr:rowOff>172266</xdr:rowOff>
    </xdr:from>
    <xdr:to>
      <xdr:col>5</xdr:col>
      <xdr:colOff>873192</xdr:colOff>
      <xdr:row>174</xdr:row>
      <xdr:rowOff>232121</xdr:rowOff>
    </xdr:to>
    <xdr:sp macro="" textlink="">
      <xdr:nvSpPr>
        <xdr:cNvPr id="124" name="Rectángulo 123">
          <a:hlinkClick xmlns:r="http://schemas.openxmlformats.org/officeDocument/2006/relationships" r:id="rId4"/>
        </xdr:cNvPr>
        <xdr:cNvSpPr/>
      </xdr:nvSpPr>
      <xdr:spPr>
        <a:xfrm>
          <a:off x="5438775" y="34967091"/>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868230</xdr:colOff>
      <xdr:row>172</xdr:row>
      <xdr:rowOff>167913</xdr:rowOff>
    </xdr:from>
    <xdr:to>
      <xdr:col>8</xdr:col>
      <xdr:colOff>1576331</xdr:colOff>
      <xdr:row>174</xdr:row>
      <xdr:rowOff>227768</xdr:rowOff>
    </xdr:to>
    <xdr:sp macro="" textlink="">
      <xdr:nvSpPr>
        <xdr:cNvPr id="125" name="Rectángulo 124">
          <a:hlinkClick xmlns:r="http://schemas.openxmlformats.org/officeDocument/2006/relationships" r:id="rId5"/>
        </xdr:cNvPr>
        <xdr:cNvSpPr/>
      </xdr:nvSpPr>
      <xdr:spPr>
        <a:xfrm>
          <a:off x="9078780" y="34962738"/>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886738</xdr:colOff>
      <xdr:row>170</xdr:row>
      <xdr:rowOff>90729</xdr:rowOff>
    </xdr:from>
    <xdr:to>
      <xdr:col>7</xdr:col>
      <xdr:colOff>837598</xdr:colOff>
      <xdr:row>172</xdr:row>
      <xdr:rowOff>150584</xdr:rowOff>
    </xdr:to>
    <xdr:sp macro="" textlink="">
      <xdr:nvSpPr>
        <xdr:cNvPr id="126" name="Rectángulo 125">
          <a:hlinkClick xmlns:r="http://schemas.openxmlformats.org/officeDocument/2006/relationships" r:id="rId6"/>
        </xdr:cNvPr>
        <xdr:cNvSpPr/>
      </xdr:nvSpPr>
      <xdr:spPr>
        <a:xfrm>
          <a:off x="7249438" y="34495029"/>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901630</xdr:colOff>
      <xdr:row>168</xdr:row>
      <xdr:rowOff>0</xdr:rowOff>
    </xdr:from>
    <xdr:to>
      <xdr:col>7</xdr:col>
      <xdr:colOff>850902</xdr:colOff>
      <xdr:row>170</xdr:row>
      <xdr:rowOff>58267</xdr:rowOff>
    </xdr:to>
    <xdr:sp macro="" textlink="">
      <xdr:nvSpPr>
        <xdr:cNvPr id="127" name="Rectángulo 126">
          <a:hlinkClick xmlns:r="http://schemas.openxmlformats.org/officeDocument/2006/relationships" r:id="rId7"/>
        </xdr:cNvPr>
        <xdr:cNvSpPr/>
      </xdr:nvSpPr>
      <xdr:spPr>
        <a:xfrm>
          <a:off x="7264330" y="34013775"/>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9</xdr:col>
      <xdr:colOff>1341062</xdr:colOff>
      <xdr:row>170</xdr:row>
      <xdr:rowOff>68804</xdr:rowOff>
    </xdr:from>
    <xdr:to>
      <xdr:col>11</xdr:col>
      <xdr:colOff>868740</xdr:colOff>
      <xdr:row>172</xdr:row>
      <xdr:rowOff>128659</xdr:rowOff>
    </xdr:to>
    <xdr:sp macro="" textlink="">
      <xdr:nvSpPr>
        <xdr:cNvPr id="128" name="Rectángulo 127">
          <a:hlinkClick xmlns:r="http://schemas.openxmlformats.org/officeDocument/2006/relationships" r:id="rId8"/>
        </xdr:cNvPr>
        <xdr:cNvSpPr/>
      </xdr:nvSpPr>
      <xdr:spPr>
        <a:xfrm>
          <a:off x="14542712" y="34473104"/>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1589112</xdr:colOff>
      <xdr:row>170</xdr:row>
      <xdr:rowOff>83165</xdr:rowOff>
    </xdr:from>
    <xdr:to>
      <xdr:col>8</xdr:col>
      <xdr:colOff>3392591</xdr:colOff>
      <xdr:row>172</xdr:row>
      <xdr:rowOff>162605</xdr:rowOff>
    </xdr:to>
    <xdr:sp macro="" textlink="">
      <xdr:nvSpPr>
        <xdr:cNvPr id="129" name="Rectángulo 128">
          <a:hlinkClick xmlns:r="http://schemas.openxmlformats.org/officeDocument/2006/relationships" r:id="rId9"/>
        </xdr:cNvPr>
        <xdr:cNvSpPr/>
      </xdr:nvSpPr>
      <xdr:spPr>
        <a:xfrm>
          <a:off x="10895037" y="34487465"/>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1593245</xdr:colOff>
      <xdr:row>168</xdr:row>
      <xdr:rowOff>8123</xdr:rowOff>
    </xdr:from>
    <xdr:to>
      <xdr:col>8</xdr:col>
      <xdr:colOff>3396724</xdr:colOff>
      <xdr:row>170</xdr:row>
      <xdr:rowOff>67978</xdr:rowOff>
    </xdr:to>
    <xdr:sp macro="" textlink="">
      <xdr:nvSpPr>
        <xdr:cNvPr id="130" name="Rectángulo 129">
          <a:hlinkClick xmlns:r="http://schemas.openxmlformats.org/officeDocument/2006/relationships" r:id="rId10"/>
        </xdr:cNvPr>
        <xdr:cNvSpPr/>
      </xdr:nvSpPr>
      <xdr:spPr>
        <a:xfrm>
          <a:off x="10899170" y="34021898"/>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862487</xdr:colOff>
      <xdr:row>170</xdr:row>
      <xdr:rowOff>77872</xdr:rowOff>
    </xdr:from>
    <xdr:to>
      <xdr:col>8</xdr:col>
      <xdr:colOff>1565821</xdr:colOff>
      <xdr:row>172</xdr:row>
      <xdr:rowOff>136139</xdr:rowOff>
    </xdr:to>
    <xdr:sp macro="" textlink="">
      <xdr:nvSpPr>
        <xdr:cNvPr id="131" name="Rectángulo 130">
          <a:hlinkClick xmlns:r="http://schemas.openxmlformats.org/officeDocument/2006/relationships" r:id="rId11"/>
        </xdr:cNvPr>
        <xdr:cNvSpPr/>
      </xdr:nvSpPr>
      <xdr:spPr>
        <a:xfrm>
          <a:off x="9073037" y="34482172"/>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9</xdr:col>
      <xdr:colOff>1365079</xdr:colOff>
      <xdr:row>168</xdr:row>
      <xdr:rowOff>699</xdr:rowOff>
    </xdr:from>
    <xdr:to>
      <xdr:col>11</xdr:col>
      <xdr:colOff>895936</xdr:colOff>
      <xdr:row>170</xdr:row>
      <xdr:rowOff>50795</xdr:rowOff>
    </xdr:to>
    <xdr:sp macro="" textlink="">
      <xdr:nvSpPr>
        <xdr:cNvPr id="132" name="Rectángulo 131">
          <a:hlinkClick xmlns:r="http://schemas.openxmlformats.org/officeDocument/2006/relationships" r:id="rId12"/>
        </xdr:cNvPr>
        <xdr:cNvSpPr/>
      </xdr:nvSpPr>
      <xdr:spPr>
        <a:xfrm>
          <a:off x="14566729" y="34014474"/>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8</xdr:col>
      <xdr:colOff>3434869</xdr:colOff>
      <xdr:row>172</xdr:row>
      <xdr:rowOff>158515</xdr:rowOff>
    </xdr:from>
    <xdr:to>
      <xdr:col>9</xdr:col>
      <xdr:colOff>1341033</xdr:colOff>
      <xdr:row>174</xdr:row>
      <xdr:rowOff>218370</xdr:rowOff>
    </xdr:to>
    <xdr:sp macro="" textlink="">
      <xdr:nvSpPr>
        <xdr:cNvPr id="133" name="Rectángulo 132">
          <a:hlinkClick xmlns:r="http://schemas.openxmlformats.org/officeDocument/2006/relationships" r:id="rId13"/>
        </xdr:cNvPr>
        <xdr:cNvSpPr/>
      </xdr:nvSpPr>
      <xdr:spPr>
        <a:xfrm>
          <a:off x="12740794" y="34953340"/>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8</xdr:col>
      <xdr:colOff>3417938</xdr:colOff>
      <xdr:row>170</xdr:row>
      <xdr:rowOff>79238</xdr:rowOff>
    </xdr:from>
    <xdr:to>
      <xdr:col>9</xdr:col>
      <xdr:colOff>1324102</xdr:colOff>
      <xdr:row>172</xdr:row>
      <xdr:rowOff>180401</xdr:rowOff>
    </xdr:to>
    <xdr:sp macro="" textlink="">
      <xdr:nvSpPr>
        <xdr:cNvPr id="134" name="Rectángulo 133">
          <a:hlinkClick xmlns:r="http://schemas.openxmlformats.org/officeDocument/2006/relationships" r:id="rId14"/>
        </xdr:cNvPr>
        <xdr:cNvSpPr/>
      </xdr:nvSpPr>
      <xdr:spPr>
        <a:xfrm>
          <a:off x="12723863" y="34483538"/>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8</xdr:col>
      <xdr:colOff>3426934</xdr:colOff>
      <xdr:row>168</xdr:row>
      <xdr:rowOff>4249</xdr:rowOff>
    </xdr:from>
    <xdr:to>
      <xdr:col>9</xdr:col>
      <xdr:colOff>1333098</xdr:colOff>
      <xdr:row>170</xdr:row>
      <xdr:rowOff>64104</xdr:rowOff>
    </xdr:to>
    <xdr:sp macro="" textlink="">
      <xdr:nvSpPr>
        <xdr:cNvPr id="135" name="Rectángulo 134">
          <a:hlinkClick xmlns:r="http://schemas.openxmlformats.org/officeDocument/2006/relationships" r:id="rId15"/>
        </xdr:cNvPr>
        <xdr:cNvSpPr/>
      </xdr:nvSpPr>
      <xdr:spPr>
        <a:xfrm>
          <a:off x="12732859" y="34018024"/>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867245</xdr:colOff>
      <xdr:row>168</xdr:row>
      <xdr:rowOff>2484</xdr:rowOff>
    </xdr:from>
    <xdr:to>
      <xdr:col>8</xdr:col>
      <xdr:colOff>1570579</xdr:colOff>
      <xdr:row>170</xdr:row>
      <xdr:rowOff>62339</xdr:rowOff>
    </xdr:to>
    <xdr:sp macro="" textlink="">
      <xdr:nvSpPr>
        <xdr:cNvPr id="136" name="Rectángulo 135">
          <a:hlinkClick xmlns:r="http://schemas.openxmlformats.org/officeDocument/2006/relationships" r:id="rId16"/>
        </xdr:cNvPr>
        <xdr:cNvSpPr/>
      </xdr:nvSpPr>
      <xdr:spPr>
        <a:xfrm>
          <a:off x="9077795" y="34016259"/>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897473</xdr:colOff>
      <xdr:row>172</xdr:row>
      <xdr:rowOff>173975</xdr:rowOff>
    </xdr:from>
    <xdr:to>
      <xdr:col>7</xdr:col>
      <xdr:colOff>848333</xdr:colOff>
      <xdr:row>174</xdr:row>
      <xdr:rowOff>233830</xdr:rowOff>
    </xdr:to>
    <xdr:sp macro="" textlink="">
      <xdr:nvSpPr>
        <xdr:cNvPr id="137" name="Rectángulo 136">
          <a:hlinkClick xmlns:r="http://schemas.openxmlformats.org/officeDocument/2006/relationships" r:id="rId17"/>
        </xdr:cNvPr>
        <xdr:cNvSpPr/>
      </xdr:nvSpPr>
      <xdr:spPr>
        <a:xfrm>
          <a:off x="7260173" y="34968800"/>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1603024</xdr:colOff>
      <xdr:row>172</xdr:row>
      <xdr:rowOff>179031</xdr:rowOff>
    </xdr:from>
    <xdr:to>
      <xdr:col>8</xdr:col>
      <xdr:colOff>3406503</xdr:colOff>
      <xdr:row>174</xdr:row>
      <xdr:rowOff>226402</xdr:rowOff>
    </xdr:to>
    <xdr:sp macro="" textlink="">
      <xdr:nvSpPr>
        <xdr:cNvPr id="138" name="Rectángulo 137">
          <a:hlinkClick xmlns:r="http://schemas.openxmlformats.org/officeDocument/2006/relationships" r:id="rId18"/>
        </xdr:cNvPr>
        <xdr:cNvSpPr/>
      </xdr:nvSpPr>
      <xdr:spPr>
        <a:xfrm>
          <a:off x="10908949" y="34973856"/>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191</xdr:row>
      <xdr:rowOff>2889</xdr:rowOff>
    </xdr:from>
    <xdr:to>
      <xdr:col>5</xdr:col>
      <xdr:colOff>873192</xdr:colOff>
      <xdr:row>193</xdr:row>
      <xdr:rowOff>62744</xdr:rowOff>
    </xdr:to>
    <xdr:sp macro="" textlink="">
      <xdr:nvSpPr>
        <xdr:cNvPr id="139" name="Rectángulo 138">
          <a:hlinkClick xmlns:r="http://schemas.openxmlformats.org/officeDocument/2006/relationships" r:id="rId2"/>
        </xdr:cNvPr>
        <xdr:cNvSpPr/>
      </xdr:nvSpPr>
      <xdr:spPr>
        <a:xfrm>
          <a:off x="5438775" y="3869343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193</xdr:row>
      <xdr:rowOff>87274</xdr:rowOff>
    </xdr:from>
    <xdr:to>
      <xdr:col>5</xdr:col>
      <xdr:colOff>873192</xdr:colOff>
      <xdr:row>195</xdr:row>
      <xdr:rowOff>147129</xdr:rowOff>
    </xdr:to>
    <xdr:sp macro="" textlink="">
      <xdr:nvSpPr>
        <xdr:cNvPr id="140" name="Rectángulo 139">
          <a:hlinkClick xmlns:r="http://schemas.openxmlformats.org/officeDocument/2006/relationships" r:id="rId3"/>
        </xdr:cNvPr>
        <xdr:cNvSpPr/>
      </xdr:nvSpPr>
      <xdr:spPr>
        <a:xfrm>
          <a:off x="5438775" y="3916834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195</xdr:row>
      <xdr:rowOff>172266</xdr:rowOff>
    </xdr:from>
    <xdr:to>
      <xdr:col>5</xdr:col>
      <xdr:colOff>873192</xdr:colOff>
      <xdr:row>197</xdr:row>
      <xdr:rowOff>232121</xdr:rowOff>
    </xdr:to>
    <xdr:sp macro="" textlink="">
      <xdr:nvSpPr>
        <xdr:cNvPr id="141" name="Rectángulo 140">
          <a:hlinkClick xmlns:r="http://schemas.openxmlformats.org/officeDocument/2006/relationships" r:id="rId4"/>
        </xdr:cNvPr>
        <xdr:cNvSpPr/>
      </xdr:nvSpPr>
      <xdr:spPr>
        <a:xfrm>
          <a:off x="5438775" y="39643866"/>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868230</xdr:colOff>
      <xdr:row>195</xdr:row>
      <xdr:rowOff>167913</xdr:rowOff>
    </xdr:from>
    <xdr:to>
      <xdr:col>8</xdr:col>
      <xdr:colOff>1576331</xdr:colOff>
      <xdr:row>197</xdr:row>
      <xdr:rowOff>227768</xdr:rowOff>
    </xdr:to>
    <xdr:sp macro="" textlink="">
      <xdr:nvSpPr>
        <xdr:cNvPr id="142" name="Rectángulo 141">
          <a:hlinkClick xmlns:r="http://schemas.openxmlformats.org/officeDocument/2006/relationships" r:id="rId5"/>
        </xdr:cNvPr>
        <xdr:cNvSpPr/>
      </xdr:nvSpPr>
      <xdr:spPr>
        <a:xfrm>
          <a:off x="9078780" y="39639513"/>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886738</xdr:colOff>
      <xdr:row>193</xdr:row>
      <xdr:rowOff>90729</xdr:rowOff>
    </xdr:from>
    <xdr:to>
      <xdr:col>7</xdr:col>
      <xdr:colOff>837598</xdr:colOff>
      <xdr:row>195</xdr:row>
      <xdr:rowOff>150584</xdr:rowOff>
    </xdr:to>
    <xdr:sp macro="" textlink="">
      <xdr:nvSpPr>
        <xdr:cNvPr id="143" name="Rectángulo 142">
          <a:hlinkClick xmlns:r="http://schemas.openxmlformats.org/officeDocument/2006/relationships" r:id="rId6"/>
        </xdr:cNvPr>
        <xdr:cNvSpPr/>
      </xdr:nvSpPr>
      <xdr:spPr>
        <a:xfrm>
          <a:off x="7249438" y="39171804"/>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901630</xdr:colOff>
      <xdr:row>191</xdr:row>
      <xdr:rowOff>0</xdr:rowOff>
    </xdr:from>
    <xdr:to>
      <xdr:col>7</xdr:col>
      <xdr:colOff>850902</xdr:colOff>
      <xdr:row>193</xdr:row>
      <xdr:rowOff>58267</xdr:rowOff>
    </xdr:to>
    <xdr:sp macro="" textlink="">
      <xdr:nvSpPr>
        <xdr:cNvPr id="144" name="Rectángulo 143">
          <a:hlinkClick xmlns:r="http://schemas.openxmlformats.org/officeDocument/2006/relationships" r:id="rId7"/>
        </xdr:cNvPr>
        <xdr:cNvSpPr/>
      </xdr:nvSpPr>
      <xdr:spPr>
        <a:xfrm>
          <a:off x="7264330" y="38690550"/>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9</xdr:col>
      <xdr:colOff>1341062</xdr:colOff>
      <xdr:row>193</xdr:row>
      <xdr:rowOff>68804</xdr:rowOff>
    </xdr:from>
    <xdr:to>
      <xdr:col>11</xdr:col>
      <xdr:colOff>868740</xdr:colOff>
      <xdr:row>195</xdr:row>
      <xdr:rowOff>128659</xdr:rowOff>
    </xdr:to>
    <xdr:sp macro="" textlink="">
      <xdr:nvSpPr>
        <xdr:cNvPr id="145" name="Rectángulo 144">
          <a:hlinkClick xmlns:r="http://schemas.openxmlformats.org/officeDocument/2006/relationships" r:id="rId8"/>
        </xdr:cNvPr>
        <xdr:cNvSpPr/>
      </xdr:nvSpPr>
      <xdr:spPr>
        <a:xfrm>
          <a:off x="14542712" y="39149879"/>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1589112</xdr:colOff>
      <xdr:row>193</xdr:row>
      <xdr:rowOff>83165</xdr:rowOff>
    </xdr:from>
    <xdr:to>
      <xdr:col>8</xdr:col>
      <xdr:colOff>3392591</xdr:colOff>
      <xdr:row>195</xdr:row>
      <xdr:rowOff>162605</xdr:rowOff>
    </xdr:to>
    <xdr:sp macro="" textlink="">
      <xdr:nvSpPr>
        <xdr:cNvPr id="146" name="Rectángulo 145">
          <a:hlinkClick xmlns:r="http://schemas.openxmlformats.org/officeDocument/2006/relationships" r:id="rId9"/>
        </xdr:cNvPr>
        <xdr:cNvSpPr/>
      </xdr:nvSpPr>
      <xdr:spPr>
        <a:xfrm>
          <a:off x="10895037" y="39164240"/>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1593245</xdr:colOff>
      <xdr:row>191</xdr:row>
      <xdr:rowOff>8123</xdr:rowOff>
    </xdr:from>
    <xdr:to>
      <xdr:col>8</xdr:col>
      <xdr:colOff>3396724</xdr:colOff>
      <xdr:row>193</xdr:row>
      <xdr:rowOff>67978</xdr:rowOff>
    </xdr:to>
    <xdr:sp macro="" textlink="">
      <xdr:nvSpPr>
        <xdr:cNvPr id="147" name="Rectángulo 146">
          <a:hlinkClick xmlns:r="http://schemas.openxmlformats.org/officeDocument/2006/relationships" r:id="rId10"/>
        </xdr:cNvPr>
        <xdr:cNvSpPr/>
      </xdr:nvSpPr>
      <xdr:spPr>
        <a:xfrm>
          <a:off x="10899170" y="38698673"/>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862487</xdr:colOff>
      <xdr:row>193</xdr:row>
      <xdr:rowOff>77872</xdr:rowOff>
    </xdr:from>
    <xdr:to>
      <xdr:col>8</xdr:col>
      <xdr:colOff>1565821</xdr:colOff>
      <xdr:row>195</xdr:row>
      <xdr:rowOff>136139</xdr:rowOff>
    </xdr:to>
    <xdr:sp macro="" textlink="">
      <xdr:nvSpPr>
        <xdr:cNvPr id="148" name="Rectángulo 147">
          <a:hlinkClick xmlns:r="http://schemas.openxmlformats.org/officeDocument/2006/relationships" r:id="rId11"/>
        </xdr:cNvPr>
        <xdr:cNvSpPr/>
      </xdr:nvSpPr>
      <xdr:spPr>
        <a:xfrm>
          <a:off x="9073037" y="39158947"/>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9</xdr:col>
      <xdr:colOff>1365079</xdr:colOff>
      <xdr:row>191</xdr:row>
      <xdr:rowOff>699</xdr:rowOff>
    </xdr:from>
    <xdr:to>
      <xdr:col>11</xdr:col>
      <xdr:colOff>895936</xdr:colOff>
      <xdr:row>193</xdr:row>
      <xdr:rowOff>50795</xdr:rowOff>
    </xdr:to>
    <xdr:sp macro="" textlink="">
      <xdr:nvSpPr>
        <xdr:cNvPr id="149" name="Rectángulo 148">
          <a:hlinkClick xmlns:r="http://schemas.openxmlformats.org/officeDocument/2006/relationships" r:id="rId12"/>
        </xdr:cNvPr>
        <xdr:cNvSpPr/>
      </xdr:nvSpPr>
      <xdr:spPr>
        <a:xfrm>
          <a:off x="14566729" y="38691249"/>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8</xdr:col>
      <xdr:colOff>3434869</xdr:colOff>
      <xdr:row>195</xdr:row>
      <xdr:rowOff>158515</xdr:rowOff>
    </xdr:from>
    <xdr:to>
      <xdr:col>9</xdr:col>
      <xdr:colOff>1341033</xdr:colOff>
      <xdr:row>197</xdr:row>
      <xdr:rowOff>218370</xdr:rowOff>
    </xdr:to>
    <xdr:sp macro="" textlink="">
      <xdr:nvSpPr>
        <xdr:cNvPr id="150" name="Rectángulo 149">
          <a:hlinkClick xmlns:r="http://schemas.openxmlformats.org/officeDocument/2006/relationships" r:id="rId13"/>
        </xdr:cNvPr>
        <xdr:cNvSpPr/>
      </xdr:nvSpPr>
      <xdr:spPr>
        <a:xfrm>
          <a:off x="12740794" y="39630115"/>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8</xdr:col>
      <xdr:colOff>3417938</xdr:colOff>
      <xdr:row>193</xdr:row>
      <xdr:rowOff>79238</xdr:rowOff>
    </xdr:from>
    <xdr:to>
      <xdr:col>9</xdr:col>
      <xdr:colOff>1324102</xdr:colOff>
      <xdr:row>195</xdr:row>
      <xdr:rowOff>180401</xdr:rowOff>
    </xdr:to>
    <xdr:sp macro="" textlink="">
      <xdr:nvSpPr>
        <xdr:cNvPr id="151" name="Rectángulo 150">
          <a:hlinkClick xmlns:r="http://schemas.openxmlformats.org/officeDocument/2006/relationships" r:id="rId14"/>
        </xdr:cNvPr>
        <xdr:cNvSpPr/>
      </xdr:nvSpPr>
      <xdr:spPr>
        <a:xfrm>
          <a:off x="12723863" y="39160313"/>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8</xdr:col>
      <xdr:colOff>3426934</xdr:colOff>
      <xdr:row>191</xdr:row>
      <xdr:rowOff>4249</xdr:rowOff>
    </xdr:from>
    <xdr:to>
      <xdr:col>9</xdr:col>
      <xdr:colOff>1333098</xdr:colOff>
      <xdr:row>193</xdr:row>
      <xdr:rowOff>64104</xdr:rowOff>
    </xdr:to>
    <xdr:sp macro="" textlink="">
      <xdr:nvSpPr>
        <xdr:cNvPr id="152" name="Rectángulo 151">
          <a:hlinkClick xmlns:r="http://schemas.openxmlformats.org/officeDocument/2006/relationships" r:id="rId15"/>
        </xdr:cNvPr>
        <xdr:cNvSpPr/>
      </xdr:nvSpPr>
      <xdr:spPr>
        <a:xfrm>
          <a:off x="12732859" y="38694799"/>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867245</xdr:colOff>
      <xdr:row>191</xdr:row>
      <xdr:rowOff>2484</xdr:rowOff>
    </xdr:from>
    <xdr:to>
      <xdr:col>8</xdr:col>
      <xdr:colOff>1570579</xdr:colOff>
      <xdr:row>193</xdr:row>
      <xdr:rowOff>62339</xdr:rowOff>
    </xdr:to>
    <xdr:sp macro="" textlink="">
      <xdr:nvSpPr>
        <xdr:cNvPr id="153" name="Rectángulo 152">
          <a:hlinkClick xmlns:r="http://schemas.openxmlformats.org/officeDocument/2006/relationships" r:id="rId16"/>
        </xdr:cNvPr>
        <xdr:cNvSpPr/>
      </xdr:nvSpPr>
      <xdr:spPr>
        <a:xfrm>
          <a:off x="9077795" y="38693034"/>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897473</xdr:colOff>
      <xdr:row>195</xdr:row>
      <xdr:rowOff>173975</xdr:rowOff>
    </xdr:from>
    <xdr:to>
      <xdr:col>7</xdr:col>
      <xdr:colOff>848333</xdr:colOff>
      <xdr:row>197</xdr:row>
      <xdr:rowOff>233830</xdr:rowOff>
    </xdr:to>
    <xdr:sp macro="" textlink="">
      <xdr:nvSpPr>
        <xdr:cNvPr id="154" name="Rectángulo 153">
          <a:hlinkClick xmlns:r="http://schemas.openxmlformats.org/officeDocument/2006/relationships" r:id="rId17"/>
        </xdr:cNvPr>
        <xdr:cNvSpPr/>
      </xdr:nvSpPr>
      <xdr:spPr>
        <a:xfrm>
          <a:off x="7260173" y="39645575"/>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1603024</xdr:colOff>
      <xdr:row>195</xdr:row>
      <xdr:rowOff>179031</xdr:rowOff>
    </xdr:from>
    <xdr:to>
      <xdr:col>8</xdr:col>
      <xdr:colOff>3406503</xdr:colOff>
      <xdr:row>197</xdr:row>
      <xdr:rowOff>226402</xdr:rowOff>
    </xdr:to>
    <xdr:sp macro="" textlink="">
      <xdr:nvSpPr>
        <xdr:cNvPr id="155" name="Rectángulo 154">
          <a:hlinkClick xmlns:r="http://schemas.openxmlformats.org/officeDocument/2006/relationships" r:id="rId18"/>
        </xdr:cNvPr>
        <xdr:cNvSpPr/>
      </xdr:nvSpPr>
      <xdr:spPr>
        <a:xfrm>
          <a:off x="10908949" y="39650631"/>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214</xdr:row>
      <xdr:rowOff>2889</xdr:rowOff>
    </xdr:from>
    <xdr:to>
      <xdr:col>5</xdr:col>
      <xdr:colOff>873192</xdr:colOff>
      <xdr:row>216</xdr:row>
      <xdr:rowOff>62744</xdr:rowOff>
    </xdr:to>
    <xdr:sp macro="" textlink="">
      <xdr:nvSpPr>
        <xdr:cNvPr id="156" name="Rectángulo 155">
          <a:hlinkClick xmlns:r="http://schemas.openxmlformats.org/officeDocument/2006/relationships" r:id="rId2"/>
        </xdr:cNvPr>
        <xdr:cNvSpPr/>
      </xdr:nvSpPr>
      <xdr:spPr>
        <a:xfrm>
          <a:off x="5438775" y="43370214"/>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216</xdr:row>
      <xdr:rowOff>87274</xdr:rowOff>
    </xdr:from>
    <xdr:to>
      <xdr:col>5</xdr:col>
      <xdr:colOff>873192</xdr:colOff>
      <xdr:row>218</xdr:row>
      <xdr:rowOff>147129</xdr:rowOff>
    </xdr:to>
    <xdr:sp macro="" textlink="">
      <xdr:nvSpPr>
        <xdr:cNvPr id="157" name="Rectángulo 156">
          <a:hlinkClick xmlns:r="http://schemas.openxmlformats.org/officeDocument/2006/relationships" r:id="rId3"/>
        </xdr:cNvPr>
        <xdr:cNvSpPr/>
      </xdr:nvSpPr>
      <xdr:spPr>
        <a:xfrm>
          <a:off x="5438775" y="43845124"/>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218</xdr:row>
      <xdr:rowOff>172266</xdr:rowOff>
    </xdr:from>
    <xdr:to>
      <xdr:col>5</xdr:col>
      <xdr:colOff>873192</xdr:colOff>
      <xdr:row>220</xdr:row>
      <xdr:rowOff>232121</xdr:rowOff>
    </xdr:to>
    <xdr:sp macro="" textlink="">
      <xdr:nvSpPr>
        <xdr:cNvPr id="158" name="Rectángulo 157">
          <a:hlinkClick xmlns:r="http://schemas.openxmlformats.org/officeDocument/2006/relationships" r:id="rId4"/>
        </xdr:cNvPr>
        <xdr:cNvSpPr/>
      </xdr:nvSpPr>
      <xdr:spPr>
        <a:xfrm>
          <a:off x="5438775" y="44320641"/>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868230</xdr:colOff>
      <xdr:row>218</xdr:row>
      <xdr:rowOff>167913</xdr:rowOff>
    </xdr:from>
    <xdr:to>
      <xdr:col>8</xdr:col>
      <xdr:colOff>1576331</xdr:colOff>
      <xdr:row>220</xdr:row>
      <xdr:rowOff>227768</xdr:rowOff>
    </xdr:to>
    <xdr:sp macro="" textlink="">
      <xdr:nvSpPr>
        <xdr:cNvPr id="159" name="Rectángulo 158">
          <a:hlinkClick xmlns:r="http://schemas.openxmlformats.org/officeDocument/2006/relationships" r:id="rId5"/>
        </xdr:cNvPr>
        <xdr:cNvSpPr/>
      </xdr:nvSpPr>
      <xdr:spPr>
        <a:xfrm>
          <a:off x="9078780" y="44316288"/>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886738</xdr:colOff>
      <xdr:row>216</xdr:row>
      <xdr:rowOff>90729</xdr:rowOff>
    </xdr:from>
    <xdr:to>
      <xdr:col>7</xdr:col>
      <xdr:colOff>837598</xdr:colOff>
      <xdr:row>218</xdr:row>
      <xdr:rowOff>150584</xdr:rowOff>
    </xdr:to>
    <xdr:sp macro="" textlink="">
      <xdr:nvSpPr>
        <xdr:cNvPr id="160" name="Rectángulo 159">
          <a:hlinkClick xmlns:r="http://schemas.openxmlformats.org/officeDocument/2006/relationships" r:id="rId6"/>
        </xdr:cNvPr>
        <xdr:cNvSpPr/>
      </xdr:nvSpPr>
      <xdr:spPr>
        <a:xfrm>
          <a:off x="7249438" y="43848579"/>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901630</xdr:colOff>
      <xdr:row>214</xdr:row>
      <xdr:rowOff>0</xdr:rowOff>
    </xdr:from>
    <xdr:to>
      <xdr:col>7</xdr:col>
      <xdr:colOff>850902</xdr:colOff>
      <xdr:row>216</xdr:row>
      <xdr:rowOff>58267</xdr:rowOff>
    </xdr:to>
    <xdr:sp macro="" textlink="">
      <xdr:nvSpPr>
        <xdr:cNvPr id="161" name="Rectángulo 160">
          <a:hlinkClick xmlns:r="http://schemas.openxmlformats.org/officeDocument/2006/relationships" r:id="rId7"/>
        </xdr:cNvPr>
        <xdr:cNvSpPr/>
      </xdr:nvSpPr>
      <xdr:spPr>
        <a:xfrm>
          <a:off x="7264330" y="43367325"/>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9</xdr:col>
      <xdr:colOff>1341062</xdr:colOff>
      <xdr:row>216</xdr:row>
      <xdr:rowOff>68804</xdr:rowOff>
    </xdr:from>
    <xdr:to>
      <xdr:col>11</xdr:col>
      <xdr:colOff>868740</xdr:colOff>
      <xdr:row>218</xdr:row>
      <xdr:rowOff>128659</xdr:rowOff>
    </xdr:to>
    <xdr:sp macro="" textlink="">
      <xdr:nvSpPr>
        <xdr:cNvPr id="162" name="Rectángulo 161">
          <a:hlinkClick xmlns:r="http://schemas.openxmlformats.org/officeDocument/2006/relationships" r:id="rId8"/>
        </xdr:cNvPr>
        <xdr:cNvSpPr/>
      </xdr:nvSpPr>
      <xdr:spPr>
        <a:xfrm>
          <a:off x="14542712" y="43826654"/>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1589112</xdr:colOff>
      <xdr:row>216</xdr:row>
      <xdr:rowOff>83165</xdr:rowOff>
    </xdr:from>
    <xdr:to>
      <xdr:col>8</xdr:col>
      <xdr:colOff>3392591</xdr:colOff>
      <xdr:row>218</xdr:row>
      <xdr:rowOff>162605</xdr:rowOff>
    </xdr:to>
    <xdr:sp macro="" textlink="">
      <xdr:nvSpPr>
        <xdr:cNvPr id="163" name="Rectángulo 162">
          <a:hlinkClick xmlns:r="http://schemas.openxmlformats.org/officeDocument/2006/relationships" r:id="rId9"/>
        </xdr:cNvPr>
        <xdr:cNvSpPr/>
      </xdr:nvSpPr>
      <xdr:spPr>
        <a:xfrm>
          <a:off x="10895037" y="43841015"/>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1593245</xdr:colOff>
      <xdr:row>214</xdr:row>
      <xdr:rowOff>8123</xdr:rowOff>
    </xdr:from>
    <xdr:to>
      <xdr:col>8</xdr:col>
      <xdr:colOff>3396724</xdr:colOff>
      <xdr:row>216</xdr:row>
      <xdr:rowOff>67978</xdr:rowOff>
    </xdr:to>
    <xdr:sp macro="" textlink="">
      <xdr:nvSpPr>
        <xdr:cNvPr id="164" name="Rectángulo 163">
          <a:hlinkClick xmlns:r="http://schemas.openxmlformats.org/officeDocument/2006/relationships" r:id="rId10"/>
        </xdr:cNvPr>
        <xdr:cNvSpPr/>
      </xdr:nvSpPr>
      <xdr:spPr>
        <a:xfrm>
          <a:off x="10899170" y="43375448"/>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862487</xdr:colOff>
      <xdr:row>216</xdr:row>
      <xdr:rowOff>77872</xdr:rowOff>
    </xdr:from>
    <xdr:to>
      <xdr:col>8</xdr:col>
      <xdr:colOff>1565821</xdr:colOff>
      <xdr:row>218</xdr:row>
      <xdr:rowOff>136139</xdr:rowOff>
    </xdr:to>
    <xdr:sp macro="" textlink="">
      <xdr:nvSpPr>
        <xdr:cNvPr id="165" name="Rectángulo 164">
          <a:hlinkClick xmlns:r="http://schemas.openxmlformats.org/officeDocument/2006/relationships" r:id="rId11"/>
        </xdr:cNvPr>
        <xdr:cNvSpPr/>
      </xdr:nvSpPr>
      <xdr:spPr>
        <a:xfrm>
          <a:off x="9073037" y="43835722"/>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9</xdr:col>
      <xdr:colOff>1365079</xdr:colOff>
      <xdr:row>214</xdr:row>
      <xdr:rowOff>699</xdr:rowOff>
    </xdr:from>
    <xdr:to>
      <xdr:col>11</xdr:col>
      <xdr:colOff>895936</xdr:colOff>
      <xdr:row>216</xdr:row>
      <xdr:rowOff>50795</xdr:rowOff>
    </xdr:to>
    <xdr:sp macro="" textlink="">
      <xdr:nvSpPr>
        <xdr:cNvPr id="166" name="Rectángulo 165">
          <a:hlinkClick xmlns:r="http://schemas.openxmlformats.org/officeDocument/2006/relationships" r:id="rId12"/>
        </xdr:cNvPr>
        <xdr:cNvSpPr/>
      </xdr:nvSpPr>
      <xdr:spPr>
        <a:xfrm>
          <a:off x="14566729" y="43368024"/>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8</xdr:col>
      <xdr:colOff>3434869</xdr:colOff>
      <xdr:row>218</xdr:row>
      <xdr:rowOff>158515</xdr:rowOff>
    </xdr:from>
    <xdr:to>
      <xdr:col>9</xdr:col>
      <xdr:colOff>1341033</xdr:colOff>
      <xdr:row>220</xdr:row>
      <xdr:rowOff>218370</xdr:rowOff>
    </xdr:to>
    <xdr:sp macro="" textlink="">
      <xdr:nvSpPr>
        <xdr:cNvPr id="167" name="Rectángulo 166">
          <a:hlinkClick xmlns:r="http://schemas.openxmlformats.org/officeDocument/2006/relationships" r:id="rId13"/>
        </xdr:cNvPr>
        <xdr:cNvSpPr/>
      </xdr:nvSpPr>
      <xdr:spPr>
        <a:xfrm>
          <a:off x="12740794" y="44306890"/>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8</xdr:col>
      <xdr:colOff>3417938</xdr:colOff>
      <xdr:row>216</xdr:row>
      <xdr:rowOff>79238</xdr:rowOff>
    </xdr:from>
    <xdr:to>
      <xdr:col>9</xdr:col>
      <xdr:colOff>1324102</xdr:colOff>
      <xdr:row>218</xdr:row>
      <xdr:rowOff>180401</xdr:rowOff>
    </xdr:to>
    <xdr:sp macro="" textlink="">
      <xdr:nvSpPr>
        <xdr:cNvPr id="168" name="Rectángulo 167">
          <a:hlinkClick xmlns:r="http://schemas.openxmlformats.org/officeDocument/2006/relationships" r:id="rId14"/>
        </xdr:cNvPr>
        <xdr:cNvSpPr/>
      </xdr:nvSpPr>
      <xdr:spPr>
        <a:xfrm>
          <a:off x="12723863" y="43837088"/>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8</xdr:col>
      <xdr:colOff>3426934</xdr:colOff>
      <xdr:row>214</xdr:row>
      <xdr:rowOff>4249</xdr:rowOff>
    </xdr:from>
    <xdr:to>
      <xdr:col>9</xdr:col>
      <xdr:colOff>1333098</xdr:colOff>
      <xdr:row>216</xdr:row>
      <xdr:rowOff>64104</xdr:rowOff>
    </xdr:to>
    <xdr:sp macro="" textlink="">
      <xdr:nvSpPr>
        <xdr:cNvPr id="169" name="Rectángulo 168">
          <a:hlinkClick xmlns:r="http://schemas.openxmlformats.org/officeDocument/2006/relationships" r:id="rId15"/>
        </xdr:cNvPr>
        <xdr:cNvSpPr/>
      </xdr:nvSpPr>
      <xdr:spPr>
        <a:xfrm>
          <a:off x="12732859" y="43371574"/>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867245</xdr:colOff>
      <xdr:row>214</xdr:row>
      <xdr:rowOff>2484</xdr:rowOff>
    </xdr:from>
    <xdr:to>
      <xdr:col>8</xdr:col>
      <xdr:colOff>1570579</xdr:colOff>
      <xdr:row>216</xdr:row>
      <xdr:rowOff>62339</xdr:rowOff>
    </xdr:to>
    <xdr:sp macro="" textlink="">
      <xdr:nvSpPr>
        <xdr:cNvPr id="170" name="Rectángulo 169">
          <a:hlinkClick xmlns:r="http://schemas.openxmlformats.org/officeDocument/2006/relationships" r:id="rId16"/>
        </xdr:cNvPr>
        <xdr:cNvSpPr/>
      </xdr:nvSpPr>
      <xdr:spPr>
        <a:xfrm>
          <a:off x="9077795" y="43369809"/>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897473</xdr:colOff>
      <xdr:row>218</xdr:row>
      <xdr:rowOff>173975</xdr:rowOff>
    </xdr:from>
    <xdr:to>
      <xdr:col>7</xdr:col>
      <xdr:colOff>848333</xdr:colOff>
      <xdr:row>220</xdr:row>
      <xdr:rowOff>233830</xdr:rowOff>
    </xdr:to>
    <xdr:sp macro="" textlink="">
      <xdr:nvSpPr>
        <xdr:cNvPr id="171" name="Rectángulo 170">
          <a:hlinkClick xmlns:r="http://schemas.openxmlformats.org/officeDocument/2006/relationships" r:id="rId17"/>
        </xdr:cNvPr>
        <xdr:cNvSpPr/>
      </xdr:nvSpPr>
      <xdr:spPr>
        <a:xfrm>
          <a:off x="7260173" y="44322350"/>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1603024</xdr:colOff>
      <xdr:row>218</xdr:row>
      <xdr:rowOff>179031</xdr:rowOff>
    </xdr:from>
    <xdr:to>
      <xdr:col>8</xdr:col>
      <xdr:colOff>3406503</xdr:colOff>
      <xdr:row>220</xdr:row>
      <xdr:rowOff>226402</xdr:rowOff>
    </xdr:to>
    <xdr:sp macro="" textlink="">
      <xdr:nvSpPr>
        <xdr:cNvPr id="172" name="Rectángulo 171">
          <a:hlinkClick xmlns:r="http://schemas.openxmlformats.org/officeDocument/2006/relationships" r:id="rId18"/>
        </xdr:cNvPr>
        <xdr:cNvSpPr/>
      </xdr:nvSpPr>
      <xdr:spPr>
        <a:xfrm>
          <a:off x="10908949" y="44327406"/>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237</xdr:row>
      <xdr:rowOff>2889</xdr:rowOff>
    </xdr:from>
    <xdr:to>
      <xdr:col>5</xdr:col>
      <xdr:colOff>873192</xdr:colOff>
      <xdr:row>239</xdr:row>
      <xdr:rowOff>62744</xdr:rowOff>
    </xdr:to>
    <xdr:sp macro="" textlink="">
      <xdr:nvSpPr>
        <xdr:cNvPr id="173" name="Rectángulo 172">
          <a:hlinkClick xmlns:r="http://schemas.openxmlformats.org/officeDocument/2006/relationships" r:id="rId2"/>
        </xdr:cNvPr>
        <xdr:cNvSpPr/>
      </xdr:nvSpPr>
      <xdr:spPr>
        <a:xfrm>
          <a:off x="5438775" y="4804698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239</xdr:row>
      <xdr:rowOff>87274</xdr:rowOff>
    </xdr:from>
    <xdr:to>
      <xdr:col>5</xdr:col>
      <xdr:colOff>873192</xdr:colOff>
      <xdr:row>241</xdr:row>
      <xdr:rowOff>147129</xdr:rowOff>
    </xdr:to>
    <xdr:sp macro="" textlink="">
      <xdr:nvSpPr>
        <xdr:cNvPr id="174" name="Rectángulo 173">
          <a:hlinkClick xmlns:r="http://schemas.openxmlformats.org/officeDocument/2006/relationships" r:id="rId3"/>
        </xdr:cNvPr>
        <xdr:cNvSpPr/>
      </xdr:nvSpPr>
      <xdr:spPr>
        <a:xfrm>
          <a:off x="5438775" y="4852189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241</xdr:row>
      <xdr:rowOff>172266</xdr:rowOff>
    </xdr:from>
    <xdr:to>
      <xdr:col>5</xdr:col>
      <xdr:colOff>873192</xdr:colOff>
      <xdr:row>243</xdr:row>
      <xdr:rowOff>232121</xdr:rowOff>
    </xdr:to>
    <xdr:sp macro="" textlink="">
      <xdr:nvSpPr>
        <xdr:cNvPr id="175" name="Rectángulo 174">
          <a:hlinkClick xmlns:r="http://schemas.openxmlformats.org/officeDocument/2006/relationships" r:id="rId4"/>
        </xdr:cNvPr>
        <xdr:cNvSpPr/>
      </xdr:nvSpPr>
      <xdr:spPr>
        <a:xfrm>
          <a:off x="5438775" y="48997416"/>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868230</xdr:colOff>
      <xdr:row>241</xdr:row>
      <xdr:rowOff>167913</xdr:rowOff>
    </xdr:from>
    <xdr:to>
      <xdr:col>8</xdr:col>
      <xdr:colOff>1576331</xdr:colOff>
      <xdr:row>243</xdr:row>
      <xdr:rowOff>227768</xdr:rowOff>
    </xdr:to>
    <xdr:sp macro="" textlink="">
      <xdr:nvSpPr>
        <xdr:cNvPr id="176" name="Rectángulo 175">
          <a:hlinkClick xmlns:r="http://schemas.openxmlformats.org/officeDocument/2006/relationships" r:id="rId5"/>
        </xdr:cNvPr>
        <xdr:cNvSpPr/>
      </xdr:nvSpPr>
      <xdr:spPr>
        <a:xfrm>
          <a:off x="9078780" y="48993063"/>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886738</xdr:colOff>
      <xdr:row>239</xdr:row>
      <xdr:rowOff>90729</xdr:rowOff>
    </xdr:from>
    <xdr:to>
      <xdr:col>7</xdr:col>
      <xdr:colOff>837598</xdr:colOff>
      <xdr:row>241</xdr:row>
      <xdr:rowOff>150584</xdr:rowOff>
    </xdr:to>
    <xdr:sp macro="" textlink="">
      <xdr:nvSpPr>
        <xdr:cNvPr id="177" name="Rectángulo 176">
          <a:hlinkClick xmlns:r="http://schemas.openxmlformats.org/officeDocument/2006/relationships" r:id="rId6"/>
        </xdr:cNvPr>
        <xdr:cNvSpPr/>
      </xdr:nvSpPr>
      <xdr:spPr>
        <a:xfrm>
          <a:off x="7249438" y="48525354"/>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901630</xdr:colOff>
      <xdr:row>237</xdr:row>
      <xdr:rowOff>0</xdr:rowOff>
    </xdr:from>
    <xdr:to>
      <xdr:col>7</xdr:col>
      <xdr:colOff>850902</xdr:colOff>
      <xdr:row>239</xdr:row>
      <xdr:rowOff>58267</xdr:rowOff>
    </xdr:to>
    <xdr:sp macro="" textlink="">
      <xdr:nvSpPr>
        <xdr:cNvPr id="178" name="Rectángulo 177">
          <a:hlinkClick xmlns:r="http://schemas.openxmlformats.org/officeDocument/2006/relationships" r:id="rId7"/>
        </xdr:cNvPr>
        <xdr:cNvSpPr/>
      </xdr:nvSpPr>
      <xdr:spPr>
        <a:xfrm>
          <a:off x="7264330" y="48044100"/>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9</xdr:col>
      <xdr:colOff>1341062</xdr:colOff>
      <xdr:row>239</xdr:row>
      <xdr:rowOff>68804</xdr:rowOff>
    </xdr:from>
    <xdr:to>
      <xdr:col>11</xdr:col>
      <xdr:colOff>868740</xdr:colOff>
      <xdr:row>241</xdr:row>
      <xdr:rowOff>128659</xdr:rowOff>
    </xdr:to>
    <xdr:sp macro="" textlink="">
      <xdr:nvSpPr>
        <xdr:cNvPr id="179" name="Rectángulo 178">
          <a:hlinkClick xmlns:r="http://schemas.openxmlformats.org/officeDocument/2006/relationships" r:id="rId8"/>
        </xdr:cNvPr>
        <xdr:cNvSpPr/>
      </xdr:nvSpPr>
      <xdr:spPr>
        <a:xfrm>
          <a:off x="14542712" y="48503429"/>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1589112</xdr:colOff>
      <xdr:row>239</xdr:row>
      <xdr:rowOff>83165</xdr:rowOff>
    </xdr:from>
    <xdr:to>
      <xdr:col>8</xdr:col>
      <xdr:colOff>3392591</xdr:colOff>
      <xdr:row>241</xdr:row>
      <xdr:rowOff>162605</xdr:rowOff>
    </xdr:to>
    <xdr:sp macro="" textlink="">
      <xdr:nvSpPr>
        <xdr:cNvPr id="180" name="Rectángulo 179">
          <a:hlinkClick xmlns:r="http://schemas.openxmlformats.org/officeDocument/2006/relationships" r:id="rId9"/>
        </xdr:cNvPr>
        <xdr:cNvSpPr/>
      </xdr:nvSpPr>
      <xdr:spPr>
        <a:xfrm>
          <a:off x="10895037" y="48517790"/>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1593245</xdr:colOff>
      <xdr:row>237</xdr:row>
      <xdr:rowOff>8123</xdr:rowOff>
    </xdr:from>
    <xdr:to>
      <xdr:col>8</xdr:col>
      <xdr:colOff>3396724</xdr:colOff>
      <xdr:row>239</xdr:row>
      <xdr:rowOff>67978</xdr:rowOff>
    </xdr:to>
    <xdr:sp macro="" textlink="">
      <xdr:nvSpPr>
        <xdr:cNvPr id="181" name="Rectángulo 180">
          <a:hlinkClick xmlns:r="http://schemas.openxmlformats.org/officeDocument/2006/relationships" r:id="rId10"/>
        </xdr:cNvPr>
        <xdr:cNvSpPr/>
      </xdr:nvSpPr>
      <xdr:spPr>
        <a:xfrm>
          <a:off x="10899170" y="48052223"/>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862487</xdr:colOff>
      <xdr:row>239</xdr:row>
      <xdr:rowOff>77872</xdr:rowOff>
    </xdr:from>
    <xdr:to>
      <xdr:col>8</xdr:col>
      <xdr:colOff>1565821</xdr:colOff>
      <xdr:row>241</xdr:row>
      <xdr:rowOff>136139</xdr:rowOff>
    </xdr:to>
    <xdr:sp macro="" textlink="">
      <xdr:nvSpPr>
        <xdr:cNvPr id="182" name="Rectángulo 181">
          <a:hlinkClick xmlns:r="http://schemas.openxmlformats.org/officeDocument/2006/relationships" r:id="rId11"/>
        </xdr:cNvPr>
        <xdr:cNvSpPr/>
      </xdr:nvSpPr>
      <xdr:spPr>
        <a:xfrm>
          <a:off x="9073037" y="48512497"/>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9</xdr:col>
      <xdr:colOff>1365079</xdr:colOff>
      <xdr:row>237</xdr:row>
      <xdr:rowOff>699</xdr:rowOff>
    </xdr:from>
    <xdr:to>
      <xdr:col>11</xdr:col>
      <xdr:colOff>895936</xdr:colOff>
      <xdr:row>239</xdr:row>
      <xdr:rowOff>50795</xdr:rowOff>
    </xdr:to>
    <xdr:sp macro="" textlink="">
      <xdr:nvSpPr>
        <xdr:cNvPr id="183" name="Rectángulo 182">
          <a:hlinkClick xmlns:r="http://schemas.openxmlformats.org/officeDocument/2006/relationships" r:id="rId12"/>
        </xdr:cNvPr>
        <xdr:cNvSpPr/>
      </xdr:nvSpPr>
      <xdr:spPr>
        <a:xfrm>
          <a:off x="14566729" y="48044799"/>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8</xdr:col>
      <xdr:colOff>3434869</xdr:colOff>
      <xdr:row>241</xdr:row>
      <xdr:rowOff>158515</xdr:rowOff>
    </xdr:from>
    <xdr:to>
      <xdr:col>9</xdr:col>
      <xdr:colOff>1341033</xdr:colOff>
      <xdr:row>243</xdr:row>
      <xdr:rowOff>218370</xdr:rowOff>
    </xdr:to>
    <xdr:sp macro="" textlink="">
      <xdr:nvSpPr>
        <xdr:cNvPr id="184" name="Rectángulo 183">
          <a:hlinkClick xmlns:r="http://schemas.openxmlformats.org/officeDocument/2006/relationships" r:id="rId13"/>
        </xdr:cNvPr>
        <xdr:cNvSpPr/>
      </xdr:nvSpPr>
      <xdr:spPr>
        <a:xfrm>
          <a:off x="12740794" y="48983665"/>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8</xdr:col>
      <xdr:colOff>3417938</xdr:colOff>
      <xdr:row>239</xdr:row>
      <xdr:rowOff>79238</xdr:rowOff>
    </xdr:from>
    <xdr:to>
      <xdr:col>9</xdr:col>
      <xdr:colOff>1324102</xdr:colOff>
      <xdr:row>241</xdr:row>
      <xdr:rowOff>180401</xdr:rowOff>
    </xdr:to>
    <xdr:sp macro="" textlink="">
      <xdr:nvSpPr>
        <xdr:cNvPr id="185" name="Rectángulo 184">
          <a:hlinkClick xmlns:r="http://schemas.openxmlformats.org/officeDocument/2006/relationships" r:id="rId14"/>
        </xdr:cNvPr>
        <xdr:cNvSpPr/>
      </xdr:nvSpPr>
      <xdr:spPr>
        <a:xfrm>
          <a:off x="12723863" y="48513863"/>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8</xdr:col>
      <xdr:colOff>3426934</xdr:colOff>
      <xdr:row>237</xdr:row>
      <xdr:rowOff>4249</xdr:rowOff>
    </xdr:from>
    <xdr:to>
      <xdr:col>9</xdr:col>
      <xdr:colOff>1333098</xdr:colOff>
      <xdr:row>239</xdr:row>
      <xdr:rowOff>64104</xdr:rowOff>
    </xdr:to>
    <xdr:sp macro="" textlink="">
      <xdr:nvSpPr>
        <xdr:cNvPr id="186" name="Rectángulo 185">
          <a:hlinkClick xmlns:r="http://schemas.openxmlformats.org/officeDocument/2006/relationships" r:id="rId15"/>
        </xdr:cNvPr>
        <xdr:cNvSpPr/>
      </xdr:nvSpPr>
      <xdr:spPr>
        <a:xfrm>
          <a:off x="12732859" y="48048349"/>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867245</xdr:colOff>
      <xdr:row>237</xdr:row>
      <xdr:rowOff>2484</xdr:rowOff>
    </xdr:from>
    <xdr:to>
      <xdr:col>8</xdr:col>
      <xdr:colOff>1570579</xdr:colOff>
      <xdr:row>239</xdr:row>
      <xdr:rowOff>62339</xdr:rowOff>
    </xdr:to>
    <xdr:sp macro="" textlink="">
      <xdr:nvSpPr>
        <xdr:cNvPr id="187" name="Rectángulo 186">
          <a:hlinkClick xmlns:r="http://schemas.openxmlformats.org/officeDocument/2006/relationships" r:id="rId16"/>
        </xdr:cNvPr>
        <xdr:cNvSpPr/>
      </xdr:nvSpPr>
      <xdr:spPr>
        <a:xfrm>
          <a:off x="9077795" y="48046584"/>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897473</xdr:colOff>
      <xdr:row>241</xdr:row>
      <xdr:rowOff>173975</xdr:rowOff>
    </xdr:from>
    <xdr:to>
      <xdr:col>7</xdr:col>
      <xdr:colOff>848333</xdr:colOff>
      <xdr:row>243</xdr:row>
      <xdr:rowOff>233830</xdr:rowOff>
    </xdr:to>
    <xdr:sp macro="" textlink="">
      <xdr:nvSpPr>
        <xdr:cNvPr id="188" name="Rectángulo 187">
          <a:hlinkClick xmlns:r="http://schemas.openxmlformats.org/officeDocument/2006/relationships" r:id="rId17"/>
        </xdr:cNvPr>
        <xdr:cNvSpPr/>
      </xdr:nvSpPr>
      <xdr:spPr>
        <a:xfrm>
          <a:off x="7260173" y="48999125"/>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1603024</xdr:colOff>
      <xdr:row>241</xdr:row>
      <xdr:rowOff>179031</xdr:rowOff>
    </xdr:from>
    <xdr:to>
      <xdr:col>8</xdr:col>
      <xdr:colOff>3406503</xdr:colOff>
      <xdr:row>243</xdr:row>
      <xdr:rowOff>226402</xdr:rowOff>
    </xdr:to>
    <xdr:sp macro="" textlink="">
      <xdr:nvSpPr>
        <xdr:cNvPr id="189" name="Rectángulo 188">
          <a:hlinkClick xmlns:r="http://schemas.openxmlformats.org/officeDocument/2006/relationships" r:id="rId18"/>
        </xdr:cNvPr>
        <xdr:cNvSpPr/>
      </xdr:nvSpPr>
      <xdr:spPr>
        <a:xfrm>
          <a:off x="10908949" y="49004181"/>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260</xdr:row>
      <xdr:rowOff>2889</xdr:rowOff>
    </xdr:from>
    <xdr:to>
      <xdr:col>5</xdr:col>
      <xdr:colOff>873192</xdr:colOff>
      <xdr:row>262</xdr:row>
      <xdr:rowOff>62744</xdr:rowOff>
    </xdr:to>
    <xdr:sp macro="" textlink="">
      <xdr:nvSpPr>
        <xdr:cNvPr id="190" name="Rectángulo 189">
          <a:hlinkClick xmlns:r="http://schemas.openxmlformats.org/officeDocument/2006/relationships" r:id="rId2"/>
        </xdr:cNvPr>
        <xdr:cNvSpPr/>
      </xdr:nvSpPr>
      <xdr:spPr>
        <a:xfrm>
          <a:off x="5438775" y="52723764"/>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262</xdr:row>
      <xdr:rowOff>87274</xdr:rowOff>
    </xdr:from>
    <xdr:to>
      <xdr:col>5</xdr:col>
      <xdr:colOff>873192</xdr:colOff>
      <xdr:row>264</xdr:row>
      <xdr:rowOff>147129</xdr:rowOff>
    </xdr:to>
    <xdr:sp macro="" textlink="">
      <xdr:nvSpPr>
        <xdr:cNvPr id="191" name="Rectángulo 190">
          <a:hlinkClick xmlns:r="http://schemas.openxmlformats.org/officeDocument/2006/relationships" r:id="rId3"/>
        </xdr:cNvPr>
        <xdr:cNvSpPr/>
      </xdr:nvSpPr>
      <xdr:spPr>
        <a:xfrm>
          <a:off x="5438775" y="53198674"/>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264</xdr:row>
      <xdr:rowOff>172266</xdr:rowOff>
    </xdr:from>
    <xdr:to>
      <xdr:col>5</xdr:col>
      <xdr:colOff>873192</xdr:colOff>
      <xdr:row>266</xdr:row>
      <xdr:rowOff>232121</xdr:rowOff>
    </xdr:to>
    <xdr:sp macro="" textlink="">
      <xdr:nvSpPr>
        <xdr:cNvPr id="192" name="Rectángulo 191">
          <a:hlinkClick xmlns:r="http://schemas.openxmlformats.org/officeDocument/2006/relationships" r:id="rId4"/>
        </xdr:cNvPr>
        <xdr:cNvSpPr/>
      </xdr:nvSpPr>
      <xdr:spPr>
        <a:xfrm>
          <a:off x="5438775" y="53674191"/>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868230</xdr:colOff>
      <xdr:row>264</xdr:row>
      <xdr:rowOff>167913</xdr:rowOff>
    </xdr:from>
    <xdr:to>
      <xdr:col>8</xdr:col>
      <xdr:colOff>1576331</xdr:colOff>
      <xdr:row>266</xdr:row>
      <xdr:rowOff>227768</xdr:rowOff>
    </xdr:to>
    <xdr:sp macro="" textlink="">
      <xdr:nvSpPr>
        <xdr:cNvPr id="193" name="Rectángulo 192">
          <a:hlinkClick xmlns:r="http://schemas.openxmlformats.org/officeDocument/2006/relationships" r:id="rId5"/>
        </xdr:cNvPr>
        <xdr:cNvSpPr/>
      </xdr:nvSpPr>
      <xdr:spPr>
        <a:xfrm>
          <a:off x="9078780" y="53669838"/>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886738</xdr:colOff>
      <xdr:row>262</xdr:row>
      <xdr:rowOff>90729</xdr:rowOff>
    </xdr:from>
    <xdr:to>
      <xdr:col>7</xdr:col>
      <xdr:colOff>837598</xdr:colOff>
      <xdr:row>264</xdr:row>
      <xdr:rowOff>150584</xdr:rowOff>
    </xdr:to>
    <xdr:sp macro="" textlink="">
      <xdr:nvSpPr>
        <xdr:cNvPr id="194" name="Rectángulo 193">
          <a:hlinkClick xmlns:r="http://schemas.openxmlformats.org/officeDocument/2006/relationships" r:id="rId6"/>
        </xdr:cNvPr>
        <xdr:cNvSpPr/>
      </xdr:nvSpPr>
      <xdr:spPr>
        <a:xfrm>
          <a:off x="7249438" y="53202129"/>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901630</xdr:colOff>
      <xdr:row>260</xdr:row>
      <xdr:rowOff>0</xdr:rowOff>
    </xdr:from>
    <xdr:to>
      <xdr:col>7</xdr:col>
      <xdr:colOff>850902</xdr:colOff>
      <xdr:row>262</xdr:row>
      <xdr:rowOff>58267</xdr:rowOff>
    </xdr:to>
    <xdr:sp macro="" textlink="">
      <xdr:nvSpPr>
        <xdr:cNvPr id="195" name="Rectángulo 194">
          <a:hlinkClick xmlns:r="http://schemas.openxmlformats.org/officeDocument/2006/relationships" r:id="rId7"/>
        </xdr:cNvPr>
        <xdr:cNvSpPr/>
      </xdr:nvSpPr>
      <xdr:spPr>
        <a:xfrm>
          <a:off x="7264330" y="52720875"/>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9</xdr:col>
      <xdr:colOff>1341062</xdr:colOff>
      <xdr:row>262</xdr:row>
      <xdr:rowOff>68804</xdr:rowOff>
    </xdr:from>
    <xdr:to>
      <xdr:col>11</xdr:col>
      <xdr:colOff>868740</xdr:colOff>
      <xdr:row>264</xdr:row>
      <xdr:rowOff>128659</xdr:rowOff>
    </xdr:to>
    <xdr:sp macro="" textlink="">
      <xdr:nvSpPr>
        <xdr:cNvPr id="196" name="Rectángulo 195">
          <a:hlinkClick xmlns:r="http://schemas.openxmlformats.org/officeDocument/2006/relationships" r:id="rId8"/>
        </xdr:cNvPr>
        <xdr:cNvSpPr/>
      </xdr:nvSpPr>
      <xdr:spPr>
        <a:xfrm>
          <a:off x="14542712" y="53180204"/>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1589112</xdr:colOff>
      <xdr:row>262</xdr:row>
      <xdr:rowOff>83165</xdr:rowOff>
    </xdr:from>
    <xdr:to>
      <xdr:col>8</xdr:col>
      <xdr:colOff>3392591</xdr:colOff>
      <xdr:row>264</xdr:row>
      <xdr:rowOff>162605</xdr:rowOff>
    </xdr:to>
    <xdr:sp macro="" textlink="">
      <xdr:nvSpPr>
        <xdr:cNvPr id="197" name="Rectángulo 196">
          <a:hlinkClick xmlns:r="http://schemas.openxmlformats.org/officeDocument/2006/relationships" r:id="rId9"/>
        </xdr:cNvPr>
        <xdr:cNvSpPr/>
      </xdr:nvSpPr>
      <xdr:spPr>
        <a:xfrm>
          <a:off x="10895037" y="53194565"/>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1593245</xdr:colOff>
      <xdr:row>260</xdr:row>
      <xdr:rowOff>8123</xdr:rowOff>
    </xdr:from>
    <xdr:to>
      <xdr:col>8</xdr:col>
      <xdr:colOff>3396724</xdr:colOff>
      <xdr:row>262</xdr:row>
      <xdr:rowOff>67978</xdr:rowOff>
    </xdr:to>
    <xdr:sp macro="" textlink="">
      <xdr:nvSpPr>
        <xdr:cNvPr id="198" name="Rectángulo 197">
          <a:hlinkClick xmlns:r="http://schemas.openxmlformats.org/officeDocument/2006/relationships" r:id="rId10"/>
        </xdr:cNvPr>
        <xdr:cNvSpPr/>
      </xdr:nvSpPr>
      <xdr:spPr>
        <a:xfrm>
          <a:off x="10899170" y="52728998"/>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862487</xdr:colOff>
      <xdr:row>262</xdr:row>
      <xdr:rowOff>77872</xdr:rowOff>
    </xdr:from>
    <xdr:to>
      <xdr:col>8</xdr:col>
      <xdr:colOff>1565821</xdr:colOff>
      <xdr:row>264</xdr:row>
      <xdr:rowOff>136139</xdr:rowOff>
    </xdr:to>
    <xdr:sp macro="" textlink="">
      <xdr:nvSpPr>
        <xdr:cNvPr id="199" name="Rectángulo 198">
          <a:hlinkClick xmlns:r="http://schemas.openxmlformats.org/officeDocument/2006/relationships" r:id="rId11"/>
        </xdr:cNvPr>
        <xdr:cNvSpPr/>
      </xdr:nvSpPr>
      <xdr:spPr>
        <a:xfrm>
          <a:off x="9073037" y="53189272"/>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9</xdr:col>
      <xdr:colOff>1365079</xdr:colOff>
      <xdr:row>260</xdr:row>
      <xdr:rowOff>699</xdr:rowOff>
    </xdr:from>
    <xdr:to>
      <xdr:col>11</xdr:col>
      <xdr:colOff>895936</xdr:colOff>
      <xdr:row>262</xdr:row>
      <xdr:rowOff>50795</xdr:rowOff>
    </xdr:to>
    <xdr:sp macro="" textlink="">
      <xdr:nvSpPr>
        <xdr:cNvPr id="200" name="Rectángulo 199">
          <a:hlinkClick xmlns:r="http://schemas.openxmlformats.org/officeDocument/2006/relationships" r:id="rId12"/>
        </xdr:cNvPr>
        <xdr:cNvSpPr/>
      </xdr:nvSpPr>
      <xdr:spPr>
        <a:xfrm>
          <a:off x="14566729" y="52721574"/>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8</xdr:col>
      <xdr:colOff>3434869</xdr:colOff>
      <xdr:row>264</xdr:row>
      <xdr:rowOff>158515</xdr:rowOff>
    </xdr:from>
    <xdr:to>
      <xdr:col>9</xdr:col>
      <xdr:colOff>1341033</xdr:colOff>
      <xdr:row>266</xdr:row>
      <xdr:rowOff>218370</xdr:rowOff>
    </xdr:to>
    <xdr:sp macro="" textlink="">
      <xdr:nvSpPr>
        <xdr:cNvPr id="201" name="Rectángulo 200">
          <a:hlinkClick xmlns:r="http://schemas.openxmlformats.org/officeDocument/2006/relationships" r:id="rId13"/>
        </xdr:cNvPr>
        <xdr:cNvSpPr/>
      </xdr:nvSpPr>
      <xdr:spPr>
        <a:xfrm>
          <a:off x="12740794" y="53660440"/>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8</xdr:col>
      <xdr:colOff>3417938</xdr:colOff>
      <xdr:row>262</xdr:row>
      <xdr:rowOff>79238</xdr:rowOff>
    </xdr:from>
    <xdr:to>
      <xdr:col>9</xdr:col>
      <xdr:colOff>1324102</xdr:colOff>
      <xdr:row>264</xdr:row>
      <xdr:rowOff>180401</xdr:rowOff>
    </xdr:to>
    <xdr:sp macro="" textlink="">
      <xdr:nvSpPr>
        <xdr:cNvPr id="202" name="Rectángulo 201">
          <a:hlinkClick xmlns:r="http://schemas.openxmlformats.org/officeDocument/2006/relationships" r:id="rId14"/>
        </xdr:cNvPr>
        <xdr:cNvSpPr/>
      </xdr:nvSpPr>
      <xdr:spPr>
        <a:xfrm>
          <a:off x="12723863" y="53190638"/>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8</xdr:col>
      <xdr:colOff>3426934</xdr:colOff>
      <xdr:row>260</xdr:row>
      <xdr:rowOff>4249</xdr:rowOff>
    </xdr:from>
    <xdr:to>
      <xdr:col>9</xdr:col>
      <xdr:colOff>1333098</xdr:colOff>
      <xdr:row>262</xdr:row>
      <xdr:rowOff>64104</xdr:rowOff>
    </xdr:to>
    <xdr:sp macro="" textlink="">
      <xdr:nvSpPr>
        <xdr:cNvPr id="203" name="Rectángulo 202">
          <a:hlinkClick xmlns:r="http://schemas.openxmlformats.org/officeDocument/2006/relationships" r:id="rId15"/>
        </xdr:cNvPr>
        <xdr:cNvSpPr/>
      </xdr:nvSpPr>
      <xdr:spPr>
        <a:xfrm>
          <a:off x="12732859" y="52725124"/>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867245</xdr:colOff>
      <xdr:row>260</xdr:row>
      <xdr:rowOff>2484</xdr:rowOff>
    </xdr:from>
    <xdr:to>
      <xdr:col>8</xdr:col>
      <xdr:colOff>1570579</xdr:colOff>
      <xdr:row>262</xdr:row>
      <xdr:rowOff>62339</xdr:rowOff>
    </xdr:to>
    <xdr:sp macro="" textlink="">
      <xdr:nvSpPr>
        <xdr:cNvPr id="204" name="Rectángulo 203">
          <a:hlinkClick xmlns:r="http://schemas.openxmlformats.org/officeDocument/2006/relationships" r:id="rId16"/>
        </xdr:cNvPr>
        <xdr:cNvSpPr/>
      </xdr:nvSpPr>
      <xdr:spPr>
        <a:xfrm>
          <a:off x="9077795" y="52723359"/>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897473</xdr:colOff>
      <xdr:row>264</xdr:row>
      <xdr:rowOff>173975</xdr:rowOff>
    </xdr:from>
    <xdr:to>
      <xdr:col>7</xdr:col>
      <xdr:colOff>848333</xdr:colOff>
      <xdr:row>266</xdr:row>
      <xdr:rowOff>233830</xdr:rowOff>
    </xdr:to>
    <xdr:sp macro="" textlink="">
      <xdr:nvSpPr>
        <xdr:cNvPr id="205" name="Rectángulo 204">
          <a:hlinkClick xmlns:r="http://schemas.openxmlformats.org/officeDocument/2006/relationships" r:id="rId17"/>
        </xdr:cNvPr>
        <xdr:cNvSpPr/>
      </xdr:nvSpPr>
      <xdr:spPr>
        <a:xfrm>
          <a:off x="7260173" y="53675900"/>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1603024</xdr:colOff>
      <xdr:row>264</xdr:row>
      <xdr:rowOff>179031</xdr:rowOff>
    </xdr:from>
    <xdr:to>
      <xdr:col>8</xdr:col>
      <xdr:colOff>3406503</xdr:colOff>
      <xdr:row>266</xdr:row>
      <xdr:rowOff>226402</xdr:rowOff>
    </xdr:to>
    <xdr:sp macro="" textlink="">
      <xdr:nvSpPr>
        <xdr:cNvPr id="206" name="Rectángulo 205">
          <a:hlinkClick xmlns:r="http://schemas.openxmlformats.org/officeDocument/2006/relationships" r:id="rId18"/>
        </xdr:cNvPr>
        <xdr:cNvSpPr/>
      </xdr:nvSpPr>
      <xdr:spPr>
        <a:xfrm>
          <a:off x="10908949" y="53680956"/>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5465</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twoCellAnchor>
    <xdr:from>
      <xdr:col>4</xdr:col>
      <xdr:colOff>0</xdr:colOff>
      <xdr:row>0</xdr:row>
      <xdr:rowOff>2889</xdr:rowOff>
    </xdr:from>
    <xdr:to>
      <xdr:col>5</xdr:col>
      <xdr:colOff>877844</xdr:colOff>
      <xdr:row>4</xdr:row>
      <xdr:rowOff>253909</xdr:rowOff>
    </xdr:to>
    <xdr:sp macro="" textlink="">
      <xdr:nvSpPr>
        <xdr:cNvPr id="3" name="Rectángulo 2">
          <a:hlinkClick xmlns:r="http://schemas.openxmlformats.org/officeDocument/2006/relationships" r:id="rId2"/>
        </xdr:cNvPr>
        <xdr:cNvSpPr/>
      </xdr:nvSpPr>
      <xdr:spPr>
        <a:xfrm>
          <a:off x="6191250" y="288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4</xdr:row>
      <xdr:rowOff>278439</xdr:rowOff>
    </xdr:from>
    <xdr:to>
      <xdr:col>5</xdr:col>
      <xdr:colOff>877844</xdr:colOff>
      <xdr:row>5</xdr:row>
      <xdr:rowOff>53208</xdr:rowOff>
    </xdr:to>
    <xdr:sp macro="" textlink="">
      <xdr:nvSpPr>
        <xdr:cNvPr id="4" name="Rectángulo 3">
          <a:hlinkClick xmlns:r="http://schemas.openxmlformats.org/officeDocument/2006/relationships" r:id="rId3"/>
        </xdr:cNvPr>
        <xdr:cNvSpPr/>
      </xdr:nvSpPr>
      <xdr:spPr>
        <a:xfrm>
          <a:off x="6191250" y="47779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5</xdr:row>
      <xdr:rowOff>78345</xdr:rowOff>
    </xdr:from>
    <xdr:to>
      <xdr:col>5</xdr:col>
      <xdr:colOff>877844</xdr:colOff>
      <xdr:row>7</xdr:row>
      <xdr:rowOff>152155</xdr:rowOff>
    </xdr:to>
    <xdr:sp macro="" textlink="">
      <xdr:nvSpPr>
        <xdr:cNvPr id="5" name="Rectángulo 4">
          <a:hlinkClick xmlns:r="http://schemas.openxmlformats.org/officeDocument/2006/relationships" r:id="rId4"/>
        </xdr:cNvPr>
        <xdr:cNvSpPr/>
      </xdr:nvSpPr>
      <xdr:spPr>
        <a:xfrm>
          <a:off x="6191250" y="953316"/>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151197</xdr:colOff>
      <xdr:row>5</xdr:row>
      <xdr:rowOff>73992</xdr:rowOff>
    </xdr:from>
    <xdr:to>
      <xdr:col>8</xdr:col>
      <xdr:colOff>1002173</xdr:colOff>
      <xdr:row>7</xdr:row>
      <xdr:rowOff>147802</xdr:rowOff>
    </xdr:to>
    <xdr:sp macro="" textlink="">
      <xdr:nvSpPr>
        <xdr:cNvPr id="6" name="Rectángulo 5">
          <a:hlinkClick xmlns:r="http://schemas.openxmlformats.org/officeDocument/2006/relationships" r:id="rId5"/>
        </xdr:cNvPr>
        <xdr:cNvSpPr/>
      </xdr:nvSpPr>
      <xdr:spPr>
        <a:xfrm>
          <a:off x="9831255" y="948963"/>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891390</xdr:colOff>
      <xdr:row>4</xdr:row>
      <xdr:rowOff>281894</xdr:rowOff>
    </xdr:from>
    <xdr:to>
      <xdr:col>7</xdr:col>
      <xdr:colOff>120565</xdr:colOff>
      <xdr:row>5</xdr:row>
      <xdr:rowOff>56663</xdr:rowOff>
    </xdr:to>
    <xdr:sp macro="" textlink="">
      <xdr:nvSpPr>
        <xdr:cNvPr id="7" name="Rectángulo 6">
          <a:hlinkClick xmlns:r="http://schemas.openxmlformats.org/officeDocument/2006/relationships" r:id="rId6"/>
        </xdr:cNvPr>
        <xdr:cNvSpPr/>
      </xdr:nvSpPr>
      <xdr:spPr>
        <a:xfrm>
          <a:off x="8001913" y="481254"/>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906282</xdr:colOff>
      <xdr:row>0</xdr:row>
      <xdr:rowOff>0</xdr:rowOff>
    </xdr:from>
    <xdr:to>
      <xdr:col>7</xdr:col>
      <xdr:colOff>133869</xdr:colOff>
      <xdr:row>4</xdr:row>
      <xdr:rowOff>249432</xdr:rowOff>
    </xdr:to>
    <xdr:sp macro="" textlink="">
      <xdr:nvSpPr>
        <xdr:cNvPr id="8" name="Rectángulo 7">
          <a:hlinkClick xmlns:r="http://schemas.openxmlformats.org/officeDocument/2006/relationships" r:id="rId7"/>
        </xdr:cNvPr>
        <xdr:cNvSpPr/>
      </xdr:nvSpPr>
      <xdr:spPr>
        <a:xfrm>
          <a:off x="8016805" y="0"/>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99489</xdr:colOff>
      <xdr:row>4</xdr:row>
      <xdr:rowOff>259969</xdr:rowOff>
    </xdr:from>
    <xdr:to>
      <xdr:col>11</xdr:col>
      <xdr:colOff>565048</xdr:colOff>
      <xdr:row>5</xdr:row>
      <xdr:rowOff>34738</xdr:rowOff>
    </xdr:to>
    <xdr:sp macro="" textlink="">
      <xdr:nvSpPr>
        <xdr:cNvPr id="9" name="Rectángulo 8">
          <a:hlinkClick xmlns:r="http://schemas.openxmlformats.org/officeDocument/2006/relationships" r:id="rId8"/>
        </xdr:cNvPr>
        <xdr:cNvSpPr/>
      </xdr:nvSpPr>
      <xdr:spPr>
        <a:xfrm>
          <a:off x="15295187" y="459329"/>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1014954</xdr:colOff>
      <xdr:row>4</xdr:row>
      <xdr:rowOff>274330</xdr:rowOff>
    </xdr:from>
    <xdr:to>
      <xdr:col>9</xdr:col>
      <xdr:colOff>127067</xdr:colOff>
      <xdr:row>5</xdr:row>
      <xdr:rowOff>68684</xdr:rowOff>
    </xdr:to>
    <xdr:sp macro="" textlink="">
      <xdr:nvSpPr>
        <xdr:cNvPr id="10" name="Rectángulo 9">
          <a:hlinkClick xmlns:r="http://schemas.openxmlformats.org/officeDocument/2006/relationships" r:id="rId9"/>
        </xdr:cNvPr>
        <xdr:cNvSpPr/>
      </xdr:nvSpPr>
      <xdr:spPr>
        <a:xfrm>
          <a:off x="11647512" y="473690"/>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1019087</xdr:colOff>
      <xdr:row>0</xdr:row>
      <xdr:rowOff>8123</xdr:rowOff>
    </xdr:from>
    <xdr:to>
      <xdr:col>9</xdr:col>
      <xdr:colOff>131200</xdr:colOff>
      <xdr:row>4</xdr:row>
      <xdr:rowOff>259143</xdr:rowOff>
    </xdr:to>
    <xdr:sp macro="" textlink="">
      <xdr:nvSpPr>
        <xdr:cNvPr id="11" name="Rectángulo 10">
          <a:hlinkClick xmlns:r="http://schemas.openxmlformats.org/officeDocument/2006/relationships" r:id="rId10"/>
        </xdr:cNvPr>
        <xdr:cNvSpPr/>
      </xdr:nvSpPr>
      <xdr:spPr>
        <a:xfrm>
          <a:off x="11651645" y="8123"/>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145454</xdr:colOff>
      <xdr:row>4</xdr:row>
      <xdr:rowOff>269037</xdr:rowOff>
    </xdr:from>
    <xdr:to>
      <xdr:col>8</xdr:col>
      <xdr:colOff>991663</xdr:colOff>
      <xdr:row>5</xdr:row>
      <xdr:rowOff>42218</xdr:rowOff>
    </xdr:to>
    <xdr:sp macro="" textlink="">
      <xdr:nvSpPr>
        <xdr:cNvPr id="12" name="Rectángulo 11">
          <a:hlinkClick xmlns:r="http://schemas.openxmlformats.org/officeDocument/2006/relationships" r:id="rId11"/>
        </xdr:cNvPr>
        <xdr:cNvSpPr/>
      </xdr:nvSpPr>
      <xdr:spPr>
        <a:xfrm>
          <a:off x="9825512" y="468397"/>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123506</xdr:colOff>
      <xdr:row>0</xdr:row>
      <xdr:rowOff>699</xdr:rowOff>
    </xdr:from>
    <xdr:to>
      <xdr:col>11</xdr:col>
      <xdr:colOff>592244</xdr:colOff>
      <xdr:row>4</xdr:row>
      <xdr:rowOff>241960</xdr:rowOff>
    </xdr:to>
    <xdr:sp macro="" textlink="">
      <xdr:nvSpPr>
        <xdr:cNvPr id="13" name="Rectángulo 12">
          <a:hlinkClick xmlns:r="http://schemas.openxmlformats.org/officeDocument/2006/relationships" r:id="rId12"/>
        </xdr:cNvPr>
        <xdr:cNvSpPr/>
      </xdr:nvSpPr>
      <xdr:spPr>
        <a:xfrm>
          <a:off x="15319204" y="699"/>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169345</xdr:colOff>
      <xdr:row>5</xdr:row>
      <xdr:rowOff>64594</xdr:rowOff>
    </xdr:from>
    <xdr:to>
      <xdr:col>10</xdr:col>
      <xdr:colOff>99460</xdr:colOff>
      <xdr:row>7</xdr:row>
      <xdr:rowOff>138404</xdr:rowOff>
    </xdr:to>
    <xdr:sp macro="" textlink="">
      <xdr:nvSpPr>
        <xdr:cNvPr id="14" name="Rectángulo 13">
          <a:hlinkClick xmlns:r="http://schemas.openxmlformats.org/officeDocument/2006/relationships" r:id="rId13"/>
        </xdr:cNvPr>
        <xdr:cNvSpPr/>
      </xdr:nvSpPr>
      <xdr:spPr>
        <a:xfrm>
          <a:off x="13493269" y="939565"/>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152414</xdr:colOff>
      <xdr:row>4</xdr:row>
      <xdr:rowOff>270403</xdr:rowOff>
    </xdr:from>
    <xdr:to>
      <xdr:col>10</xdr:col>
      <xdr:colOff>82529</xdr:colOff>
      <xdr:row>5</xdr:row>
      <xdr:rowOff>86480</xdr:rowOff>
    </xdr:to>
    <xdr:sp macro="" textlink="">
      <xdr:nvSpPr>
        <xdr:cNvPr id="15" name="Rectángulo 14">
          <a:hlinkClick xmlns:r="http://schemas.openxmlformats.org/officeDocument/2006/relationships" r:id="rId14"/>
        </xdr:cNvPr>
        <xdr:cNvSpPr/>
      </xdr:nvSpPr>
      <xdr:spPr>
        <a:xfrm>
          <a:off x="13476338" y="469763"/>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161410</xdr:colOff>
      <xdr:row>0</xdr:row>
      <xdr:rowOff>4249</xdr:rowOff>
    </xdr:from>
    <xdr:to>
      <xdr:col>10</xdr:col>
      <xdr:colOff>91525</xdr:colOff>
      <xdr:row>4</xdr:row>
      <xdr:rowOff>255269</xdr:rowOff>
    </xdr:to>
    <xdr:sp macro="" textlink="">
      <xdr:nvSpPr>
        <xdr:cNvPr id="16" name="Rectángulo 15">
          <a:hlinkClick xmlns:r="http://schemas.openxmlformats.org/officeDocument/2006/relationships" r:id="rId15"/>
        </xdr:cNvPr>
        <xdr:cNvSpPr/>
      </xdr:nvSpPr>
      <xdr:spPr>
        <a:xfrm>
          <a:off x="13485334" y="4249"/>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150212</xdr:colOff>
      <xdr:row>0</xdr:row>
      <xdr:rowOff>2484</xdr:rowOff>
    </xdr:from>
    <xdr:to>
      <xdr:col>8</xdr:col>
      <xdr:colOff>996421</xdr:colOff>
      <xdr:row>4</xdr:row>
      <xdr:rowOff>253504</xdr:rowOff>
    </xdr:to>
    <xdr:sp macro="" textlink="">
      <xdr:nvSpPr>
        <xdr:cNvPr id="17" name="Rectángulo 16">
          <a:hlinkClick xmlns:r="http://schemas.openxmlformats.org/officeDocument/2006/relationships" r:id="rId16"/>
        </xdr:cNvPr>
        <xdr:cNvSpPr/>
      </xdr:nvSpPr>
      <xdr:spPr>
        <a:xfrm>
          <a:off x="9830270" y="2484"/>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902125</xdr:colOff>
      <xdr:row>5</xdr:row>
      <xdr:rowOff>80054</xdr:rowOff>
    </xdr:from>
    <xdr:to>
      <xdr:col>7</xdr:col>
      <xdr:colOff>131300</xdr:colOff>
      <xdr:row>7</xdr:row>
      <xdr:rowOff>153864</xdr:rowOff>
    </xdr:to>
    <xdr:sp macro="" textlink="">
      <xdr:nvSpPr>
        <xdr:cNvPr id="18" name="Rectángulo 17">
          <a:hlinkClick xmlns:r="http://schemas.openxmlformats.org/officeDocument/2006/relationships" r:id="rId17"/>
        </xdr:cNvPr>
        <xdr:cNvSpPr/>
      </xdr:nvSpPr>
      <xdr:spPr>
        <a:xfrm>
          <a:off x="8012648" y="955025"/>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1028866</xdr:colOff>
      <xdr:row>5</xdr:row>
      <xdr:rowOff>85110</xdr:rowOff>
    </xdr:from>
    <xdr:to>
      <xdr:col>9</xdr:col>
      <xdr:colOff>140979</xdr:colOff>
      <xdr:row>7</xdr:row>
      <xdr:rowOff>146436</xdr:rowOff>
    </xdr:to>
    <xdr:sp macro="" textlink="">
      <xdr:nvSpPr>
        <xdr:cNvPr id="19" name="Rectángulo 18">
          <a:hlinkClick xmlns:r="http://schemas.openxmlformats.org/officeDocument/2006/relationships" r:id="rId18"/>
        </xdr:cNvPr>
        <xdr:cNvSpPr/>
      </xdr:nvSpPr>
      <xdr:spPr>
        <a:xfrm>
          <a:off x="11661424" y="960081"/>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51</xdr:row>
      <xdr:rowOff>13965</xdr:rowOff>
    </xdr:from>
    <xdr:to>
      <xdr:col>5</xdr:col>
      <xdr:colOff>877844</xdr:colOff>
      <xdr:row>53</xdr:row>
      <xdr:rowOff>76700</xdr:rowOff>
    </xdr:to>
    <xdr:sp macro="" textlink="">
      <xdr:nvSpPr>
        <xdr:cNvPr id="20" name="Rectángulo 19">
          <a:hlinkClick xmlns:r="http://schemas.openxmlformats.org/officeDocument/2006/relationships" r:id="rId2"/>
        </xdr:cNvPr>
        <xdr:cNvSpPr/>
      </xdr:nvSpPr>
      <xdr:spPr>
        <a:xfrm>
          <a:off x="6191250" y="9860157"/>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53</xdr:row>
      <xdr:rowOff>101230</xdr:rowOff>
    </xdr:from>
    <xdr:to>
      <xdr:col>5</xdr:col>
      <xdr:colOff>877844</xdr:colOff>
      <xdr:row>55</xdr:row>
      <xdr:rowOff>163964</xdr:rowOff>
    </xdr:to>
    <xdr:sp macro="" textlink="">
      <xdr:nvSpPr>
        <xdr:cNvPr id="21" name="Rectángulo 20">
          <a:hlinkClick xmlns:r="http://schemas.openxmlformats.org/officeDocument/2006/relationships" r:id="rId3"/>
        </xdr:cNvPr>
        <xdr:cNvSpPr/>
      </xdr:nvSpPr>
      <xdr:spPr>
        <a:xfrm>
          <a:off x="6191250" y="10335067"/>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56</xdr:row>
      <xdr:rowOff>817</xdr:rowOff>
    </xdr:from>
    <xdr:to>
      <xdr:col>5</xdr:col>
      <xdr:colOff>877844</xdr:colOff>
      <xdr:row>58</xdr:row>
      <xdr:rowOff>8173</xdr:rowOff>
    </xdr:to>
    <xdr:sp macro="" textlink="">
      <xdr:nvSpPr>
        <xdr:cNvPr id="22" name="Rectángulo 21">
          <a:hlinkClick xmlns:r="http://schemas.openxmlformats.org/officeDocument/2006/relationships" r:id="rId4"/>
        </xdr:cNvPr>
        <xdr:cNvSpPr/>
      </xdr:nvSpPr>
      <xdr:spPr>
        <a:xfrm>
          <a:off x="6191250" y="10810584"/>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151197</xdr:colOff>
      <xdr:row>55</xdr:row>
      <xdr:rowOff>184748</xdr:rowOff>
    </xdr:from>
    <xdr:to>
      <xdr:col>8</xdr:col>
      <xdr:colOff>1002173</xdr:colOff>
      <xdr:row>58</xdr:row>
      <xdr:rowOff>3820</xdr:rowOff>
    </xdr:to>
    <xdr:sp macro="" textlink="">
      <xdr:nvSpPr>
        <xdr:cNvPr id="23" name="Rectángulo 22">
          <a:hlinkClick xmlns:r="http://schemas.openxmlformats.org/officeDocument/2006/relationships" r:id="rId5"/>
        </xdr:cNvPr>
        <xdr:cNvSpPr/>
      </xdr:nvSpPr>
      <xdr:spPr>
        <a:xfrm>
          <a:off x="9831255" y="10806231"/>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891390</xdr:colOff>
      <xdr:row>53</xdr:row>
      <xdr:rowOff>104685</xdr:rowOff>
    </xdr:from>
    <xdr:to>
      <xdr:col>7</xdr:col>
      <xdr:colOff>120565</xdr:colOff>
      <xdr:row>55</xdr:row>
      <xdr:rowOff>167419</xdr:rowOff>
    </xdr:to>
    <xdr:sp macro="" textlink="">
      <xdr:nvSpPr>
        <xdr:cNvPr id="24" name="Rectángulo 23">
          <a:hlinkClick xmlns:r="http://schemas.openxmlformats.org/officeDocument/2006/relationships" r:id="rId6"/>
        </xdr:cNvPr>
        <xdr:cNvSpPr/>
      </xdr:nvSpPr>
      <xdr:spPr>
        <a:xfrm>
          <a:off x="8001913" y="10338522"/>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906282</xdr:colOff>
      <xdr:row>51</xdr:row>
      <xdr:rowOff>11076</xdr:rowOff>
    </xdr:from>
    <xdr:to>
      <xdr:col>7</xdr:col>
      <xdr:colOff>133869</xdr:colOff>
      <xdr:row>53</xdr:row>
      <xdr:rowOff>72223</xdr:rowOff>
    </xdr:to>
    <xdr:sp macro="" textlink="">
      <xdr:nvSpPr>
        <xdr:cNvPr id="25" name="Rectángulo 24">
          <a:hlinkClick xmlns:r="http://schemas.openxmlformats.org/officeDocument/2006/relationships" r:id="rId7"/>
        </xdr:cNvPr>
        <xdr:cNvSpPr/>
      </xdr:nvSpPr>
      <xdr:spPr>
        <a:xfrm>
          <a:off x="8016805" y="9857268"/>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99489</xdr:colOff>
      <xdr:row>53</xdr:row>
      <xdr:rowOff>82760</xdr:rowOff>
    </xdr:from>
    <xdr:to>
      <xdr:col>11</xdr:col>
      <xdr:colOff>565048</xdr:colOff>
      <xdr:row>55</xdr:row>
      <xdr:rowOff>145494</xdr:rowOff>
    </xdr:to>
    <xdr:sp macro="" textlink="">
      <xdr:nvSpPr>
        <xdr:cNvPr id="26" name="Rectángulo 25">
          <a:hlinkClick xmlns:r="http://schemas.openxmlformats.org/officeDocument/2006/relationships" r:id="rId8"/>
        </xdr:cNvPr>
        <xdr:cNvSpPr/>
      </xdr:nvSpPr>
      <xdr:spPr>
        <a:xfrm>
          <a:off x="15295187" y="10316597"/>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1014954</xdr:colOff>
      <xdr:row>53</xdr:row>
      <xdr:rowOff>97121</xdr:rowOff>
    </xdr:from>
    <xdr:to>
      <xdr:col>9</xdr:col>
      <xdr:colOff>127067</xdr:colOff>
      <xdr:row>55</xdr:row>
      <xdr:rowOff>179440</xdr:rowOff>
    </xdr:to>
    <xdr:sp macro="" textlink="">
      <xdr:nvSpPr>
        <xdr:cNvPr id="27" name="Rectángulo 26">
          <a:hlinkClick xmlns:r="http://schemas.openxmlformats.org/officeDocument/2006/relationships" r:id="rId9"/>
        </xdr:cNvPr>
        <xdr:cNvSpPr/>
      </xdr:nvSpPr>
      <xdr:spPr>
        <a:xfrm>
          <a:off x="11647512" y="10330958"/>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1019087</xdr:colOff>
      <xdr:row>51</xdr:row>
      <xdr:rowOff>19199</xdr:rowOff>
    </xdr:from>
    <xdr:to>
      <xdr:col>9</xdr:col>
      <xdr:colOff>131200</xdr:colOff>
      <xdr:row>53</xdr:row>
      <xdr:rowOff>81934</xdr:rowOff>
    </xdr:to>
    <xdr:sp macro="" textlink="">
      <xdr:nvSpPr>
        <xdr:cNvPr id="28" name="Rectángulo 27">
          <a:hlinkClick xmlns:r="http://schemas.openxmlformats.org/officeDocument/2006/relationships" r:id="rId10"/>
        </xdr:cNvPr>
        <xdr:cNvSpPr/>
      </xdr:nvSpPr>
      <xdr:spPr>
        <a:xfrm>
          <a:off x="11651645" y="9865391"/>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145454</xdr:colOff>
      <xdr:row>53</xdr:row>
      <xdr:rowOff>91828</xdr:rowOff>
    </xdr:from>
    <xdr:to>
      <xdr:col>8</xdr:col>
      <xdr:colOff>991663</xdr:colOff>
      <xdr:row>55</xdr:row>
      <xdr:rowOff>152974</xdr:rowOff>
    </xdr:to>
    <xdr:sp macro="" textlink="">
      <xdr:nvSpPr>
        <xdr:cNvPr id="29" name="Rectángulo 28">
          <a:hlinkClick xmlns:r="http://schemas.openxmlformats.org/officeDocument/2006/relationships" r:id="rId11"/>
        </xdr:cNvPr>
        <xdr:cNvSpPr/>
      </xdr:nvSpPr>
      <xdr:spPr>
        <a:xfrm>
          <a:off x="9825512" y="10325665"/>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123506</xdr:colOff>
      <xdr:row>51</xdr:row>
      <xdr:rowOff>11775</xdr:rowOff>
    </xdr:from>
    <xdr:to>
      <xdr:col>11</xdr:col>
      <xdr:colOff>592244</xdr:colOff>
      <xdr:row>53</xdr:row>
      <xdr:rowOff>64751</xdr:rowOff>
    </xdr:to>
    <xdr:sp macro="" textlink="">
      <xdr:nvSpPr>
        <xdr:cNvPr id="30" name="Rectángulo 29">
          <a:hlinkClick xmlns:r="http://schemas.openxmlformats.org/officeDocument/2006/relationships" r:id="rId12"/>
        </xdr:cNvPr>
        <xdr:cNvSpPr/>
      </xdr:nvSpPr>
      <xdr:spPr>
        <a:xfrm>
          <a:off x="15319204" y="9857967"/>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169345</xdr:colOff>
      <xdr:row>55</xdr:row>
      <xdr:rowOff>175350</xdr:rowOff>
    </xdr:from>
    <xdr:to>
      <xdr:col>10</xdr:col>
      <xdr:colOff>99460</xdr:colOff>
      <xdr:row>57</xdr:row>
      <xdr:rowOff>238085</xdr:rowOff>
    </xdr:to>
    <xdr:sp macro="" textlink="">
      <xdr:nvSpPr>
        <xdr:cNvPr id="31" name="Rectángulo 30">
          <a:hlinkClick xmlns:r="http://schemas.openxmlformats.org/officeDocument/2006/relationships" r:id="rId13"/>
        </xdr:cNvPr>
        <xdr:cNvSpPr/>
      </xdr:nvSpPr>
      <xdr:spPr>
        <a:xfrm>
          <a:off x="13493269" y="10796833"/>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152414</xdr:colOff>
      <xdr:row>53</xdr:row>
      <xdr:rowOff>93194</xdr:rowOff>
    </xdr:from>
    <xdr:to>
      <xdr:col>10</xdr:col>
      <xdr:colOff>82529</xdr:colOff>
      <xdr:row>56</xdr:row>
      <xdr:rowOff>8952</xdr:rowOff>
    </xdr:to>
    <xdr:sp macro="" textlink="">
      <xdr:nvSpPr>
        <xdr:cNvPr id="32" name="Rectángulo 31">
          <a:hlinkClick xmlns:r="http://schemas.openxmlformats.org/officeDocument/2006/relationships" r:id="rId14"/>
        </xdr:cNvPr>
        <xdr:cNvSpPr/>
      </xdr:nvSpPr>
      <xdr:spPr>
        <a:xfrm>
          <a:off x="13476338" y="10327031"/>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161410</xdr:colOff>
      <xdr:row>51</xdr:row>
      <xdr:rowOff>15325</xdr:rowOff>
    </xdr:from>
    <xdr:to>
      <xdr:col>10</xdr:col>
      <xdr:colOff>91525</xdr:colOff>
      <xdr:row>53</xdr:row>
      <xdr:rowOff>78060</xdr:rowOff>
    </xdr:to>
    <xdr:sp macro="" textlink="">
      <xdr:nvSpPr>
        <xdr:cNvPr id="33" name="Rectángulo 32">
          <a:hlinkClick xmlns:r="http://schemas.openxmlformats.org/officeDocument/2006/relationships" r:id="rId15"/>
        </xdr:cNvPr>
        <xdr:cNvSpPr/>
      </xdr:nvSpPr>
      <xdr:spPr>
        <a:xfrm>
          <a:off x="13485334" y="9861517"/>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150212</xdr:colOff>
      <xdr:row>51</xdr:row>
      <xdr:rowOff>13560</xdr:rowOff>
    </xdr:from>
    <xdr:to>
      <xdr:col>8</xdr:col>
      <xdr:colOff>996421</xdr:colOff>
      <xdr:row>53</xdr:row>
      <xdr:rowOff>76295</xdr:rowOff>
    </xdr:to>
    <xdr:sp macro="" textlink="">
      <xdr:nvSpPr>
        <xdr:cNvPr id="34" name="Rectángulo 33">
          <a:hlinkClick xmlns:r="http://schemas.openxmlformats.org/officeDocument/2006/relationships" r:id="rId16"/>
        </xdr:cNvPr>
        <xdr:cNvSpPr/>
      </xdr:nvSpPr>
      <xdr:spPr>
        <a:xfrm>
          <a:off x="9830270" y="9859752"/>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902125</xdr:colOff>
      <xdr:row>56</xdr:row>
      <xdr:rowOff>2526</xdr:rowOff>
    </xdr:from>
    <xdr:to>
      <xdr:col>7</xdr:col>
      <xdr:colOff>131300</xdr:colOff>
      <xdr:row>58</xdr:row>
      <xdr:rowOff>9882</xdr:rowOff>
    </xdr:to>
    <xdr:sp macro="" textlink="">
      <xdr:nvSpPr>
        <xdr:cNvPr id="35" name="Rectángulo 34">
          <a:hlinkClick xmlns:r="http://schemas.openxmlformats.org/officeDocument/2006/relationships" r:id="rId17"/>
        </xdr:cNvPr>
        <xdr:cNvSpPr/>
      </xdr:nvSpPr>
      <xdr:spPr>
        <a:xfrm>
          <a:off x="8012648" y="10812293"/>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1028866</xdr:colOff>
      <xdr:row>56</xdr:row>
      <xdr:rowOff>7582</xdr:rowOff>
    </xdr:from>
    <xdr:to>
      <xdr:col>9</xdr:col>
      <xdr:colOff>140979</xdr:colOff>
      <xdr:row>58</xdr:row>
      <xdr:rowOff>2454</xdr:rowOff>
    </xdr:to>
    <xdr:sp macro="" textlink="">
      <xdr:nvSpPr>
        <xdr:cNvPr id="36" name="Rectángulo 35">
          <a:hlinkClick xmlns:r="http://schemas.openxmlformats.org/officeDocument/2006/relationships" r:id="rId18"/>
        </xdr:cNvPr>
        <xdr:cNvSpPr/>
      </xdr:nvSpPr>
      <xdr:spPr>
        <a:xfrm>
          <a:off x="11661424" y="10817349"/>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95</xdr:row>
      <xdr:rowOff>2889</xdr:rowOff>
    </xdr:from>
    <xdr:to>
      <xdr:col>5</xdr:col>
      <xdr:colOff>877844</xdr:colOff>
      <xdr:row>97</xdr:row>
      <xdr:rowOff>65624</xdr:rowOff>
    </xdr:to>
    <xdr:sp macro="" textlink="">
      <xdr:nvSpPr>
        <xdr:cNvPr id="37" name="Rectángulo 36">
          <a:hlinkClick xmlns:r="http://schemas.openxmlformats.org/officeDocument/2006/relationships" r:id="rId2"/>
        </xdr:cNvPr>
        <xdr:cNvSpPr/>
      </xdr:nvSpPr>
      <xdr:spPr>
        <a:xfrm>
          <a:off x="6191250" y="18443732"/>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97</xdr:row>
      <xdr:rowOff>90154</xdr:rowOff>
    </xdr:from>
    <xdr:to>
      <xdr:col>5</xdr:col>
      <xdr:colOff>877844</xdr:colOff>
      <xdr:row>99</xdr:row>
      <xdr:rowOff>152888</xdr:rowOff>
    </xdr:to>
    <xdr:sp macro="" textlink="">
      <xdr:nvSpPr>
        <xdr:cNvPr id="38" name="Rectángulo 37">
          <a:hlinkClick xmlns:r="http://schemas.openxmlformats.org/officeDocument/2006/relationships" r:id="rId3"/>
        </xdr:cNvPr>
        <xdr:cNvSpPr/>
      </xdr:nvSpPr>
      <xdr:spPr>
        <a:xfrm>
          <a:off x="6191250" y="18918642"/>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99</xdr:row>
      <xdr:rowOff>178025</xdr:rowOff>
    </xdr:from>
    <xdr:to>
      <xdr:col>5</xdr:col>
      <xdr:colOff>877844</xdr:colOff>
      <xdr:row>101</xdr:row>
      <xdr:rowOff>240760</xdr:rowOff>
    </xdr:to>
    <xdr:sp macro="" textlink="">
      <xdr:nvSpPr>
        <xdr:cNvPr id="39" name="Rectángulo 38">
          <a:hlinkClick xmlns:r="http://schemas.openxmlformats.org/officeDocument/2006/relationships" r:id="rId4"/>
        </xdr:cNvPr>
        <xdr:cNvSpPr/>
      </xdr:nvSpPr>
      <xdr:spPr>
        <a:xfrm>
          <a:off x="6191250" y="1939415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151197</xdr:colOff>
      <xdr:row>99</xdr:row>
      <xdr:rowOff>173672</xdr:rowOff>
    </xdr:from>
    <xdr:to>
      <xdr:col>8</xdr:col>
      <xdr:colOff>1002173</xdr:colOff>
      <xdr:row>101</xdr:row>
      <xdr:rowOff>236407</xdr:rowOff>
    </xdr:to>
    <xdr:sp macro="" textlink="">
      <xdr:nvSpPr>
        <xdr:cNvPr id="40" name="Rectángulo 39">
          <a:hlinkClick xmlns:r="http://schemas.openxmlformats.org/officeDocument/2006/relationships" r:id="rId5"/>
        </xdr:cNvPr>
        <xdr:cNvSpPr/>
      </xdr:nvSpPr>
      <xdr:spPr>
        <a:xfrm>
          <a:off x="9831255" y="19389806"/>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891390</xdr:colOff>
      <xdr:row>97</xdr:row>
      <xdr:rowOff>93609</xdr:rowOff>
    </xdr:from>
    <xdr:to>
      <xdr:col>7</xdr:col>
      <xdr:colOff>120565</xdr:colOff>
      <xdr:row>99</xdr:row>
      <xdr:rowOff>156343</xdr:rowOff>
    </xdr:to>
    <xdr:sp macro="" textlink="">
      <xdr:nvSpPr>
        <xdr:cNvPr id="41" name="Rectángulo 40">
          <a:hlinkClick xmlns:r="http://schemas.openxmlformats.org/officeDocument/2006/relationships" r:id="rId6"/>
        </xdr:cNvPr>
        <xdr:cNvSpPr/>
      </xdr:nvSpPr>
      <xdr:spPr>
        <a:xfrm>
          <a:off x="8001913" y="18922097"/>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906282</xdr:colOff>
      <xdr:row>95</xdr:row>
      <xdr:rowOff>0</xdr:rowOff>
    </xdr:from>
    <xdr:to>
      <xdr:col>7</xdr:col>
      <xdr:colOff>133869</xdr:colOff>
      <xdr:row>97</xdr:row>
      <xdr:rowOff>61147</xdr:rowOff>
    </xdr:to>
    <xdr:sp macro="" textlink="">
      <xdr:nvSpPr>
        <xdr:cNvPr id="42" name="Rectángulo 41">
          <a:hlinkClick xmlns:r="http://schemas.openxmlformats.org/officeDocument/2006/relationships" r:id="rId7"/>
        </xdr:cNvPr>
        <xdr:cNvSpPr/>
      </xdr:nvSpPr>
      <xdr:spPr>
        <a:xfrm>
          <a:off x="8016805" y="18440843"/>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99489</xdr:colOff>
      <xdr:row>97</xdr:row>
      <xdr:rowOff>71684</xdr:rowOff>
    </xdr:from>
    <xdr:to>
      <xdr:col>11</xdr:col>
      <xdr:colOff>565048</xdr:colOff>
      <xdr:row>99</xdr:row>
      <xdr:rowOff>134418</xdr:rowOff>
    </xdr:to>
    <xdr:sp macro="" textlink="">
      <xdr:nvSpPr>
        <xdr:cNvPr id="43" name="Rectángulo 42">
          <a:hlinkClick xmlns:r="http://schemas.openxmlformats.org/officeDocument/2006/relationships" r:id="rId8"/>
        </xdr:cNvPr>
        <xdr:cNvSpPr/>
      </xdr:nvSpPr>
      <xdr:spPr>
        <a:xfrm>
          <a:off x="15295187" y="18900172"/>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1014954</xdr:colOff>
      <xdr:row>97</xdr:row>
      <xdr:rowOff>86045</xdr:rowOff>
    </xdr:from>
    <xdr:to>
      <xdr:col>9</xdr:col>
      <xdr:colOff>127067</xdr:colOff>
      <xdr:row>99</xdr:row>
      <xdr:rowOff>168364</xdr:rowOff>
    </xdr:to>
    <xdr:sp macro="" textlink="">
      <xdr:nvSpPr>
        <xdr:cNvPr id="44" name="Rectángulo 43">
          <a:hlinkClick xmlns:r="http://schemas.openxmlformats.org/officeDocument/2006/relationships" r:id="rId9"/>
        </xdr:cNvPr>
        <xdr:cNvSpPr/>
      </xdr:nvSpPr>
      <xdr:spPr>
        <a:xfrm>
          <a:off x="11647512" y="18914533"/>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1019087</xdr:colOff>
      <xdr:row>95</xdr:row>
      <xdr:rowOff>8123</xdr:rowOff>
    </xdr:from>
    <xdr:to>
      <xdr:col>9</xdr:col>
      <xdr:colOff>131200</xdr:colOff>
      <xdr:row>97</xdr:row>
      <xdr:rowOff>70858</xdr:rowOff>
    </xdr:to>
    <xdr:sp macro="" textlink="">
      <xdr:nvSpPr>
        <xdr:cNvPr id="45" name="Rectángulo 44">
          <a:hlinkClick xmlns:r="http://schemas.openxmlformats.org/officeDocument/2006/relationships" r:id="rId10"/>
        </xdr:cNvPr>
        <xdr:cNvSpPr/>
      </xdr:nvSpPr>
      <xdr:spPr>
        <a:xfrm>
          <a:off x="11651645" y="18448966"/>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145454</xdr:colOff>
      <xdr:row>97</xdr:row>
      <xdr:rowOff>80752</xdr:rowOff>
    </xdr:from>
    <xdr:to>
      <xdr:col>8</xdr:col>
      <xdr:colOff>991663</xdr:colOff>
      <xdr:row>99</xdr:row>
      <xdr:rowOff>141898</xdr:rowOff>
    </xdr:to>
    <xdr:sp macro="" textlink="">
      <xdr:nvSpPr>
        <xdr:cNvPr id="46" name="Rectángulo 45">
          <a:hlinkClick xmlns:r="http://schemas.openxmlformats.org/officeDocument/2006/relationships" r:id="rId11"/>
        </xdr:cNvPr>
        <xdr:cNvSpPr/>
      </xdr:nvSpPr>
      <xdr:spPr>
        <a:xfrm>
          <a:off x="9825512" y="18909240"/>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123506</xdr:colOff>
      <xdr:row>95</xdr:row>
      <xdr:rowOff>699</xdr:rowOff>
    </xdr:from>
    <xdr:to>
      <xdr:col>11</xdr:col>
      <xdr:colOff>592244</xdr:colOff>
      <xdr:row>97</xdr:row>
      <xdr:rowOff>53675</xdr:rowOff>
    </xdr:to>
    <xdr:sp macro="" textlink="">
      <xdr:nvSpPr>
        <xdr:cNvPr id="47" name="Rectángulo 46">
          <a:hlinkClick xmlns:r="http://schemas.openxmlformats.org/officeDocument/2006/relationships" r:id="rId12"/>
        </xdr:cNvPr>
        <xdr:cNvSpPr/>
      </xdr:nvSpPr>
      <xdr:spPr>
        <a:xfrm>
          <a:off x="15319204" y="18441542"/>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169345</xdr:colOff>
      <xdr:row>99</xdr:row>
      <xdr:rowOff>164274</xdr:rowOff>
    </xdr:from>
    <xdr:to>
      <xdr:col>10</xdr:col>
      <xdr:colOff>99460</xdr:colOff>
      <xdr:row>101</xdr:row>
      <xdr:rowOff>227009</xdr:rowOff>
    </xdr:to>
    <xdr:sp macro="" textlink="">
      <xdr:nvSpPr>
        <xdr:cNvPr id="48" name="Rectángulo 47">
          <a:hlinkClick xmlns:r="http://schemas.openxmlformats.org/officeDocument/2006/relationships" r:id="rId13"/>
        </xdr:cNvPr>
        <xdr:cNvSpPr/>
      </xdr:nvSpPr>
      <xdr:spPr>
        <a:xfrm>
          <a:off x="13493269" y="19380408"/>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152414</xdr:colOff>
      <xdr:row>97</xdr:row>
      <xdr:rowOff>82118</xdr:rowOff>
    </xdr:from>
    <xdr:to>
      <xdr:col>10</xdr:col>
      <xdr:colOff>82529</xdr:colOff>
      <xdr:row>99</xdr:row>
      <xdr:rowOff>186160</xdr:rowOff>
    </xdr:to>
    <xdr:sp macro="" textlink="">
      <xdr:nvSpPr>
        <xdr:cNvPr id="49" name="Rectángulo 48">
          <a:hlinkClick xmlns:r="http://schemas.openxmlformats.org/officeDocument/2006/relationships" r:id="rId14"/>
        </xdr:cNvPr>
        <xdr:cNvSpPr/>
      </xdr:nvSpPr>
      <xdr:spPr>
        <a:xfrm>
          <a:off x="13476338" y="18910606"/>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161410</xdr:colOff>
      <xdr:row>95</xdr:row>
      <xdr:rowOff>4249</xdr:rowOff>
    </xdr:from>
    <xdr:to>
      <xdr:col>10</xdr:col>
      <xdr:colOff>91525</xdr:colOff>
      <xdr:row>97</xdr:row>
      <xdr:rowOff>66984</xdr:rowOff>
    </xdr:to>
    <xdr:sp macro="" textlink="">
      <xdr:nvSpPr>
        <xdr:cNvPr id="50" name="Rectángulo 49">
          <a:hlinkClick xmlns:r="http://schemas.openxmlformats.org/officeDocument/2006/relationships" r:id="rId15"/>
        </xdr:cNvPr>
        <xdr:cNvSpPr/>
      </xdr:nvSpPr>
      <xdr:spPr>
        <a:xfrm>
          <a:off x="13485334" y="18445092"/>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150212</xdr:colOff>
      <xdr:row>95</xdr:row>
      <xdr:rowOff>2484</xdr:rowOff>
    </xdr:from>
    <xdr:to>
      <xdr:col>8</xdr:col>
      <xdr:colOff>996421</xdr:colOff>
      <xdr:row>97</xdr:row>
      <xdr:rowOff>65219</xdr:rowOff>
    </xdr:to>
    <xdr:sp macro="" textlink="">
      <xdr:nvSpPr>
        <xdr:cNvPr id="51" name="Rectángulo 50">
          <a:hlinkClick xmlns:r="http://schemas.openxmlformats.org/officeDocument/2006/relationships" r:id="rId16"/>
        </xdr:cNvPr>
        <xdr:cNvSpPr/>
      </xdr:nvSpPr>
      <xdr:spPr>
        <a:xfrm>
          <a:off x="9830270" y="18443327"/>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902125</xdr:colOff>
      <xdr:row>99</xdr:row>
      <xdr:rowOff>179734</xdr:rowOff>
    </xdr:from>
    <xdr:to>
      <xdr:col>7</xdr:col>
      <xdr:colOff>131300</xdr:colOff>
      <xdr:row>101</xdr:row>
      <xdr:rowOff>242469</xdr:rowOff>
    </xdr:to>
    <xdr:sp macro="" textlink="">
      <xdr:nvSpPr>
        <xdr:cNvPr id="52" name="Rectángulo 51">
          <a:hlinkClick xmlns:r="http://schemas.openxmlformats.org/officeDocument/2006/relationships" r:id="rId17"/>
        </xdr:cNvPr>
        <xdr:cNvSpPr/>
      </xdr:nvSpPr>
      <xdr:spPr>
        <a:xfrm>
          <a:off x="8012648" y="19395868"/>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1028866</xdr:colOff>
      <xdr:row>99</xdr:row>
      <xdr:rowOff>184790</xdr:rowOff>
    </xdr:from>
    <xdr:to>
      <xdr:col>9</xdr:col>
      <xdr:colOff>140979</xdr:colOff>
      <xdr:row>101</xdr:row>
      <xdr:rowOff>235041</xdr:rowOff>
    </xdr:to>
    <xdr:sp macro="" textlink="">
      <xdr:nvSpPr>
        <xdr:cNvPr id="53" name="Rectángulo 52">
          <a:hlinkClick xmlns:r="http://schemas.openxmlformats.org/officeDocument/2006/relationships" r:id="rId18"/>
        </xdr:cNvPr>
        <xdr:cNvSpPr/>
      </xdr:nvSpPr>
      <xdr:spPr>
        <a:xfrm>
          <a:off x="11661424" y="19400924"/>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139</xdr:row>
      <xdr:rowOff>2889</xdr:rowOff>
    </xdr:from>
    <xdr:to>
      <xdr:col>5</xdr:col>
      <xdr:colOff>877844</xdr:colOff>
      <xdr:row>141</xdr:row>
      <xdr:rowOff>65623</xdr:rowOff>
    </xdr:to>
    <xdr:sp macro="" textlink="">
      <xdr:nvSpPr>
        <xdr:cNvPr id="54" name="Rectángulo 53">
          <a:hlinkClick xmlns:r="http://schemas.openxmlformats.org/officeDocument/2006/relationships" r:id="rId2"/>
        </xdr:cNvPr>
        <xdr:cNvSpPr/>
      </xdr:nvSpPr>
      <xdr:spPr>
        <a:xfrm>
          <a:off x="6191250" y="27038383"/>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141</xdr:row>
      <xdr:rowOff>90153</xdr:rowOff>
    </xdr:from>
    <xdr:to>
      <xdr:col>5</xdr:col>
      <xdr:colOff>877844</xdr:colOff>
      <xdr:row>143</xdr:row>
      <xdr:rowOff>152888</xdr:rowOff>
    </xdr:to>
    <xdr:sp macro="" textlink="">
      <xdr:nvSpPr>
        <xdr:cNvPr id="55" name="Rectángulo 54">
          <a:hlinkClick xmlns:r="http://schemas.openxmlformats.org/officeDocument/2006/relationships" r:id="rId3"/>
        </xdr:cNvPr>
        <xdr:cNvSpPr/>
      </xdr:nvSpPr>
      <xdr:spPr>
        <a:xfrm>
          <a:off x="6191250" y="27513293"/>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143</xdr:row>
      <xdr:rowOff>178025</xdr:rowOff>
    </xdr:from>
    <xdr:to>
      <xdr:col>5</xdr:col>
      <xdr:colOff>877844</xdr:colOff>
      <xdr:row>145</xdr:row>
      <xdr:rowOff>240760</xdr:rowOff>
    </xdr:to>
    <xdr:sp macro="" textlink="">
      <xdr:nvSpPr>
        <xdr:cNvPr id="56" name="Rectángulo 55">
          <a:hlinkClick xmlns:r="http://schemas.openxmlformats.org/officeDocument/2006/relationships" r:id="rId4"/>
        </xdr:cNvPr>
        <xdr:cNvSpPr/>
      </xdr:nvSpPr>
      <xdr:spPr>
        <a:xfrm>
          <a:off x="6191250" y="27988810"/>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151197</xdr:colOff>
      <xdr:row>143</xdr:row>
      <xdr:rowOff>173672</xdr:rowOff>
    </xdr:from>
    <xdr:to>
      <xdr:col>8</xdr:col>
      <xdr:colOff>1002173</xdr:colOff>
      <xdr:row>145</xdr:row>
      <xdr:rowOff>236407</xdr:rowOff>
    </xdr:to>
    <xdr:sp macro="" textlink="">
      <xdr:nvSpPr>
        <xdr:cNvPr id="57" name="Rectángulo 56">
          <a:hlinkClick xmlns:r="http://schemas.openxmlformats.org/officeDocument/2006/relationships" r:id="rId5"/>
        </xdr:cNvPr>
        <xdr:cNvSpPr/>
      </xdr:nvSpPr>
      <xdr:spPr>
        <a:xfrm>
          <a:off x="9831255" y="27984457"/>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891390</xdr:colOff>
      <xdr:row>141</xdr:row>
      <xdr:rowOff>93608</xdr:rowOff>
    </xdr:from>
    <xdr:to>
      <xdr:col>7</xdr:col>
      <xdr:colOff>120565</xdr:colOff>
      <xdr:row>143</xdr:row>
      <xdr:rowOff>156343</xdr:rowOff>
    </xdr:to>
    <xdr:sp macro="" textlink="">
      <xdr:nvSpPr>
        <xdr:cNvPr id="58" name="Rectángulo 57">
          <a:hlinkClick xmlns:r="http://schemas.openxmlformats.org/officeDocument/2006/relationships" r:id="rId6"/>
        </xdr:cNvPr>
        <xdr:cNvSpPr/>
      </xdr:nvSpPr>
      <xdr:spPr>
        <a:xfrm>
          <a:off x="8001913" y="27516748"/>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906282</xdr:colOff>
      <xdr:row>139</xdr:row>
      <xdr:rowOff>0</xdr:rowOff>
    </xdr:from>
    <xdr:to>
      <xdr:col>7</xdr:col>
      <xdr:colOff>133869</xdr:colOff>
      <xdr:row>141</xdr:row>
      <xdr:rowOff>61146</xdr:rowOff>
    </xdr:to>
    <xdr:sp macro="" textlink="">
      <xdr:nvSpPr>
        <xdr:cNvPr id="59" name="Rectángulo 58">
          <a:hlinkClick xmlns:r="http://schemas.openxmlformats.org/officeDocument/2006/relationships" r:id="rId7"/>
        </xdr:cNvPr>
        <xdr:cNvSpPr/>
      </xdr:nvSpPr>
      <xdr:spPr>
        <a:xfrm>
          <a:off x="8016805" y="27035494"/>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99489</xdr:colOff>
      <xdr:row>141</xdr:row>
      <xdr:rowOff>71683</xdr:rowOff>
    </xdr:from>
    <xdr:to>
      <xdr:col>11</xdr:col>
      <xdr:colOff>565048</xdr:colOff>
      <xdr:row>143</xdr:row>
      <xdr:rowOff>134418</xdr:rowOff>
    </xdr:to>
    <xdr:sp macro="" textlink="">
      <xdr:nvSpPr>
        <xdr:cNvPr id="60" name="Rectángulo 59">
          <a:hlinkClick xmlns:r="http://schemas.openxmlformats.org/officeDocument/2006/relationships" r:id="rId8"/>
        </xdr:cNvPr>
        <xdr:cNvSpPr/>
      </xdr:nvSpPr>
      <xdr:spPr>
        <a:xfrm>
          <a:off x="15295187" y="27494823"/>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1014954</xdr:colOff>
      <xdr:row>141</xdr:row>
      <xdr:rowOff>86044</xdr:rowOff>
    </xdr:from>
    <xdr:to>
      <xdr:col>9</xdr:col>
      <xdr:colOff>127067</xdr:colOff>
      <xdr:row>143</xdr:row>
      <xdr:rowOff>168364</xdr:rowOff>
    </xdr:to>
    <xdr:sp macro="" textlink="">
      <xdr:nvSpPr>
        <xdr:cNvPr id="61" name="Rectángulo 60">
          <a:hlinkClick xmlns:r="http://schemas.openxmlformats.org/officeDocument/2006/relationships" r:id="rId9"/>
        </xdr:cNvPr>
        <xdr:cNvSpPr/>
      </xdr:nvSpPr>
      <xdr:spPr>
        <a:xfrm>
          <a:off x="11647512" y="27509184"/>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1019087</xdr:colOff>
      <xdr:row>139</xdr:row>
      <xdr:rowOff>8123</xdr:rowOff>
    </xdr:from>
    <xdr:to>
      <xdr:col>9</xdr:col>
      <xdr:colOff>131200</xdr:colOff>
      <xdr:row>141</xdr:row>
      <xdr:rowOff>70857</xdr:rowOff>
    </xdr:to>
    <xdr:sp macro="" textlink="">
      <xdr:nvSpPr>
        <xdr:cNvPr id="62" name="Rectángulo 61">
          <a:hlinkClick xmlns:r="http://schemas.openxmlformats.org/officeDocument/2006/relationships" r:id="rId10"/>
        </xdr:cNvPr>
        <xdr:cNvSpPr/>
      </xdr:nvSpPr>
      <xdr:spPr>
        <a:xfrm>
          <a:off x="11651645" y="27043617"/>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145454</xdr:colOff>
      <xdr:row>141</xdr:row>
      <xdr:rowOff>80751</xdr:rowOff>
    </xdr:from>
    <xdr:to>
      <xdr:col>8</xdr:col>
      <xdr:colOff>991663</xdr:colOff>
      <xdr:row>143</xdr:row>
      <xdr:rowOff>141898</xdr:rowOff>
    </xdr:to>
    <xdr:sp macro="" textlink="">
      <xdr:nvSpPr>
        <xdr:cNvPr id="63" name="Rectángulo 62">
          <a:hlinkClick xmlns:r="http://schemas.openxmlformats.org/officeDocument/2006/relationships" r:id="rId11"/>
        </xdr:cNvPr>
        <xdr:cNvSpPr/>
      </xdr:nvSpPr>
      <xdr:spPr>
        <a:xfrm>
          <a:off x="9825512" y="27503891"/>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123506</xdr:colOff>
      <xdr:row>139</xdr:row>
      <xdr:rowOff>699</xdr:rowOff>
    </xdr:from>
    <xdr:to>
      <xdr:col>11</xdr:col>
      <xdr:colOff>592244</xdr:colOff>
      <xdr:row>141</xdr:row>
      <xdr:rowOff>53674</xdr:rowOff>
    </xdr:to>
    <xdr:sp macro="" textlink="">
      <xdr:nvSpPr>
        <xdr:cNvPr id="64" name="Rectángulo 63">
          <a:hlinkClick xmlns:r="http://schemas.openxmlformats.org/officeDocument/2006/relationships" r:id="rId12"/>
        </xdr:cNvPr>
        <xdr:cNvSpPr/>
      </xdr:nvSpPr>
      <xdr:spPr>
        <a:xfrm>
          <a:off x="15319204" y="27036193"/>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169345</xdr:colOff>
      <xdr:row>143</xdr:row>
      <xdr:rowOff>164274</xdr:rowOff>
    </xdr:from>
    <xdr:to>
      <xdr:col>10</xdr:col>
      <xdr:colOff>99460</xdr:colOff>
      <xdr:row>145</xdr:row>
      <xdr:rowOff>227009</xdr:rowOff>
    </xdr:to>
    <xdr:sp macro="" textlink="">
      <xdr:nvSpPr>
        <xdr:cNvPr id="65" name="Rectángulo 64">
          <a:hlinkClick xmlns:r="http://schemas.openxmlformats.org/officeDocument/2006/relationships" r:id="rId13"/>
        </xdr:cNvPr>
        <xdr:cNvSpPr/>
      </xdr:nvSpPr>
      <xdr:spPr>
        <a:xfrm>
          <a:off x="13493269" y="27975059"/>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152414</xdr:colOff>
      <xdr:row>141</xdr:row>
      <xdr:rowOff>82117</xdr:rowOff>
    </xdr:from>
    <xdr:to>
      <xdr:col>10</xdr:col>
      <xdr:colOff>82529</xdr:colOff>
      <xdr:row>143</xdr:row>
      <xdr:rowOff>186160</xdr:rowOff>
    </xdr:to>
    <xdr:sp macro="" textlink="">
      <xdr:nvSpPr>
        <xdr:cNvPr id="66" name="Rectángulo 65">
          <a:hlinkClick xmlns:r="http://schemas.openxmlformats.org/officeDocument/2006/relationships" r:id="rId14"/>
        </xdr:cNvPr>
        <xdr:cNvSpPr/>
      </xdr:nvSpPr>
      <xdr:spPr>
        <a:xfrm>
          <a:off x="13476338" y="27505257"/>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161410</xdr:colOff>
      <xdr:row>139</xdr:row>
      <xdr:rowOff>4249</xdr:rowOff>
    </xdr:from>
    <xdr:to>
      <xdr:col>10</xdr:col>
      <xdr:colOff>91525</xdr:colOff>
      <xdr:row>141</xdr:row>
      <xdr:rowOff>66983</xdr:rowOff>
    </xdr:to>
    <xdr:sp macro="" textlink="">
      <xdr:nvSpPr>
        <xdr:cNvPr id="67" name="Rectángulo 66">
          <a:hlinkClick xmlns:r="http://schemas.openxmlformats.org/officeDocument/2006/relationships" r:id="rId15"/>
        </xdr:cNvPr>
        <xdr:cNvSpPr/>
      </xdr:nvSpPr>
      <xdr:spPr>
        <a:xfrm>
          <a:off x="13485334" y="27039743"/>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150212</xdr:colOff>
      <xdr:row>139</xdr:row>
      <xdr:rowOff>2484</xdr:rowOff>
    </xdr:from>
    <xdr:to>
      <xdr:col>8</xdr:col>
      <xdr:colOff>996421</xdr:colOff>
      <xdr:row>141</xdr:row>
      <xdr:rowOff>65218</xdr:rowOff>
    </xdr:to>
    <xdr:sp macro="" textlink="">
      <xdr:nvSpPr>
        <xdr:cNvPr id="68" name="Rectángulo 67">
          <a:hlinkClick xmlns:r="http://schemas.openxmlformats.org/officeDocument/2006/relationships" r:id="rId16"/>
        </xdr:cNvPr>
        <xdr:cNvSpPr/>
      </xdr:nvSpPr>
      <xdr:spPr>
        <a:xfrm>
          <a:off x="9830270" y="27037978"/>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902125</xdr:colOff>
      <xdr:row>143</xdr:row>
      <xdr:rowOff>179734</xdr:rowOff>
    </xdr:from>
    <xdr:to>
      <xdr:col>7</xdr:col>
      <xdr:colOff>131300</xdr:colOff>
      <xdr:row>145</xdr:row>
      <xdr:rowOff>242469</xdr:rowOff>
    </xdr:to>
    <xdr:sp macro="" textlink="">
      <xdr:nvSpPr>
        <xdr:cNvPr id="69" name="Rectángulo 68">
          <a:hlinkClick xmlns:r="http://schemas.openxmlformats.org/officeDocument/2006/relationships" r:id="rId17"/>
        </xdr:cNvPr>
        <xdr:cNvSpPr/>
      </xdr:nvSpPr>
      <xdr:spPr>
        <a:xfrm>
          <a:off x="8012648" y="27990519"/>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1028866</xdr:colOff>
      <xdr:row>143</xdr:row>
      <xdr:rowOff>184790</xdr:rowOff>
    </xdr:from>
    <xdr:to>
      <xdr:col>9</xdr:col>
      <xdr:colOff>140979</xdr:colOff>
      <xdr:row>145</xdr:row>
      <xdr:rowOff>235041</xdr:rowOff>
    </xdr:to>
    <xdr:sp macro="" textlink="">
      <xdr:nvSpPr>
        <xdr:cNvPr id="70" name="Rectángulo 69">
          <a:hlinkClick xmlns:r="http://schemas.openxmlformats.org/officeDocument/2006/relationships" r:id="rId18"/>
        </xdr:cNvPr>
        <xdr:cNvSpPr/>
      </xdr:nvSpPr>
      <xdr:spPr>
        <a:xfrm>
          <a:off x="11661424" y="27995575"/>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183</xdr:row>
      <xdr:rowOff>2889</xdr:rowOff>
    </xdr:from>
    <xdr:to>
      <xdr:col>5</xdr:col>
      <xdr:colOff>877844</xdr:colOff>
      <xdr:row>185</xdr:row>
      <xdr:rowOff>65623</xdr:rowOff>
    </xdr:to>
    <xdr:sp macro="" textlink="">
      <xdr:nvSpPr>
        <xdr:cNvPr id="71" name="Rectángulo 70">
          <a:hlinkClick xmlns:r="http://schemas.openxmlformats.org/officeDocument/2006/relationships" r:id="rId2"/>
        </xdr:cNvPr>
        <xdr:cNvSpPr/>
      </xdr:nvSpPr>
      <xdr:spPr>
        <a:xfrm>
          <a:off x="6191250" y="35633034"/>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185</xdr:row>
      <xdr:rowOff>90153</xdr:rowOff>
    </xdr:from>
    <xdr:to>
      <xdr:col>5</xdr:col>
      <xdr:colOff>877844</xdr:colOff>
      <xdr:row>187</xdr:row>
      <xdr:rowOff>152888</xdr:rowOff>
    </xdr:to>
    <xdr:sp macro="" textlink="">
      <xdr:nvSpPr>
        <xdr:cNvPr id="72" name="Rectángulo 71">
          <a:hlinkClick xmlns:r="http://schemas.openxmlformats.org/officeDocument/2006/relationships" r:id="rId3"/>
        </xdr:cNvPr>
        <xdr:cNvSpPr/>
      </xdr:nvSpPr>
      <xdr:spPr>
        <a:xfrm>
          <a:off x="6191250" y="36107944"/>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187</xdr:row>
      <xdr:rowOff>178025</xdr:rowOff>
    </xdr:from>
    <xdr:to>
      <xdr:col>5</xdr:col>
      <xdr:colOff>877844</xdr:colOff>
      <xdr:row>189</xdr:row>
      <xdr:rowOff>240760</xdr:rowOff>
    </xdr:to>
    <xdr:sp macro="" textlink="">
      <xdr:nvSpPr>
        <xdr:cNvPr id="73" name="Rectángulo 72">
          <a:hlinkClick xmlns:r="http://schemas.openxmlformats.org/officeDocument/2006/relationships" r:id="rId4"/>
        </xdr:cNvPr>
        <xdr:cNvSpPr/>
      </xdr:nvSpPr>
      <xdr:spPr>
        <a:xfrm>
          <a:off x="6191250" y="36583461"/>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151197</xdr:colOff>
      <xdr:row>187</xdr:row>
      <xdr:rowOff>173672</xdr:rowOff>
    </xdr:from>
    <xdr:to>
      <xdr:col>8</xdr:col>
      <xdr:colOff>1002173</xdr:colOff>
      <xdr:row>189</xdr:row>
      <xdr:rowOff>236407</xdr:rowOff>
    </xdr:to>
    <xdr:sp macro="" textlink="">
      <xdr:nvSpPr>
        <xdr:cNvPr id="74" name="Rectángulo 73">
          <a:hlinkClick xmlns:r="http://schemas.openxmlformats.org/officeDocument/2006/relationships" r:id="rId5"/>
        </xdr:cNvPr>
        <xdr:cNvSpPr/>
      </xdr:nvSpPr>
      <xdr:spPr>
        <a:xfrm>
          <a:off x="9831255" y="36579108"/>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891390</xdr:colOff>
      <xdr:row>185</xdr:row>
      <xdr:rowOff>93608</xdr:rowOff>
    </xdr:from>
    <xdr:to>
      <xdr:col>7</xdr:col>
      <xdr:colOff>120565</xdr:colOff>
      <xdr:row>187</xdr:row>
      <xdr:rowOff>156343</xdr:rowOff>
    </xdr:to>
    <xdr:sp macro="" textlink="">
      <xdr:nvSpPr>
        <xdr:cNvPr id="75" name="Rectángulo 74">
          <a:hlinkClick xmlns:r="http://schemas.openxmlformats.org/officeDocument/2006/relationships" r:id="rId6"/>
        </xdr:cNvPr>
        <xdr:cNvSpPr/>
      </xdr:nvSpPr>
      <xdr:spPr>
        <a:xfrm>
          <a:off x="8001913" y="36111399"/>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906282</xdr:colOff>
      <xdr:row>183</xdr:row>
      <xdr:rowOff>0</xdr:rowOff>
    </xdr:from>
    <xdr:to>
      <xdr:col>7</xdr:col>
      <xdr:colOff>133869</xdr:colOff>
      <xdr:row>185</xdr:row>
      <xdr:rowOff>61146</xdr:rowOff>
    </xdr:to>
    <xdr:sp macro="" textlink="">
      <xdr:nvSpPr>
        <xdr:cNvPr id="76" name="Rectángulo 75">
          <a:hlinkClick xmlns:r="http://schemas.openxmlformats.org/officeDocument/2006/relationships" r:id="rId7"/>
        </xdr:cNvPr>
        <xdr:cNvSpPr/>
      </xdr:nvSpPr>
      <xdr:spPr>
        <a:xfrm>
          <a:off x="8016805" y="35630145"/>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99489</xdr:colOff>
      <xdr:row>185</xdr:row>
      <xdr:rowOff>71683</xdr:rowOff>
    </xdr:from>
    <xdr:to>
      <xdr:col>11</xdr:col>
      <xdr:colOff>565048</xdr:colOff>
      <xdr:row>187</xdr:row>
      <xdr:rowOff>134418</xdr:rowOff>
    </xdr:to>
    <xdr:sp macro="" textlink="">
      <xdr:nvSpPr>
        <xdr:cNvPr id="77" name="Rectángulo 76">
          <a:hlinkClick xmlns:r="http://schemas.openxmlformats.org/officeDocument/2006/relationships" r:id="rId8"/>
        </xdr:cNvPr>
        <xdr:cNvSpPr/>
      </xdr:nvSpPr>
      <xdr:spPr>
        <a:xfrm>
          <a:off x="15295187" y="36089474"/>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1014954</xdr:colOff>
      <xdr:row>185</xdr:row>
      <xdr:rowOff>86044</xdr:rowOff>
    </xdr:from>
    <xdr:to>
      <xdr:col>9</xdr:col>
      <xdr:colOff>127067</xdr:colOff>
      <xdr:row>187</xdr:row>
      <xdr:rowOff>168364</xdr:rowOff>
    </xdr:to>
    <xdr:sp macro="" textlink="">
      <xdr:nvSpPr>
        <xdr:cNvPr id="78" name="Rectángulo 77">
          <a:hlinkClick xmlns:r="http://schemas.openxmlformats.org/officeDocument/2006/relationships" r:id="rId9"/>
        </xdr:cNvPr>
        <xdr:cNvSpPr/>
      </xdr:nvSpPr>
      <xdr:spPr>
        <a:xfrm>
          <a:off x="11647512" y="36103835"/>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1019087</xdr:colOff>
      <xdr:row>183</xdr:row>
      <xdr:rowOff>8123</xdr:rowOff>
    </xdr:from>
    <xdr:to>
      <xdr:col>9</xdr:col>
      <xdr:colOff>131200</xdr:colOff>
      <xdr:row>185</xdr:row>
      <xdr:rowOff>70857</xdr:rowOff>
    </xdr:to>
    <xdr:sp macro="" textlink="">
      <xdr:nvSpPr>
        <xdr:cNvPr id="79" name="Rectángulo 78">
          <a:hlinkClick xmlns:r="http://schemas.openxmlformats.org/officeDocument/2006/relationships" r:id="rId10"/>
        </xdr:cNvPr>
        <xdr:cNvSpPr/>
      </xdr:nvSpPr>
      <xdr:spPr>
        <a:xfrm>
          <a:off x="11651645" y="35638268"/>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145454</xdr:colOff>
      <xdr:row>185</xdr:row>
      <xdr:rowOff>80751</xdr:rowOff>
    </xdr:from>
    <xdr:to>
      <xdr:col>8</xdr:col>
      <xdr:colOff>991663</xdr:colOff>
      <xdr:row>187</xdr:row>
      <xdr:rowOff>141898</xdr:rowOff>
    </xdr:to>
    <xdr:sp macro="" textlink="">
      <xdr:nvSpPr>
        <xdr:cNvPr id="80" name="Rectángulo 79">
          <a:hlinkClick xmlns:r="http://schemas.openxmlformats.org/officeDocument/2006/relationships" r:id="rId11"/>
        </xdr:cNvPr>
        <xdr:cNvSpPr/>
      </xdr:nvSpPr>
      <xdr:spPr>
        <a:xfrm>
          <a:off x="9825512" y="36098542"/>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123506</xdr:colOff>
      <xdr:row>183</xdr:row>
      <xdr:rowOff>699</xdr:rowOff>
    </xdr:from>
    <xdr:to>
      <xdr:col>11</xdr:col>
      <xdr:colOff>592244</xdr:colOff>
      <xdr:row>185</xdr:row>
      <xdr:rowOff>53674</xdr:rowOff>
    </xdr:to>
    <xdr:sp macro="" textlink="">
      <xdr:nvSpPr>
        <xdr:cNvPr id="81" name="Rectángulo 80">
          <a:hlinkClick xmlns:r="http://schemas.openxmlformats.org/officeDocument/2006/relationships" r:id="rId12"/>
        </xdr:cNvPr>
        <xdr:cNvSpPr/>
      </xdr:nvSpPr>
      <xdr:spPr>
        <a:xfrm>
          <a:off x="15319204" y="35630844"/>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169345</xdr:colOff>
      <xdr:row>187</xdr:row>
      <xdr:rowOff>164274</xdr:rowOff>
    </xdr:from>
    <xdr:to>
      <xdr:col>10</xdr:col>
      <xdr:colOff>99460</xdr:colOff>
      <xdr:row>189</xdr:row>
      <xdr:rowOff>227009</xdr:rowOff>
    </xdr:to>
    <xdr:sp macro="" textlink="">
      <xdr:nvSpPr>
        <xdr:cNvPr id="82" name="Rectángulo 81">
          <a:hlinkClick xmlns:r="http://schemas.openxmlformats.org/officeDocument/2006/relationships" r:id="rId13"/>
        </xdr:cNvPr>
        <xdr:cNvSpPr/>
      </xdr:nvSpPr>
      <xdr:spPr>
        <a:xfrm>
          <a:off x="13493269" y="36569710"/>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152414</xdr:colOff>
      <xdr:row>185</xdr:row>
      <xdr:rowOff>82117</xdr:rowOff>
    </xdr:from>
    <xdr:to>
      <xdr:col>10</xdr:col>
      <xdr:colOff>82529</xdr:colOff>
      <xdr:row>187</xdr:row>
      <xdr:rowOff>186160</xdr:rowOff>
    </xdr:to>
    <xdr:sp macro="" textlink="">
      <xdr:nvSpPr>
        <xdr:cNvPr id="83" name="Rectángulo 82">
          <a:hlinkClick xmlns:r="http://schemas.openxmlformats.org/officeDocument/2006/relationships" r:id="rId14"/>
        </xdr:cNvPr>
        <xdr:cNvSpPr/>
      </xdr:nvSpPr>
      <xdr:spPr>
        <a:xfrm>
          <a:off x="13476338" y="36099908"/>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161410</xdr:colOff>
      <xdr:row>183</xdr:row>
      <xdr:rowOff>4249</xdr:rowOff>
    </xdr:from>
    <xdr:to>
      <xdr:col>10</xdr:col>
      <xdr:colOff>91525</xdr:colOff>
      <xdr:row>185</xdr:row>
      <xdr:rowOff>66983</xdr:rowOff>
    </xdr:to>
    <xdr:sp macro="" textlink="">
      <xdr:nvSpPr>
        <xdr:cNvPr id="84" name="Rectángulo 83">
          <a:hlinkClick xmlns:r="http://schemas.openxmlformats.org/officeDocument/2006/relationships" r:id="rId15"/>
        </xdr:cNvPr>
        <xdr:cNvSpPr/>
      </xdr:nvSpPr>
      <xdr:spPr>
        <a:xfrm>
          <a:off x="13485334" y="35634394"/>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150212</xdr:colOff>
      <xdr:row>183</xdr:row>
      <xdr:rowOff>2484</xdr:rowOff>
    </xdr:from>
    <xdr:to>
      <xdr:col>8</xdr:col>
      <xdr:colOff>996421</xdr:colOff>
      <xdr:row>185</xdr:row>
      <xdr:rowOff>65218</xdr:rowOff>
    </xdr:to>
    <xdr:sp macro="" textlink="">
      <xdr:nvSpPr>
        <xdr:cNvPr id="85" name="Rectángulo 84">
          <a:hlinkClick xmlns:r="http://schemas.openxmlformats.org/officeDocument/2006/relationships" r:id="rId16"/>
        </xdr:cNvPr>
        <xdr:cNvSpPr/>
      </xdr:nvSpPr>
      <xdr:spPr>
        <a:xfrm>
          <a:off x="9830270" y="35632629"/>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902125</xdr:colOff>
      <xdr:row>187</xdr:row>
      <xdr:rowOff>179734</xdr:rowOff>
    </xdr:from>
    <xdr:to>
      <xdr:col>7</xdr:col>
      <xdr:colOff>131300</xdr:colOff>
      <xdr:row>189</xdr:row>
      <xdr:rowOff>242469</xdr:rowOff>
    </xdr:to>
    <xdr:sp macro="" textlink="">
      <xdr:nvSpPr>
        <xdr:cNvPr id="86" name="Rectángulo 85">
          <a:hlinkClick xmlns:r="http://schemas.openxmlformats.org/officeDocument/2006/relationships" r:id="rId17"/>
        </xdr:cNvPr>
        <xdr:cNvSpPr/>
      </xdr:nvSpPr>
      <xdr:spPr>
        <a:xfrm>
          <a:off x="8012648" y="36585170"/>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1028866</xdr:colOff>
      <xdr:row>187</xdr:row>
      <xdr:rowOff>184790</xdr:rowOff>
    </xdr:from>
    <xdr:to>
      <xdr:col>9</xdr:col>
      <xdr:colOff>140979</xdr:colOff>
      <xdr:row>189</xdr:row>
      <xdr:rowOff>235041</xdr:rowOff>
    </xdr:to>
    <xdr:sp macro="" textlink="">
      <xdr:nvSpPr>
        <xdr:cNvPr id="87" name="Rectángulo 86">
          <a:hlinkClick xmlns:r="http://schemas.openxmlformats.org/officeDocument/2006/relationships" r:id="rId18"/>
        </xdr:cNvPr>
        <xdr:cNvSpPr/>
      </xdr:nvSpPr>
      <xdr:spPr>
        <a:xfrm>
          <a:off x="11661424" y="36590226"/>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227</xdr:row>
      <xdr:rowOff>2889</xdr:rowOff>
    </xdr:from>
    <xdr:to>
      <xdr:col>5</xdr:col>
      <xdr:colOff>877844</xdr:colOff>
      <xdr:row>229</xdr:row>
      <xdr:rowOff>65624</xdr:rowOff>
    </xdr:to>
    <xdr:sp macro="" textlink="">
      <xdr:nvSpPr>
        <xdr:cNvPr id="88" name="Rectángulo 87">
          <a:hlinkClick xmlns:r="http://schemas.openxmlformats.org/officeDocument/2006/relationships" r:id="rId2"/>
        </xdr:cNvPr>
        <xdr:cNvSpPr/>
      </xdr:nvSpPr>
      <xdr:spPr>
        <a:xfrm>
          <a:off x="6191250" y="44227686"/>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229</xdr:row>
      <xdr:rowOff>90154</xdr:rowOff>
    </xdr:from>
    <xdr:to>
      <xdr:col>5</xdr:col>
      <xdr:colOff>877844</xdr:colOff>
      <xdr:row>231</xdr:row>
      <xdr:rowOff>152889</xdr:rowOff>
    </xdr:to>
    <xdr:sp macro="" textlink="">
      <xdr:nvSpPr>
        <xdr:cNvPr id="89" name="Rectángulo 88">
          <a:hlinkClick xmlns:r="http://schemas.openxmlformats.org/officeDocument/2006/relationships" r:id="rId3"/>
        </xdr:cNvPr>
        <xdr:cNvSpPr/>
      </xdr:nvSpPr>
      <xdr:spPr>
        <a:xfrm>
          <a:off x="6191250" y="44702596"/>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231</xdr:row>
      <xdr:rowOff>178026</xdr:rowOff>
    </xdr:from>
    <xdr:to>
      <xdr:col>5</xdr:col>
      <xdr:colOff>877844</xdr:colOff>
      <xdr:row>233</xdr:row>
      <xdr:rowOff>240760</xdr:rowOff>
    </xdr:to>
    <xdr:sp macro="" textlink="">
      <xdr:nvSpPr>
        <xdr:cNvPr id="90" name="Rectángulo 89">
          <a:hlinkClick xmlns:r="http://schemas.openxmlformats.org/officeDocument/2006/relationships" r:id="rId4"/>
        </xdr:cNvPr>
        <xdr:cNvSpPr/>
      </xdr:nvSpPr>
      <xdr:spPr>
        <a:xfrm>
          <a:off x="6191250" y="45178113"/>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151197</xdr:colOff>
      <xdr:row>231</xdr:row>
      <xdr:rowOff>173673</xdr:rowOff>
    </xdr:from>
    <xdr:to>
      <xdr:col>8</xdr:col>
      <xdr:colOff>1002173</xdr:colOff>
      <xdr:row>233</xdr:row>
      <xdr:rowOff>236407</xdr:rowOff>
    </xdr:to>
    <xdr:sp macro="" textlink="">
      <xdr:nvSpPr>
        <xdr:cNvPr id="91" name="Rectángulo 90">
          <a:hlinkClick xmlns:r="http://schemas.openxmlformats.org/officeDocument/2006/relationships" r:id="rId5"/>
        </xdr:cNvPr>
        <xdr:cNvSpPr/>
      </xdr:nvSpPr>
      <xdr:spPr>
        <a:xfrm>
          <a:off x="9831255" y="45173760"/>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891390</xdr:colOff>
      <xdr:row>229</xdr:row>
      <xdr:rowOff>93609</xdr:rowOff>
    </xdr:from>
    <xdr:to>
      <xdr:col>7</xdr:col>
      <xdr:colOff>120565</xdr:colOff>
      <xdr:row>231</xdr:row>
      <xdr:rowOff>156344</xdr:rowOff>
    </xdr:to>
    <xdr:sp macro="" textlink="">
      <xdr:nvSpPr>
        <xdr:cNvPr id="92" name="Rectángulo 91">
          <a:hlinkClick xmlns:r="http://schemas.openxmlformats.org/officeDocument/2006/relationships" r:id="rId6"/>
        </xdr:cNvPr>
        <xdr:cNvSpPr/>
      </xdr:nvSpPr>
      <xdr:spPr>
        <a:xfrm>
          <a:off x="8001913" y="44706051"/>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906282</xdr:colOff>
      <xdr:row>227</xdr:row>
      <xdr:rowOff>0</xdr:rowOff>
    </xdr:from>
    <xdr:to>
      <xdr:col>7</xdr:col>
      <xdr:colOff>133869</xdr:colOff>
      <xdr:row>229</xdr:row>
      <xdr:rowOff>61147</xdr:rowOff>
    </xdr:to>
    <xdr:sp macro="" textlink="">
      <xdr:nvSpPr>
        <xdr:cNvPr id="93" name="Rectángulo 92">
          <a:hlinkClick xmlns:r="http://schemas.openxmlformats.org/officeDocument/2006/relationships" r:id="rId7"/>
        </xdr:cNvPr>
        <xdr:cNvSpPr/>
      </xdr:nvSpPr>
      <xdr:spPr>
        <a:xfrm>
          <a:off x="8016805" y="44224797"/>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99489</xdr:colOff>
      <xdr:row>229</xdr:row>
      <xdr:rowOff>71684</xdr:rowOff>
    </xdr:from>
    <xdr:to>
      <xdr:col>11</xdr:col>
      <xdr:colOff>565048</xdr:colOff>
      <xdr:row>231</xdr:row>
      <xdr:rowOff>134419</xdr:rowOff>
    </xdr:to>
    <xdr:sp macro="" textlink="">
      <xdr:nvSpPr>
        <xdr:cNvPr id="94" name="Rectángulo 93">
          <a:hlinkClick xmlns:r="http://schemas.openxmlformats.org/officeDocument/2006/relationships" r:id="rId8"/>
        </xdr:cNvPr>
        <xdr:cNvSpPr/>
      </xdr:nvSpPr>
      <xdr:spPr>
        <a:xfrm>
          <a:off x="15295187" y="44684126"/>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1014954</xdr:colOff>
      <xdr:row>229</xdr:row>
      <xdr:rowOff>86045</xdr:rowOff>
    </xdr:from>
    <xdr:to>
      <xdr:col>9</xdr:col>
      <xdr:colOff>127067</xdr:colOff>
      <xdr:row>231</xdr:row>
      <xdr:rowOff>168365</xdr:rowOff>
    </xdr:to>
    <xdr:sp macro="" textlink="">
      <xdr:nvSpPr>
        <xdr:cNvPr id="95" name="Rectángulo 94">
          <a:hlinkClick xmlns:r="http://schemas.openxmlformats.org/officeDocument/2006/relationships" r:id="rId9"/>
        </xdr:cNvPr>
        <xdr:cNvSpPr/>
      </xdr:nvSpPr>
      <xdr:spPr>
        <a:xfrm>
          <a:off x="11647512" y="44698487"/>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1019087</xdr:colOff>
      <xdr:row>227</xdr:row>
      <xdr:rowOff>8123</xdr:rowOff>
    </xdr:from>
    <xdr:to>
      <xdr:col>9</xdr:col>
      <xdr:colOff>131200</xdr:colOff>
      <xdr:row>229</xdr:row>
      <xdr:rowOff>70858</xdr:rowOff>
    </xdr:to>
    <xdr:sp macro="" textlink="">
      <xdr:nvSpPr>
        <xdr:cNvPr id="96" name="Rectángulo 95">
          <a:hlinkClick xmlns:r="http://schemas.openxmlformats.org/officeDocument/2006/relationships" r:id="rId10"/>
        </xdr:cNvPr>
        <xdr:cNvSpPr/>
      </xdr:nvSpPr>
      <xdr:spPr>
        <a:xfrm>
          <a:off x="11651645" y="44232920"/>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145454</xdr:colOff>
      <xdr:row>229</xdr:row>
      <xdr:rowOff>80752</xdr:rowOff>
    </xdr:from>
    <xdr:to>
      <xdr:col>8</xdr:col>
      <xdr:colOff>991663</xdr:colOff>
      <xdr:row>231</xdr:row>
      <xdr:rowOff>141899</xdr:rowOff>
    </xdr:to>
    <xdr:sp macro="" textlink="">
      <xdr:nvSpPr>
        <xdr:cNvPr id="97" name="Rectángulo 96">
          <a:hlinkClick xmlns:r="http://schemas.openxmlformats.org/officeDocument/2006/relationships" r:id="rId11"/>
        </xdr:cNvPr>
        <xdr:cNvSpPr/>
      </xdr:nvSpPr>
      <xdr:spPr>
        <a:xfrm>
          <a:off x="9825512" y="44693194"/>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123506</xdr:colOff>
      <xdr:row>227</xdr:row>
      <xdr:rowOff>699</xdr:rowOff>
    </xdr:from>
    <xdr:to>
      <xdr:col>11</xdr:col>
      <xdr:colOff>592244</xdr:colOff>
      <xdr:row>229</xdr:row>
      <xdr:rowOff>53675</xdr:rowOff>
    </xdr:to>
    <xdr:sp macro="" textlink="">
      <xdr:nvSpPr>
        <xdr:cNvPr id="98" name="Rectángulo 97">
          <a:hlinkClick xmlns:r="http://schemas.openxmlformats.org/officeDocument/2006/relationships" r:id="rId12"/>
        </xdr:cNvPr>
        <xdr:cNvSpPr/>
      </xdr:nvSpPr>
      <xdr:spPr>
        <a:xfrm>
          <a:off x="15319204" y="44225496"/>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169345</xdr:colOff>
      <xdr:row>231</xdr:row>
      <xdr:rowOff>164275</xdr:rowOff>
    </xdr:from>
    <xdr:to>
      <xdr:col>10</xdr:col>
      <xdr:colOff>99460</xdr:colOff>
      <xdr:row>233</xdr:row>
      <xdr:rowOff>227009</xdr:rowOff>
    </xdr:to>
    <xdr:sp macro="" textlink="">
      <xdr:nvSpPr>
        <xdr:cNvPr id="99" name="Rectángulo 98">
          <a:hlinkClick xmlns:r="http://schemas.openxmlformats.org/officeDocument/2006/relationships" r:id="rId13"/>
        </xdr:cNvPr>
        <xdr:cNvSpPr/>
      </xdr:nvSpPr>
      <xdr:spPr>
        <a:xfrm>
          <a:off x="13493269" y="45164362"/>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152414</xdr:colOff>
      <xdr:row>229</xdr:row>
      <xdr:rowOff>82118</xdr:rowOff>
    </xdr:from>
    <xdr:to>
      <xdr:col>10</xdr:col>
      <xdr:colOff>82529</xdr:colOff>
      <xdr:row>231</xdr:row>
      <xdr:rowOff>186161</xdr:rowOff>
    </xdr:to>
    <xdr:sp macro="" textlink="">
      <xdr:nvSpPr>
        <xdr:cNvPr id="100" name="Rectángulo 99">
          <a:hlinkClick xmlns:r="http://schemas.openxmlformats.org/officeDocument/2006/relationships" r:id="rId14"/>
        </xdr:cNvPr>
        <xdr:cNvSpPr/>
      </xdr:nvSpPr>
      <xdr:spPr>
        <a:xfrm>
          <a:off x="13476338" y="44694560"/>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161410</xdr:colOff>
      <xdr:row>227</xdr:row>
      <xdr:rowOff>4249</xdr:rowOff>
    </xdr:from>
    <xdr:to>
      <xdr:col>10</xdr:col>
      <xdr:colOff>91525</xdr:colOff>
      <xdr:row>229</xdr:row>
      <xdr:rowOff>66984</xdr:rowOff>
    </xdr:to>
    <xdr:sp macro="" textlink="">
      <xdr:nvSpPr>
        <xdr:cNvPr id="101" name="Rectángulo 100">
          <a:hlinkClick xmlns:r="http://schemas.openxmlformats.org/officeDocument/2006/relationships" r:id="rId15"/>
        </xdr:cNvPr>
        <xdr:cNvSpPr/>
      </xdr:nvSpPr>
      <xdr:spPr>
        <a:xfrm>
          <a:off x="13485334" y="44229046"/>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150212</xdr:colOff>
      <xdr:row>227</xdr:row>
      <xdr:rowOff>2484</xdr:rowOff>
    </xdr:from>
    <xdr:to>
      <xdr:col>8</xdr:col>
      <xdr:colOff>996421</xdr:colOff>
      <xdr:row>229</xdr:row>
      <xdr:rowOff>65219</xdr:rowOff>
    </xdr:to>
    <xdr:sp macro="" textlink="">
      <xdr:nvSpPr>
        <xdr:cNvPr id="102" name="Rectángulo 101">
          <a:hlinkClick xmlns:r="http://schemas.openxmlformats.org/officeDocument/2006/relationships" r:id="rId16"/>
        </xdr:cNvPr>
        <xdr:cNvSpPr/>
      </xdr:nvSpPr>
      <xdr:spPr>
        <a:xfrm>
          <a:off x="9830270" y="44227281"/>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902125</xdr:colOff>
      <xdr:row>231</xdr:row>
      <xdr:rowOff>179735</xdr:rowOff>
    </xdr:from>
    <xdr:to>
      <xdr:col>7</xdr:col>
      <xdr:colOff>131300</xdr:colOff>
      <xdr:row>233</xdr:row>
      <xdr:rowOff>242469</xdr:rowOff>
    </xdr:to>
    <xdr:sp macro="" textlink="">
      <xdr:nvSpPr>
        <xdr:cNvPr id="103" name="Rectángulo 102">
          <a:hlinkClick xmlns:r="http://schemas.openxmlformats.org/officeDocument/2006/relationships" r:id="rId17"/>
        </xdr:cNvPr>
        <xdr:cNvSpPr/>
      </xdr:nvSpPr>
      <xdr:spPr>
        <a:xfrm>
          <a:off x="8012648" y="45179822"/>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1028866</xdr:colOff>
      <xdr:row>231</xdr:row>
      <xdr:rowOff>184791</xdr:rowOff>
    </xdr:from>
    <xdr:to>
      <xdr:col>9</xdr:col>
      <xdr:colOff>140979</xdr:colOff>
      <xdr:row>233</xdr:row>
      <xdr:rowOff>235041</xdr:rowOff>
    </xdr:to>
    <xdr:sp macro="" textlink="">
      <xdr:nvSpPr>
        <xdr:cNvPr id="104" name="Rectángulo 103">
          <a:hlinkClick xmlns:r="http://schemas.openxmlformats.org/officeDocument/2006/relationships" r:id="rId18"/>
        </xdr:cNvPr>
        <xdr:cNvSpPr/>
      </xdr:nvSpPr>
      <xdr:spPr>
        <a:xfrm>
          <a:off x="11661424" y="45184878"/>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271</xdr:row>
      <xdr:rowOff>2889</xdr:rowOff>
    </xdr:from>
    <xdr:to>
      <xdr:col>5</xdr:col>
      <xdr:colOff>877844</xdr:colOff>
      <xdr:row>273</xdr:row>
      <xdr:rowOff>65624</xdr:rowOff>
    </xdr:to>
    <xdr:sp macro="" textlink="">
      <xdr:nvSpPr>
        <xdr:cNvPr id="105" name="Rectángulo 104">
          <a:hlinkClick xmlns:r="http://schemas.openxmlformats.org/officeDocument/2006/relationships" r:id="rId2"/>
        </xdr:cNvPr>
        <xdr:cNvSpPr/>
      </xdr:nvSpPr>
      <xdr:spPr>
        <a:xfrm>
          <a:off x="6191250" y="52822337"/>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273</xdr:row>
      <xdr:rowOff>90154</xdr:rowOff>
    </xdr:from>
    <xdr:to>
      <xdr:col>5</xdr:col>
      <xdr:colOff>877844</xdr:colOff>
      <xdr:row>275</xdr:row>
      <xdr:rowOff>152889</xdr:rowOff>
    </xdr:to>
    <xdr:sp macro="" textlink="">
      <xdr:nvSpPr>
        <xdr:cNvPr id="106" name="Rectángulo 105">
          <a:hlinkClick xmlns:r="http://schemas.openxmlformats.org/officeDocument/2006/relationships" r:id="rId3"/>
        </xdr:cNvPr>
        <xdr:cNvSpPr/>
      </xdr:nvSpPr>
      <xdr:spPr>
        <a:xfrm>
          <a:off x="6191250" y="53297247"/>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275</xdr:row>
      <xdr:rowOff>178026</xdr:rowOff>
    </xdr:from>
    <xdr:to>
      <xdr:col>5</xdr:col>
      <xdr:colOff>877844</xdr:colOff>
      <xdr:row>277</xdr:row>
      <xdr:rowOff>240760</xdr:rowOff>
    </xdr:to>
    <xdr:sp macro="" textlink="">
      <xdr:nvSpPr>
        <xdr:cNvPr id="107" name="Rectángulo 106">
          <a:hlinkClick xmlns:r="http://schemas.openxmlformats.org/officeDocument/2006/relationships" r:id="rId4"/>
        </xdr:cNvPr>
        <xdr:cNvSpPr/>
      </xdr:nvSpPr>
      <xdr:spPr>
        <a:xfrm>
          <a:off x="6191250" y="53772764"/>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151197</xdr:colOff>
      <xdr:row>275</xdr:row>
      <xdr:rowOff>173673</xdr:rowOff>
    </xdr:from>
    <xdr:to>
      <xdr:col>8</xdr:col>
      <xdr:colOff>1002173</xdr:colOff>
      <xdr:row>277</xdr:row>
      <xdr:rowOff>236407</xdr:rowOff>
    </xdr:to>
    <xdr:sp macro="" textlink="">
      <xdr:nvSpPr>
        <xdr:cNvPr id="108" name="Rectángulo 107">
          <a:hlinkClick xmlns:r="http://schemas.openxmlformats.org/officeDocument/2006/relationships" r:id="rId5"/>
        </xdr:cNvPr>
        <xdr:cNvSpPr/>
      </xdr:nvSpPr>
      <xdr:spPr>
        <a:xfrm>
          <a:off x="9831255" y="53768411"/>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891390</xdr:colOff>
      <xdr:row>273</xdr:row>
      <xdr:rowOff>93609</xdr:rowOff>
    </xdr:from>
    <xdr:to>
      <xdr:col>7</xdr:col>
      <xdr:colOff>120565</xdr:colOff>
      <xdr:row>275</xdr:row>
      <xdr:rowOff>156344</xdr:rowOff>
    </xdr:to>
    <xdr:sp macro="" textlink="">
      <xdr:nvSpPr>
        <xdr:cNvPr id="109" name="Rectángulo 108">
          <a:hlinkClick xmlns:r="http://schemas.openxmlformats.org/officeDocument/2006/relationships" r:id="rId6"/>
        </xdr:cNvPr>
        <xdr:cNvSpPr/>
      </xdr:nvSpPr>
      <xdr:spPr>
        <a:xfrm>
          <a:off x="8001913" y="53300702"/>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906282</xdr:colOff>
      <xdr:row>271</xdr:row>
      <xdr:rowOff>0</xdr:rowOff>
    </xdr:from>
    <xdr:to>
      <xdr:col>7</xdr:col>
      <xdr:colOff>133869</xdr:colOff>
      <xdr:row>273</xdr:row>
      <xdr:rowOff>61147</xdr:rowOff>
    </xdr:to>
    <xdr:sp macro="" textlink="">
      <xdr:nvSpPr>
        <xdr:cNvPr id="110" name="Rectángulo 109">
          <a:hlinkClick xmlns:r="http://schemas.openxmlformats.org/officeDocument/2006/relationships" r:id="rId7"/>
        </xdr:cNvPr>
        <xdr:cNvSpPr/>
      </xdr:nvSpPr>
      <xdr:spPr>
        <a:xfrm>
          <a:off x="8016805" y="52819448"/>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99489</xdr:colOff>
      <xdr:row>273</xdr:row>
      <xdr:rowOff>71684</xdr:rowOff>
    </xdr:from>
    <xdr:to>
      <xdr:col>11</xdr:col>
      <xdr:colOff>565048</xdr:colOff>
      <xdr:row>275</xdr:row>
      <xdr:rowOff>134419</xdr:rowOff>
    </xdr:to>
    <xdr:sp macro="" textlink="">
      <xdr:nvSpPr>
        <xdr:cNvPr id="111" name="Rectángulo 110">
          <a:hlinkClick xmlns:r="http://schemas.openxmlformats.org/officeDocument/2006/relationships" r:id="rId8"/>
        </xdr:cNvPr>
        <xdr:cNvSpPr/>
      </xdr:nvSpPr>
      <xdr:spPr>
        <a:xfrm>
          <a:off x="15295187" y="53278777"/>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1014954</xdr:colOff>
      <xdr:row>273</xdr:row>
      <xdr:rowOff>86045</xdr:rowOff>
    </xdr:from>
    <xdr:to>
      <xdr:col>9</xdr:col>
      <xdr:colOff>127067</xdr:colOff>
      <xdr:row>275</xdr:row>
      <xdr:rowOff>168365</xdr:rowOff>
    </xdr:to>
    <xdr:sp macro="" textlink="">
      <xdr:nvSpPr>
        <xdr:cNvPr id="112" name="Rectángulo 111">
          <a:hlinkClick xmlns:r="http://schemas.openxmlformats.org/officeDocument/2006/relationships" r:id="rId9"/>
        </xdr:cNvPr>
        <xdr:cNvSpPr/>
      </xdr:nvSpPr>
      <xdr:spPr>
        <a:xfrm>
          <a:off x="11647512" y="53293138"/>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1019087</xdr:colOff>
      <xdr:row>271</xdr:row>
      <xdr:rowOff>8123</xdr:rowOff>
    </xdr:from>
    <xdr:to>
      <xdr:col>9</xdr:col>
      <xdr:colOff>131200</xdr:colOff>
      <xdr:row>273</xdr:row>
      <xdr:rowOff>70858</xdr:rowOff>
    </xdr:to>
    <xdr:sp macro="" textlink="">
      <xdr:nvSpPr>
        <xdr:cNvPr id="113" name="Rectángulo 112">
          <a:hlinkClick xmlns:r="http://schemas.openxmlformats.org/officeDocument/2006/relationships" r:id="rId10"/>
        </xdr:cNvPr>
        <xdr:cNvSpPr/>
      </xdr:nvSpPr>
      <xdr:spPr>
        <a:xfrm>
          <a:off x="11651645" y="52827571"/>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145454</xdr:colOff>
      <xdr:row>273</xdr:row>
      <xdr:rowOff>80752</xdr:rowOff>
    </xdr:from>
    <xdr:to>
      <xdr:col>8</xdr:col>
      <xdr:colOff>991663</xdr:colOff>
      <xdr:row>275</xdr:row>
      <xdr:rowOff>141899</xdr:rowOff>
    </xdr:to>
    <xdr:sp macro="" textlink="">
      <xdr:nvSpPr>
        <xdr:cNvPr id="114" name="Rectángulo 113">
          <a:hlinkClick xmlns:r="http://schemas.openxmlformats.org/officeDocument/2006/relationships" r:id="rId11"/>
        </xdr:cNvPr>
        <xdr:cNvSpPr/>
      </xdr:nvSpPr>
      <xdr:spPr>
        <a:xfrm>
          <a:off x="9825512" y="53287845"/>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123506</xdr:colOff>
      <xdr:row>271</xdr:row>
      <xdr:rowOff>699</xdr:rowOff>
    </xdr:from>
    <xdr:to>
      <xdr:col>11</xdr:col>
      <xdr:colOff>592244</xdr:colOff>
      <xdr:row>273</xdr:row>
      <xdr:rowOff>53675</xdr:rowOff>
    </xdr:to>
    <xdr:sp macro="" textlink="">
      <xdr:nvSpPr>
        <xdr:cNvPr id="115" name="Rectángulo 114">
          <a:hlinkClick xmlns:r="http://schemas.openxmlformats.org/officeDocument/2006/relationships" r:id="rId12"/>
        </xdr:cNvPr>
        <xdr:cNvSpPr/>
      </xdr:nvSpPr>
      <xdr:spPr>
        <a:xfrm>
          <a:off x="15319204" y="52820147"/>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169345</xdr:colOff>
      <xdr:row>275</xdr:row>
      <xdr:rowOff>164275</xdr:rowOff>
    </xdr:from>
    <xdr:to>
      <xdr:col>10</xdr:col>
      <xdr:colOff>99460</xdr:colOff>
      <xdr:row>277</xdr:row>
      <xdr:rowOff>227009</xdr:rowOff>
    </xdr:to>
    <xdr:sp macro="" textlink="">
      <xdr:nvSpPr>
        <xdr:cNvPr id="116" name="Rectángulo 115">
          <a:hlinkClick xmlns:r="http://schemas.openxmlformats.org/officeDocument/2006/relationships" r:id="rId13"/>
        </xdr:cNvPr>
        <xdr:cNvSpPr/>
      </xdr:nvSpPr>
      <xdr:spPr>
        <a:xfrm>
          <a:off x="13493269" y="53759013"/>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152414</xdr:colOff>
      <xdr:row>273</xdr:row>
      <xdr:rowOff>82118</xdr:rowOff>
    </xdr:from>
    <xdr:to>
      <xdr:col>10</xdr:col>
      <xdr:colOff>82529</xdr:colOff>
      <xdr:row>275</xdr:row>
      <xdr:rowOff>186161</xdr:rowOff>
    </xdr:to>
    <xdr:sp macro="" textlink="">
      <xdr:nvSpPr>
        <xdr:cNvPr id="117" name="Rectángulo 116">
          <a:hlinkClick xmlns:r="http://schemas.openxmlformats.org/officeDocument/2006/relationships" r:id="rId14"/>
        </xdr:cNvPr>
        <xdr:cNvSpPr/>
      </xdr:nvSpPr>
      <xdr:spPr>
        <a:xfrm>
          <a:off x="13476338" y="53289211"/>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161410</xdr:colOff>
      <xdr:row>271</xdr:row>
      <xdr:rowOff>4249</xdr:rowOff>
    </xdr:from>
    <xdr:to>
      <xdr:col>10</xdr:col>
      <xdr:colOff>91525</xdr:colOff>
      <xdr:row>273</xdr:row>
      <xdr:rowOff>66984</xdr:rowOff>
    </xdr:to>
    <xdr:sp macro="" textlink="">
      <xdr:nvSpPr>
        <xdr:cNvPr id="118" name="Rectángulo 117">
          <a:hlinkClick xmlns:r="http://schemas.openxmlformats.org/officeDocument/2006/relationships" r:id="rId15"/>
        </xdr:cNvPr>
        <xdr:cNvSpPr/>
      </xdr:nvSpPr>
      <xdr:spPr>
        <a:xfrm>
          <a:off x="13485334" y="52823697"/>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150212</xdr:colOff>
      <xdr:row>271</xdr:row>
      <xdr:rowOff>2484</xdr:rowOff>
    </xdr:from>
    <xdr:to>
      <xdr:col>8</xdr:col>
      <xdr:colOff>996421</xdr:colOff>
      <xdr:row>273</xdr:row>
      <xdr:rowOff>65219</xdr:rowOff>
    </xdr:to>
    <xdr:sp macro="" textlink="">
      <xdr:nvSpPr>
        <xdr:cNvPr id="119" name="Rectángulo 118">
          <a:hlinkClick xmlns:r="http://schemas.openxmlformats.org/officeDocument/2006/relationships" r:id="rId16"/>
        </xdr:cNvPr>
        <xdr:cNvSpPr/>
      </xdr:nvSpPr>
      <xdr:spPr>
        <a:xfrm>
          <a:off x="9830270" y="52821932"/>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902125</xdr:colOff>
      <xdr:row>275</xdr:row>
      <xdr:rowOff>179735</xdr:rowOff>
    </xdr:from>
    <xdr:to>
      <xdr:col>7</xdr:col>
      <xdr:colOff>131300</xdr:colOff>
      <xdr:row>277</xdr:row>
      <xdr:rowOff>242469</xdr:rowOff>
    </xdr:to>
    <xdr:sp macro="" textlink="">
      <xdr:nvSpPr>
        <xdr:cNvPr id="120" name="Rectángulo 119">
          <a:hlinkClick xmlns:r="http://schemas.openxmlformats.org/officeDocument/2006/relationships" r:id="rId17"/>
        </xdr:cNvPr>
        <xdr:cNvSpPr/>
      </xdr:nvSpPr>
      <xdr:spPr>
        <a:xfrm>
          <a:off x="8012648" y="53774473"/>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1028866</xdr:colOff>
      <xdr:row>275</xdr:row>
      <xdr:rowOff>184791</xdr:rowOff>
    </xdr:from>
    <xdr:to>
      <xdr:col>9</xdr:col>
      <xdr:colOff>140979</xdr:colOff>
      <xdr:row>277</xdr:row>
      <xdr:rowOff>235041</xdr:rowOff>
    </xdr:to>
    <xdr:sp macro="" textlink="">
      <xdr:nvSpPr>
        <xdr:cNvPr id="121" name="Rectángulo 120">
          <a:hlinkClick xmlns:r="http://schemas.openxmlformats.org/officeDocument/2006/relationships" r:id="rId18"/>
        </xdr:cNvPr>
        <xdr:cNvSpPr/>
      </xdr:nvSpPr>
      <xdr:spPr>
        <a:xfrm>
          <a:off x="11661424" y="53779529"/>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315</xdr:row>
      <xdr:rowOff>2889</xdr:rowOff>
    </xdr:from>
    <xdr:to>
      <xdr:col>5</xdr:col>
      <xdr:colOff>877844</xdr:colOff>
      <xdr:row>317</xdr:row>
      <xdr:rowOff>65624</xdr:rowOff>
    </xdr:to>
    <xdr:sp macro="" textlink="">
      <xdr:nvSpPr>
        <xdr:cNvPr id="122" name="Rectángulo 121">
          <a:hlinkClick xmlns:r="http://schemas.openxmlformats.org/officeDocument/2006/relationships" r:id="rId2"/>
        </xdr:cNvPr>
        <xdr:cNvSpPr/>
      </xdr:nvSpPr>
      <xdr:spPr>
        <a:xfrm>
          <a:off x="6191250" y="61416988"/>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317</xdr:row>
      <xdr:rowOff>90154</xdr:rowOff>
    </xdr:from>
    <xdr:to>
      <xdr:col>5</xdr:col>
      <xdr:colOff>877844</xdr:colOff>
      <xdr:row>319</xdr:row>
      <xdr:rowOff>152888</xdr:rowOff>
    </xdr:to>
    <xdr:sp macro="" textlink="">
      <xdr:nvSpPr>
        <xdr:cNvPr id="123" name="Rectángulo 122">
          <a:hlinkClick xmlns:r="http://schemas.openxmlformats.org/officeDocument/2006/relationships" r:id="rId3"/>
        </xdr:cNvPr>
        <xdr:cNvSpPr/>
      </xdr:nvSpPr>
      <xdr:spPr>
        <a:xfrm>
          <a:off x="6191250" y="61891898"/>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319</xdr:row>
      <xdr:rowOff>178025</xdr:rowOff>
    </xdr:from>
    <xdr:to>
      <xdr:col>5</xdr:col>
      <xdr:colOff>877844</xdr:colOff>
      <xdr:row>321</xdr:row>
      <xdr:rowOff>240760</xdr:rowOff>
    </xdr:to>
    <xdr:sp macro="" textlink="">
      <xdr:nvSpPr>
        <xdr:cNvPr id="124" name="Rectángulo 123">
          <a:hlinkClick xmlns:r="http://schemas.openxmlformats.org/officeDocument/2006/relationships" r:id="rId4"/>
        </xdr:cNvPr>
        <xdr:cNvSpPr/>
      </xdr:nvSpPr>
      <xdr:spPr>
        <a:xfrm>
          <a:off x="6191250" y="62367415"/>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151197</xdr:colOff>
      <xdr:row>319</xdr:row>
      <xdr:rowOff>173672</xdr:rowOff>
    </xdr:from>
    <xdr:to>
      <xdr:col>8</xdr:col>
      <xdr:colOff>1002173</xdr:colOff>
      <xdr:row>321</xdr:row>
      <xdr:rowOff>236407</xdr:rowOff>
    </xdr:to>
    <xdr:sp macro="" textlink="">
      <xdr:nvSpPr>
        <xdr:cNvPr id="125" name="Rectángulo 124">
          <a:hlinkClick xmlns:r="http://schemas.openxmlformats.org/officeDocument/2006/relationships" r:id="rId5"/>
        </xdr:cNvPr>
        <xdr:cNvSpPr/>
      </xdr:nvSpPr>
      <xdr:spPr>
        <a:xfrm>
          <a:off x="9831255" y="62363062"/>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891390</xdr:colOff>
      <xdr:row>317</xdr:row>
      <xdr:rowOff>93609</xdr:rowOff>
    </xdr:from>
    <xdr:to>
      <xdr:col>7</xdr:col>
      <xdr:colOff>120565</xdr:colOff>
      <xdr:row>319</xdr:row>
      <xdr:rowOff>156343</xdr:rowOff>
    </xdr:to>
    <xdr:sp macro="" textlink="">
      <xdr:nvSpPr>
        <xdr:cNvPr id="126" name="Rectángulo 125">
          <a:hlinkClick xmlns:r="http://schemas.openxmlformats.org/officeDocument/2006/relationships" r:id="rId6"/>
        </xdr:cNvPr>
        <xdr:cNvSpPr/>
      </xdr:nvSpPr>
      <xdr:spPr>
        <a:xfrm>
          <a:off x="8001913" y="61895353"/>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906282</xdr:colOff>
      <xdr:row>315</xdr:row>
      <xdr:rowOff>0</xdr:rowOff>
    </xdr:from>
    <xdr:to>
      <xdr:col>7</xdr:col>
      <xdr:colOff>133869</xdr:colOff>
      <xdr:row>317</xdr:row>
      <xdr:rowOff>61147</xdr:rowOff>
    </xdr:to>
    <xdr:sp macro="" textlink="">
      <xdr:nvSpPr>
        <xdr:cNvPr id="127" name="Rectángulo 126">
          <a:hlinkClick xmlns:r="http://schemas.openxmlformats.org/officeDocument/2006/relationships" r:id="rId7"/>
        </xdr:cNvPr>
        <xdr:cNvSpPr/>
      </xdr:nvSpPr>
      <xdr:spPr>
        <a:xfrm>
          <a:off x="8016805" y="61414099"/>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99489</xdr:colOff>
      <xdr:row>317</xdr:row>
      <xdr:rowOff>71684</xdr:rowOff>
    </xdr:from>
    <xdr:to>
      <xdr:col>11</xdr:col>
      <xdr:colOff>565048</xdr:colOff>
      <xdr:row>319</xdr:row>
      <xdr:rowOff>134418</xdr:rowOff>
    </xdr:to>
    <xdr:sp macro="" textlink="">
      <xdr:nvSpPr>
        <xdr:cNvPr id="128" name="Rectángulo 127">
          <a:hlinkClick xmlns:r="http://schemas.openxmlformats.org/officeDocument/2006/relationships" r:id="rId8"/>
        </xdr:cNvPr>
        <xdr:cNvSpPr/>
      </xdr:nvSpPr>
      <xdr:spPr>
        <a:xfrm>
          <a:off x="15295187" y="61873428"/>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1014954</xdr:colOff>
      <xdr:row>317</xdr:row>
      <xdr:rowOff>86045</xdr:rowOff>
    </xdr:from>
    <xdr:to>
      <xdr:col>9</xdr:col>
      <xdr:colOff>127067</xdr:colOff>
      <xdr:row>319</xdr:row>
      <xdr:rowOff>168364</xdr:rowOff>
    </xdr:to>
    <xdr:sp macro="" textlink="">
      <xdr:nvSpPr>
        <xdr:cNvPr id="129" name="Rectángulo 128">
          <a:hlinkClick xmlns:r="http://schemas.openxmlformats.org/officeDocument/2006/relationships" r:id="rId9"/>
        </xdr:cNvPr>
        <xdr:cNvSpPr/>
      </xdr:nvSpPr>
      <xdr:spPr>
        <a:xfrm>
          <a:off x="11647512" y="61887789"/>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1019087</xdr:colOff>
      <xdr:row>315</xdr:row>
      <xdr:rowOff>8123</xdr:rowOff>
    </xdr:from>
    <xdr:to>
      <xdr:col>9</xdr:col>
      <xdr:colOff>131200</xdr:colOff>
      <xdr:row>317</xdr:row>
      <xdr:rowOff>70858</xdr:rowOff>
    </xdr:to>
    <xdr:sp macro="" textlink="">
      <xdr:nvSpPr>
        <xdr:cNvPr id="130" name="Rectángulo 129">
          <a:hlinkClick xmlns:r="http://schemas.openxmlformats.org/officeDocument/2006/relationships" r:id="rId10"/>
        </xdr:cNvPr>
        <xdr:cNvSpPr/>
      </xdr:nvSpPr>
      <xdr:spPr>
        <a:xfrm>
          <a:off x="11651645" y="61422222"/>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145454</xdr:colOff>
      <xdr:row>317</xdr:row>
      <xdr:rowOff>80752</xdr:rowOff>
    </xdr:from>
    <xdr:to>
      <xdr:col>8</xdr:col>
      <xdr:colOff>991663</xdr:colOff>
      <xdr:row>319</xdr:row>
      <xdr:rowOff>141898</xdr:rowOff>
    </xdr:to>
    <xdr:sp macro="" textlink="">
      <xdr:nvSpPr>
        <xdr:cNvPr id="131" name="Rectángulo 130">
          <a:hlinkClick xmlns:r="http://schemas.openxmlformats.org/officeDocument/2006/relationships" r:id="rId11"/>
        </xdr:cNvPr>
        <xdr:cNvSpPr/>
      </xdr:nvSpPr>
      <xdr:spPr>
        <a:xfrm>
          <a:off x="9825512" y="61882496"/>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123506</xdr:colOff>
      <xdr:row>315</xdr:row>
      <xdr:rowOff>699</xdr:rowOff>
    </xdr:from>
    <xdr:to>
      <xdr:col>11</xdr:col>
      <xdr:colOff>592244</xdr:colOff>
      <xdr:row>317</xdr:row>
      <xdr:rowOff>53675</xdr:rowOff>
    </xdr:to>
    <xdr:sp macro="" textlink="">
      <xdr:nvSpPr>
        <xdr:cNvPr id="132" name="Rectángulo 131">
          <a:hlinkClick xmlns:r="http://schemas.openxmlformats.org/officeDocument/2006/relationships" r:id="rId12"/>
        </xdr:cNvPr>
        <xdr:cNvSpPr/>
      </xdr:nvSpPr>
      <xdr:spPr>
        <a:xfrm>
          <a:off x="15319204" y="61414798"/>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169345</xdr:colOff>
      <xdr:row>319</xdr:row>
      <xdr:rowOff>164274</xdr:rowOff>
    </xdr:from>
    <xdr:to>
      <xdr:col>10</xdr:col>
      <xdr:colOff>99460</xdr:colOff>
      <xdr:row>321</xdr:row>
      <xdr:rowOff>227009</xdr:rowOff>
    </xdr:to>
    <xdr:sp macro="" textlink="">
      <xdr:nvSpPr>
        <xdr:cNvPr id="133" name="Rectángulo 132">
          <a:hlinkClick xmlns:r="http://schemas.openxmlformats.org/officeDocument/2006/relationships" r:id="rId13"/>
        </xdr:cNvPr>
        <xdr:cNvSpPr/>
      </xdr:nvSpPr>
      <xdr:spPr>
        <a:xfrm>
          <a:off x="13493269" y="62353664"/>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152414</xdr:colOff>
      <xdr:row>317</xdr:row>
      <xdr:rowOff>82118</xdr:rowOff>
    </xdr:from>
    <xdr:to>
      <xdr:col>10</xdr:col>
      <xdr:colOff>82529</xdr:colOff>
      <xdr:row>319</xdr:row>
      <xdr:rowOff>186160</xdr:rowOff>
    </xdr:to>
    <xdr:sp macro="" textlink="">
      <xdr:nvSpPr>
        <xdr:cNvPr id="134" name="Rectángulo 133">
          <a:hlinkClick xmlns:r="http://schemas.openxmlformats.org/officeDocument/2006/relationships" r:id="rId14"/>
        </xdr:cNvPr>
        <xdr:cNvSpPr/>
      </xdr:nvSpPr>
      <xdr:spPr>
        <a:xfrm>
          <a:off x="13476338" y="61883862"/>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161410</xdr:colOff>
      <xdr:row>315</xdr:row>
      <xdr:rowOff>4249</xdr:rowOff>
    </xdr:from>
    <xdr:to>
      <xdr:col>10</xdr:col>
      <xdr:colOff>91525</xdr:colOff>
      <xdr:row>317</xdr:row>
      <xdr:rowOff>66984</xdr:rowOff>
    </xdr:to>
    <xdr:sp macro="" textlink="">
      <xdr:nvSpPr>
        <xdr:cNvPr id="135" name="Rectángulo 134">
          <a:hlinkClick xmlns:r="http://schemas.openxmlformats.org/officeDocument/2006/relationships" r:id="rId15"/>
        </xdr:cNvPr>
        <xdr:cNvSpPr/>
      </xdr:nvSpPr>
      <xdr:spPr>
        <a:xfrm>
          <a:off x="13485334" y="61418348"/>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150212</xdr:colOff>
      <xdr:row>315</xdr:row>
      <xdr:rowOff>2484</xdr:rowOff>
    </xdr:from>
    <xdr:to>
      <xdr:col>8</xdr:col>
      <xdr:colOff>996421</xdr:colOff>
      <xdr:row>317</xdr:row>
      <xdr:rowOff>65219</xdr:rowOff>
    </xdr:to>
    <xdr:sp macro="" textlink="">
      <xdr:nvSpPr>
        <xdr:cNvPr id="136" name="Rectángulo 135">
          <a:hlinkClick xmlns:r="http://schemas.openxmlformats.org/officeDocument/2006/relationships" r:id="rId16"/>
        </xdr:cNvPr>
        <xdr:cNvSpPr/>
      </xdr:nvSpPr>
      <xdr:spPr>
        <a:xfrm>
          <a:off x="9830270" y="61416583"/>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902125</xdr:colOff>
      <xdr:row>319</xdr:row>
      <xdr:rowOff>179734</xdr:rowOff>
    </xdr:from>
    <xdr:to>
      <xdr:col>7</xdr:col>
      <xdr:colOff>131300</xdr:colOff>
      <xdr:row>321</xdr:row>
      <xdr:rowOff>242469</xdr:rowOff>
    </xdr:to>
    <xdr:sp macro="" textlink="">
      <xdr:nvSpPr>
        <xdr:cNvPr id="137" name="Rectángulo 136">
          <a:hlinkClick xmlns:r="http://schemas.openxmlformats.org/officeDocument/2006/relationships" r:id="rId17"/>
        </xdr:cNvPr>
        <xdr:cNvSpPr/>
      </xdr:nvSpPr>
      <xdr:spPr>
        <a:xfrm>
          <a:off x="8012648" y="62369124"/>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1028866</xdr:colOff>
      <xdr:row>319</xdr:row>
      <xdr:rowOff>184790</xdr:rowOff>
    </xdr:from>
    <xdr:to>
      <xdr:col>9</xdr:col>
      <xdr:colOff>140979</xdr:colOff>
      <xdr:row>321</xdr:row>
      <xdr:rowOff>235041</xdr:rowOff>
    </xdr:to>
    <xdr:sp macro="" textlink="">
      <xdr:nvSpPr>
        <xdr:cNvPr id="138" name="Rectángulo 137">
          <a:hlinkClick xmlns:r="http://schemas.openxmlformats.org/officeDocument/2006/relationships" r:id="rId18"/>
        </xdr:cNvPr>
        <xdr:cNvSpPr/>
      </xdr:nvSpPr>
      <xdr:spPr>
        <a:xfrm>
          <a:off x="11661424" y="62374180"/>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359</xdr:row>
      <xdr:rowOff>2889</xdr:rowOff>
    </xdr:from>
    <xdr:to>
      <xdr:col>5</xdr:col>
      <xdr:colOff>877844</xdr:colOff>
      <xdr:row>361</xdr:row>
      <xdr:rowOff>76699</xdr:rowOff>
    </xdr:to>
    <xdr:sp macro="" textlink="">
      <xdr:nvSpPr>
        <xdr:cNvPr id="139" name="Rectángulo 138">
          <a:hlinkClick xmlns:r="http://schemas.openxmlformats.org/officeDocument/2006/relationships" r:id="rId2"/>
        </xdr:cNvPr>
        <xdr:cNvSpPr/>
      </xdr:nvSpPr>
      <xdr:spPr>
        <a:xfrm>
          <a:off x="6191250" y="7001163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361</xdr:row>
      <xdr:rowOff>101229</xdr:rowOff>
    </xdr:from>
    <xdr:to>
      <xdr:col>5</xdr:col>
      <xdr:colOff>877844</xdr:colOff>
      <xdr:row>363</xdr:row>
      <xdr:rowOff>152888</xdr:rowOff>
    </xdr:to>
    <xdr:sp macro="" textlink="">
      <xdr:nvSpPr>
        <xdr:cNvPr id="140" name="Rectángulo 139">
          <a:hlinkClick xmlns:r="http://schemas.openxmlformats.org/officeDocument/2006/relationships" r:id="rId3"/>
        </xdr:cNvPr>
        <xdr:cNvSpPr/>
      </xdr:nvSpPr>
      <xdr:spPr>
        <a:xfrm>
          <a:off x="6191250" y="7048654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363</xdr:row>
      <xdr:rowOff>178025</xdr:rowOff>
    </xdr:from>
    <xdr:to>
      <xdr:col>5</xdr:col>
      <xdr:colOff>877844</xdr:colOff>
      <xdr:row>366</xdr:row>
      <xdr:rowOff>52475</xdr:rowOff>
    </xdr:to>
    <xdr:sp macro="" textlink="">
      <xdr:nvSpPr>
        <xdr:cNvPr id="141" name="Rectángulo 140">
          <a:hlinkClick xmlns:r="http://schemas.openxmlformats.org/officeDocument/2006/relationships" r:id="rId4"/>
        </xdr:cNvPr>
        <xdr:cNvSpPr/>
      </xdr:nvSpPr>
      <xdr:spPr>
        <a:xfrm>
          <a:off x="6191250" y="70962066"/>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151197</xdr:colOff>
      <xdr:row>363</xdr:row>
      <xdr:rowOff>173672</xdr:rowOff>
    </xdr:from>
    <xdr:to>
      <xdr:col>8</xdr:col>
      <xdr:colOff>1002173</xdr:colOff>
      <xdr:row>366</xdr:row>
      <xdr:rowOff>48122</xdr:rowOff>
    </xdr:to>
    <xdr:sp macro="" textlink="">
      <xdr:nvSpPr>
        <xdr:cNvPr id="142" name="Rectángulo 141">
          <a:hlinkClick xmlns:r="http://schemas.openxmlformats.org/officeDocument/2006/relationships" r:id="rId5"/>
        </xdr:cNvPr>
        <xdr:cNvSpPr/>
      </xdr:nvSpPr>
      <xdr:spPr>
        <a:xfrm>
          <a:off x="9831255" y="70957713"/>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891390</xdr:colOff>
      <xdr:row>361</xdr:row>
      <xdr:rowOff>104684</xdr:rowOff>
    </xdr:from>
    <xdr:to>
      <xdr:col>7</xdr:col>
      <xdr:colOff>120565</xdr:colOff>
      <xdr:row>363</xdr:row>
      <xdr:rowOff>156343</xdr:rowOff>
    </xdr:to>
    <xdr:sp macro="" textlink="">
      <xdr:nvSpPr>
        <xdr:cNvPr id="143" name="Rectángulo 142">
          <a:hlinkClick xmlns:r="http://schemas.openxmlformats.org/officeDocument/2006/relationships" r:id="rId6"/>
        </xdr:cNvPr>
        <xdr:cNvSpPr/>
      </xdr:nvSpPr>
      <xdr:spPr>
        <a:xfrm>
          <a:off x="8001913" y="70490004"/>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906282</xdr:colOff>
      <xdr:row>359</xdr:row>
      <xdr:rowOff>0</xdr:rowOff>
    </xdr:from>
    <xdr:to>
      <xdr:col>7</xdr:col>
      <xdr:colOff>133869</xdr:colOff>
      <xdr:row>361</xdr:row>
      <xdr:rowOff>72222</xdr:rowOff>
    </xdr:to>
    <xdr:sp macro="" textlink="">
      <xdr:nvSpPr>
        <xdr:cNvPr id="144" name="Rectángulo 143">
          <a:hlinkClick xmlns:r="http://schemas.openxmlformats.org/officeDocument/2006/relationships" r:id="rId7"/>
        </xdr:cNvPr>
        <xdr:cNvSpPr/>
      </xdr:nvSpPr>
      <xdr:spPr>
        <a:xfrm>
          <a:off x="8016805" y="70008750"/>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99489</xdr:colOff>
      <xdr:row>361</xdr:row>
      <xdr:rowOff>82759</xdr:rowOff>
    </xdr:from>
    <xdr:to>
      <xdr:col>11</xdr:col>
      <xdr:colOff>565048</xdr:colOff>
      <xdr:row>363</xdr:row>
      <xdr:rowOff>134418</xdr:rowOff>
    </xdr:to>
    <xdr:sp macro="" textlink="">
      <xdr:nvSpPr>
        <xdr:cNvPr id="145" name="Rectángulo 144">
          <a:hlinkClick xmlns:r="http://schemas.openxmlformats.org/officeDocument/2006/relationships" r:id="rId8"/>
        </xdr:cNvPr>
        <xdr:cNvSpPr/>
      </xdr:nvSpPr>
      <xdr:spPr>
        <a:xfrm>
          <a:off x="15295187" y="70468079"/>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1014954</xdr:colOff>
      <xdr:row>361</xdr:row>
      <xdr:rowOff>97120</xdr:rowOff>
    </xdr:from>
    <xdr:to>
      <xdr:col>9</xdr:col>
      <xdr:colOff>127067</xdr:colOff>
      <xdr:row>363</xdr:row>
      <xdr:rowOff>168364</xdr:rowOff>
    </xdr:to>
    <xdr:sp macro="" textlink="">
      <xdr:nvSpPr>
        <xdr:cNvPr id="146" name="Rectángulo 145">
          <a:hlinkClick xmlns:r="http://schemas.openxmlformats.org/officeDocument/2006/relationships" r:id="rId9"/>
        </xdr:cNvPr>
        <xdr:cNvSpPr/>
      </xdr:nvSpPr>
      <xdr:spPr>
        <a:xfrm>
          <a:off x="11647512" y="70482440"/>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1019087</xdr:colOff>
      <xdr:row>359</xdr:row>
      <xdr:rowOff>8123</xdr:rowOff>
    </xdr:from>
    <xdr:to>
      <xdr:col>9</xdr:col>
      <xdr:colOff>131200</xdr:colOff>
      <xdr:row>361</xdr:row>
      <xdr:rowOff>81933</xdr:rowOff>
    </xdr:to>
    <xdr:sp macro="" textlink="">
      <xdr:nvSpPr>
        <xdr:cNvPr id="147" name="Rectángulo 146">
          <a:hlinkClick xmlns:r="http://schemas.openxmlformats.org/officeDocument/2006/relationships" r:id="rId10"/>
        </xdr:cNvPr>
        <xdr:cNvSpPr/>
      </xdr:nvSpPr>
      <xdr:spPr>
        <a:xfrm>
          <a:off x="11651645" y="70016873"/>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145454</xdr:colOff>
      <xdr:row>361</xdr:row>
      <xdr:rowOff>91827</xdr:rowOff>
    </xdr:from>
    <xdr:to>
      <xdr:col>8</xdr:col>
      <xdr:colOff>991663</xdr:colOff>
      <xdr:row>363</xdr:row>
      <xdr:rowOff>141898</xdr:rowOff>
    </xdr:to>
    <xdr:sp macro="" textlink="">
      <xdr:nvSpPr>
        <xdr:cNvPr id="148" name="Rectángulo 147">
          <a:hlinkClick xmlns:r="http://schemas.openxmlformats.org/officeDocument/2006/relationships" r:id="rId11"/>
        </xdr:cNvPr>
        <xdr:cNvSpPr/>
      </xdr:nvSpPr>
      <xdr:spPr>
        <a:xfrm>
          <a:off x="9825512" y="70477147"/>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123506</xdr:colOff>
      <xdr:row>359</xdr:row>
      <xdr:rowOff>699</xdr:rowOff>
    </xdr:from>
    <xdr:to>
      <xdr:col>11</xdr:col>
      <xdr:colOff>592244</xdr:colOff>
      <xdr:row>361</xdr:row>
      <xdr:rowOff>64750</xdr:rowOff>
    </xdr:to>
    <xdr:sp macro="" textlink="">
      <xdr:nvSpPr>
        <xdr:cNvPr id="149" name="Rectángulo 148">
          <a:hlinkClick xmlns:r="http://schemas.openxmlformats.org/officeDocument/2006/relationships" r:id="rId12"/>
        </xdr:cNvPr>
        <xdr:cNvSpPr/>
      </xdr:nvSpPr>
      <xdr:spPr>
        <a:xfrm>
          <a:off x="15319204" y="70009449"/>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169345</xdr:colOff>
      <xdr:row>363</xdr:row>
      <xdr:rowOff>164274</xdr:rowOff>
    </xdr:from>
    <xdr:to>
      <xdr:col>10</xdr:col>
      <xdr:colOff>99460</xdr:colOff>
      <xdr:row>366</xdr:row>
      <xdr:rowOff>38724</xdr:rowOff>
    </xdr:to>
    <xdr:sp macro="" textlink="">
      <xdr:nvSpPr>
        <xdr:cNvPr id="150" name="Rectángulo 149">
          <a:hlinkClick xmlns:r="http://schemas.openxmlformats.org/officeDocument/2006/relationships" r:id="rId13"/>
        </xdr:cNvPr>
        <xdr:cNvSpPr/>
      </xdr:nvSpPr>
      <xdr:spPr>
        <a:xfrm>
          <a:off x="13493269" y="70948315"/>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152414</xdr:colOff>
      <xdr:row>361</xdr:row>
      <xdr:rowOff>93193</xdr:rowOff>
    </xdr:from>
    <xdr:to>
      <xdr:col>10</xdr:col>
      <xdr:colOff>82529</xdr:colOff>
      <xdr:row>363</xdr:row>
      <xdr:rowOff>186160</xdr:rowOff>
    </xdr:to>
    <xdr:sp macro="" textlink="">
      <xdr:nvSpPr>
        <xdr:cNvPr id="151" name="Rectángulo 150">
          <a:hlinkClick xmlns:r="http://schemas.openxmlformats.org/officeDocument/2006/relationships" r:id="rId14"/>
        </xdr:cNvPr>
        <xdr:cNvSpPr/>
      </xdr:nvSpPr>
      <xdr:spPr>
        <a:xfrm>
          <a:off x="13476338" y="70478513"/>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161410</xdr:colOff>
      <xdr:row>359</xdr:row>
      <xdr:rowOff>4249</xdr:rowOff>
    </xdr:from>
    <xdr:to>
      <xdr:col>10</xdr:col>
      <xdr:colOff>91525</xdr:colOff>
      <xdr:row>361</xdr:row>
      <xdr:rowOff>78059</xdr:rowOff>
    </xdr:to>
    <xdr:sp macro="" textlink="">
      <xdr:nvSpPr>
        <xdr:cNvPr id="152" name="Rectángulo 151">
          <a:hlinkClick xmlns:r="http://schemas.openxmlformats.org/officeDocument/2006/relationships" r:id="rId15"/>
        </xdr:cNvPr>
        <xdr:cNvSpPr/>
      </xdr:nvSpPr>
      <xdr:spPr>
        <a:xfrm>
          <a:off x="13485334" y="70012999"/>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150212</xdr:colOff>
      <xdr:row>359</xdr:row>
      <xdr:rowOff>2484</xdr:rowOff>
    </xdr:from>
    <xdr:to>
      <xdr:col>8</xdr:col>
      <xdr:colOff>996421</xdr:colOff>
      <xdr:row>361</xdr:row>
      <xdr:rowOff>76294</xdr:rowOff>
    </xdr:to>
    <xdr:sp macro="" textlink="">
      <xdr:nvSpPr>
        <xdr:cNvPr id="153" name="Rectángulo 152">
          <a:hlinkClick xmlns:r="http://schemas.openxmlformats.org/officeDocument/2006/relationships" r:id="rId16"/>
        </xdr:cNvPr>
        <xdr:cNvSpPr/>
      </xdr:nvSpPr>
      <xdr:spPr>
        <a:xfrm>
          <a:off x="9830270" y="70011234"/>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902125</xdr:colOff>
      <xdr:row>363</xdr:row>
      <xdr:rowOff>179734</xdr:rowOff>
    </xdr:from>
    <xdr:to>
      <xdr:col>7</xdr:col>
      <xdr:colOff>131300</xdr:colOff>
      <xdr:row>366</xdr:row>
      <xdr:rowOff>54184</xdr:rowOff>
    </xdr:to>
    <xdr:sp macro="" textlink="">
      <xdr:nvSpPr>
        <xdr:cNvPr id="154" name="Rectángulo 153">
          <a:hlinkClick xmlns:r="http://schemas.openxmlformats.org/officeDocument/2006/relationships" r:id="rId17"/>
        </xdr:cNvPr>
        <xdr:cNvSpPr/>
      </xdr:nvSpPr>
      <xdr:spPr>
        <a:xfrm>
          <a:off x="8012648" y="70963775"/>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1028866</xdr:colOff>
      <xdr:row>363</xdr:row>
      <xdr:rowOff>184790</xdr:rowOff>
    </xdr:from>
    <xdr:to>
      <xdr:col>9</xdr:col>
      <xdr:colOff>140979</xdr:colOff>
      <xdr:row>366</xdr:row>
      <xdr:rowOff>46756</xdr:rowOff>
    </xdr:to>
    <xdr:sp macro="" textlink="">
      <xdr:nvSpPr>
        <xdr:cNvPr id="155" name="Rectángulo 154">
          <a:hlinkClick xmlns:r="http://schemas.openxmlformats.org/officeDocument/2006/relationships" r:id="rId18"/>
        </xdr:cNvPr>
        <xdr:cNvSpPr/>
      </xdr:nvSpPr>
      <xdr:spPr>
        <a:xfrm>
          <a:off x="11661424" y="70968831"/>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404</xdr:row>
      <xdr:rowOff>2889</xdr:rowOff>
    </xdr:from>
    <xdr:to>
      <xdr:col>5</xdr:col>
      <xdr:colOff>877844</xdr:colOff>
      <xdr:row>406</xdr:row>
      <xdr:rowOff>65624</xdr:rowOff>
    </xdr:to>
    <xdr:sp macro="" textlink="">
      <xdr:nvSpPr>
        <xdr:cNvPr id="156" name="Rectángulo 155">
          <a:hlinkClick xmlns:r="http://schemas.openxmlformats.org/officeDocument/2006/relationships" r:id="rId2"/>
        </xdr:cNvPr>
        <xdr:cNvSpPr/>
      </xdr:nvSpPr>
      <xdr:spPr>
        <a:xfrm>
          <a:off x="6191250" y="78794575"/>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406</xdr:row>
      <xdr:rowOff>90154</xdr:rowOff>
    </xdr:from>
    <xdr:to>
      <xdr:col>5</xdr:col>
      <xdr:colOff>877844</xdr:colOff>
      <xdr:row>408</xdr:row>
      <xdr:rowOff>152888</xdr:rowOff>
    </xdr:to>
    <xdr:sp macro="" textlink="">
      <xdr:nvSpPr>
        <xdr:cNvPr id="157" name="Rectángulo 156">
          <a:hlinkClick xmlns:r="http://schemas.openxmlformats.org/officeDocument/2006/relationships" r:id="rId3"/>
        </xdr:cNvPr>
        <xdr:cNvSpPr/>
      </xdr:nvSpPr>
      <xdr:spPr>
        <a:xfrm>
          <a:off x="6191250" y="79269485"/>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408</xdr:row>
      <xdr:rowOff>178025</xdr:rowOff>
    </xdr:from>
    <xdr:to>
      <xdr:col>5</xdr:col>
      <xdr:colOff>877844</xdr:colOff>
      <xdr:row>410</xdr:row>
      <xdr:rowOff>240760</xdr:rowOff>
    </xdr:to>
    <xdr:sp macro="" textlink="">
      <xdr:nvSpPr>
        <xdr:cNvPr id="158" name="Rectángulo 157">
          <a:hlinkClick xmlns:r="http://schemas.openxmlformats.org/officeDocument/2006/relationships" r:id="rId4"/>
        </xdr:cNvPr>
        <xdr:cNvSpPr/>
      </xdr:nvSpPr>
      <xdr:spPr>
        <a:xfrm>
          <a:off x="6191250" y="79745002"/>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151197</xdr:colOff>
      <xdr:row>408</xdr:row>
      <xdr:rowOff>173672</xdr:rowOff>
    </xdr:from>
    <xdr:to>
      <xdr:col>8</xdr:col>
      <xdr:colOff>1002173</xdr:colOff>
      <xdr:row>410</xdr:row>
      <xdr:rowOff>236407</xdr:rowOff>
    </xdr:to>
    <xdr:sp macro="" textlink="">
      <xdr:nvSpPr>
        <xdr:cNvPr id="159" name="Rectángulo 158">
          <a:hlinkClick xmlns:r="http://schemas.openxmlformats.org/officeDocument/2006/relationships" r:id="rId5"/>
        </xdr:cNvPr>
        <xdr:cNvSpPr/>
      </xdr:nvSpPr>
      <xdr:spPr>
        <a:xfrm>
          <a:off x="9831255" y="79740649"/>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891390</xdr:colOff>
      <xdr:row>406</xdr:row>
      <xdr:rowOff>93609</xdr:rowOff>
    </xdr:from>
    <xdr:to>
      <xdr:col>7</xdr:col>
      <xdr:colOff>120565</xdr:colOff>
      <xdr:row>408</xdr:row>
      <xdr:rowOff>156343</xdr:rowOff>
    </xdr:to>
    <xdr:sp macro="" textlink="">
      <xdr:nvSpPr>
        <xdr:cNvPr id="160" name="Rectángulo 159">
          <a:hlinkClick xmlns:r="http://schemas.openxmlformats.org/officeDocument/2006/relationships" r:id="rId6"/>
        </xdr:cNvPr>
        <xdr:cNvSpPr/>
      </xdr:nvSpPr>
      <xdr:spPr>
        <a:xfrm>
          <a:off x="8001913" y="79272940"/>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906282</xdr:colOff>
      <xdr:row>404</xdr:row>
      <xdr:rowOff>0</xdr:rowOff>
    </xdr:from>
    <xdr:to>
      <xdr:col>7</xdr:col>
      <xdr:colOff>133869</xdr:colOff>
      <xdr:row>406</xdr:row>
      <xdr:rowOff>61147</xdr:rowOff>
    </xdr:to>
    <xdr:sp macro="" textlink="">
      <xdr:nvSpPr>
        <xdr:cNvPr id="161" name="Rectángulo 160">
          <a:hlinkClick xmlns:r="http://schemas.openxmlformats.org/officeDocument/2006/relationships" r:id="rId7"/>
        </xdr:cNvPr>
        <xdr:cNvSpPr/>
      </xdr:nvSpPr>
      <xdr:spPr>
        <a:xfrm>
          <a:off x="8016805" y="78791686"/>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99489</xdr:colOff>
      <xdr:row>406</xdr:row>
      <xdr:rowOff>71684</xdr:rowOff>
    </xdr:from>
    <xdr:to>
      <xdr:col>11</xdr:col>
      <xdr:colOff>565048</xdr:colOff>
      <xdr:row>408</xdr:row>
      <xdr:rowOff>134418</xdr:rowOff>
    </xdr:to>
    <xdr:sp macro="" textlink="">
      <xdr:nvSpPr>
        <xdr:cNvPr id="162" name="Rectángulo 161">
          <a:hlinkClick xmlns:r="http://schemas.openxmlformats.org/officeDocument/2006/relationships" r:id="rId8"/>
        </xdr:cNvPr>
        <xdr:cNvSpPr/>
      </xdr:nvSpPr>
      <xdr:spPr>
        <a:xfrm>
          <a:off x="15295187" y="79251015"/>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1014954</xdr:colOff>
      <xdr:row>406</xdr:row>
      <xdr:rowOff>86045</xdr:rowOff>
    </xdr:from>
    <xdr:to>
      <xdr:col>9</xdr:col>
      <xdr:colOff>127067</xdr:colOff>
      <xdr:row>408</xdr:row>
      <xdr:rowOff>168364</xdr:rowOff>
    </xdr:to>
    <xdr:sp macro="" textlink="">
      <xdr:nvSpPr>
        <xdr:cNvPr id="163" name="Rectángulo 162">
          <a:hlinkClick xmlns:r="http://schemas.openxmlformats.org/officeDocument/2006/relationships" r:id="rId9"/>
        </xdr:cNvPr>
        <xdr:cNvSpPr/>
      </xdr:nvSpPr>
      <xdr:spPr>
        <a:xfrm>
          <a:off x="11647512" y="79265376"/>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1019087</xdr:colOff>
      <xdr:row>404</xdr:row>
      <xdr:rowOff>8123</xdr:rowOff>
    </xdr:from>
    <xdr:to>
      <xdr:col>9</xdr:col>
      <xdr:colOff>131200</xdr:colOff>
      <xdr:row>406</xdr:row>
      <xdr:rowOff>70858</xdr:rowOff>
    </xdr:to>
    <xdr:sp macro="" textlink="">
      <xdr:nvSpPr>
        <xdr:cNvPr id="164" name="Rectángulo 163">
          <a:hlinkClick xmlns:r="http://schemas.openxmlformats.org/officeDocument/2006/relationships" r:id="rId10"/>
        </xdr:cNvPr>
        <xdr:cNvSpPr/>
      </xdr:nvSpPr>
      <xdr:spPr>
        <a:xfrm>
          <a:off x="11651645" y="78799809"/>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145454</xdr:colOff>
      <xdr:row>406</xdr:row>
      <xdr:rowOff>80752</xdr:rowOff>
    </xdr:from>
    <xdr:to>
      <xdr:col>8</xdr:col>
      <xdr:colOff>991663</xdr:colOff>
      <xdr:row>408</xdr:row>
      <xdr:rowOff>141898</xdr:rowOff>
    </xdr:to>
    <xdr:sp macro="" textlink="">
      <xdr:nvSpPr>
        <xdr:cNvPr id="165" name="Rectángulo 164">
          <a:hlinkClick xmlns:r="http://schemas.openxmlformats.org/officeDocument/2006/relationships" r:id="rId11"/>
        </xdr:cNvPr>
        <xdr:cNvSpPr/>
      </xdr:nvSpPr>
      <xdr:spPr>
        <a:xfrm>
          <a:off x="9825512" y="79260083"/>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123506</xdr:colOff>
      <xdr:row>404</xdr:row>
      <xdr:rowOff>699</xdr:rowOff>
    </xdr:from>
    <xdr:to>
      <xdr:col>11</xdr:col>
      <xdr:colOff>592244</xdr:colOff>
      <xdr:row>406</xdr:row>
      <xdr:rowOff>53675</xdr:rowOff>
    </xdr:to>
    <xdr:sp macro="" textlink="">
      <xdr:nvSpPr>
        <xdr:cNvPr id="166" name="Rectángulo 165">
          <a:hlinkClick xmlns:r="http://schemas.openxmlformats.org/officeDocument/2006/relationships" r:id="rId12"/>
        </xdr:cNvPr>
        <xdr:cNvSpPr/>
      </xdr:nvSpPr>
      <xdr:spPr>
        <a:xfrm>
          <a:off x="15319204" y="78792385"/>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169345</xdr:colOff>
      <xdr:row>408</xdr:row>
      <xdr:rowOff>164274</xdr:rowOff>
    </xdr:from>
    <xdr:to>
      <xdr:col>10</xdr:col>
      <xdr:colOff>99460</xdr:colOff>
      <xdr:row>410</xdr:row>
      <xdr:rowOff>227009</xdr:rowOff>
    </xdr:to>
    <xdr:sp macro="" textlink="">
      <xdr:nvSpPr>
        <xdr:cNvPr id="167" name="Rectángulo 166">
          <a:hlinkClick xmlns:r="http://schemas.openxmlformats.org/officeDocument/2006/relationships" r:id="rId13"/>
        </xdr:cNvPr>
        <xdr:cNvSpPr/>
      </xdr:nvSpPr>
      <xdr:spPr>
        <a:xfrm>
          <a:off x="13493269" y="79731251"/>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152414</xdr:colOff>
      <xdr:row>406</xdr:row>
      <xdr:rowOff>82118</xdr:rowOff>
    </xdr:from>
    <xdr:to>
      <xdr:col>10</xdr:col>
      <xdr:colOff>82529</xdr:colOff>
      <xdr:row>408</xdr:row>
      <xdr:rowOff>186160</xdr:rowOff>
    </xdr:to>
    <xdr:sp macro="" textlink="">
      <xdr:nvSpPr>
        <xdr:cNvPr id="168" name="Rectángulo 167">
          <a:hlinkClick xmlns:r="http://schemas.openxmlformats.org/officeDocument/2006/relationships" r:id="rId14"/>
        </xdr:cNvPr>
        <xdr:cNvSpPr/>
      </xdr:nvSpPr>
      <xdr:spPr>
        <a:xfrm>
          <a:off x="13476338" y="79261449"/>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161410</xdr:colOff>
      <xdr:row>404</xdr:row>
      <xdr:rowOff>4249</xdr:rowOff>
    </xdr:from>
    <xdr:to>
      <xdr:col>10</xdr:col>
      <xdr:colOff>91525</xdr:colOff>
      <xdr:row>406</xdr:row>
      <xdr:rowOff>66984</xdr:rowOff>
    </xdr:to>
    <xdr:sp macro="" textlink="">
      <xdr:nvSpPr>
        <xdr:cNvPr id="169" name="Rectángulo 168">
          <a:hlinkClick xmlns:r="http://schemas.openxmlformats.org/officeDocument/2006/relationships" r:id="rId15"/>
        </xdr:cNvPr>
        <xdr:cNvSpPr/>
      </xdr:nvSpPr>
      <xdr:spPr>
        <a:xfrm>
          <a:off x="13485334" y="78795935"/>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150212</xdr:colOff>
      <xdr:row>404</xdr:row>
      <xdr:rowOff>2484</xdr:rowOff>
    </xdr:from>
    <xdr:to>
      <xdr:col>8</xdr:col>
      <xdr:colOff>996421</xdr:colOff>
      <xdr:row>406</xdr:row>
      <xdr:rowOff>65219</xdr:rowOff>
    </xdr:to>
    <xdr:sp macro="" textlink="">
      <xdr:nvSpPr>
        <xdr:cNvPr id="170" name="Rectángulo 169">
          <a:hlinkClick xmlns:r="http://schemas.openxmlformats.org/officeDocument/2006/relationships" r:id="rId16"/>
        </xdr:cNvPr>
        <xdr:cNvSpPr/>
      </xdr:nvSpPr>
      <xdr:spPr>
        <a:xfrm>
          <a:off x="9830270" y="78794170"/>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902125</xdr:colOff>
      <xdr:row>408</xdr:row>
      <xdr:rowOff>179734</xdr:rowOff>
    </xdr:from>
    <xdr:to>
      <xdr:col>7</xdr:col>
      <xdr:colOff>131300</xdr:colOff>
      <xdr:row>410</xdr:row>
      <xdr:rowOff>242469</xdr:rowOff>
    </xdr:to>
    <xdr:sp macro="" textlink="">
      <xdr:nvSpPr>
        <xdr:cNvPr id="171" name="Rectángulo 170">
          <a:hlinkClick xmlns:r="http://schemas.openxmlformats.org/officeDocument/2006/relationships" r:id="rId17"/>
        </xdr:cNvPr>
        <xdr:cNvSpPr/>
      </xdr:nvSpPr>
      <xdr:spPr>
        <a:xfrm>
          <a:off x="8012648" y="79746711"/>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1028866</xdr:colOff>
      <xdr:row>408</xdr:row>
      <xdr:rowOff>184790</xdr:rowOff>
    </xdr:from>
    <xdr:to>
      <xdr:col>9</xdr:col>
      <xdr:colOff>140979</xdr:colOff>
      <xdr:row>410</xdr:row>
      <xdr:rowOff>235041</xdr:rowOff>
    </xdr:to>
    <xdr:sp macro="" textlink="">
      <xdr:nvSpPr>
        <xdr:cNvPr id="172" name="Rectángulo 171">
          <a:hlinkClick xmlns:r="http://schemas.openxmlformats.org/officeDocument/2006/relationships" r:id="rId18"/>
        </xdr:cNvPr>
        <xdr:cNvSpPr/>
      </xdr:nvSpPr>
      <xdr:spPr>
        <a:xfrm>
          <a:off x="11661424" y="79751767"/>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448</xdr:row>
      <xdr:rowOff>2889</xdr:rowOff>
    </xdr:from>
    <xdr:to>
      <xdr:col>5</xdr:col>
      <xdr:colOff>877844</xdr:colOff>
      <xdr:row>450</xdr:row>
      <xdr:rowOff>65623</xdr:rowOff>
    </xdr:to>
    <xdr:sp macro="" textlink="">
      <xdr:nvSpPr>
        <xdr:cNvPr id="173" name="Rectángulo 172">
          <a:hlinkClick xmlns:r="http://schemas.openxmlformats.org/officeDocument/2006/relationships" r:id="rId2"/>
        </xdr:cNvPr>
        <xdr:cNvSpPr/>
      </xdr:nvSpPr>
      <xdr:spPr>
        <a:xfrm>
          <a:off x="6191250" y="87389226"/>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450</xdr:row>
      <xdr:rowOff>90153</xdr:rowOff>
    </xdr:from>
    <xdr:to>
      <xdr:col>5</xdr:col>
      <xdr:colOff>877844</xdr:colOff>
      <xdr:row>452</xdr:row>
      <xdr:rowOff>152888</xdr:rowOff>
    </xdr:to>
    <xdr:sp macro="" textlink="">
      <xdr:nvSpPr>
        <xdr:cNvPr id="174" name="Rectángulo 173">
          <a:hlinkClick xmlns:r="http://schemas.openxmlformats.org/officeDocument/2006/relationships" r:id="rId3"/>
        </xdr:cNvPr>
        <xdr:cNvSpPr/>
      </xdr:nvSpPr>
      <xdr:spPr>
        <a:xfrm>
          <a:off x="6191250" y="87864136"/>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452</xdr:row>
      <xdr:rowOff>178025</xdr:rowOff>
    </xdr:from>
    <xdr:to>
      <xdr:col>5</xdr:col>
      <xdr:colOff>877844</xdr:colOff>
      <xdr:row>454</xdr:row>
      <xdr:rowOff>240760</xdr:rowOff>
    </xdr:to>
    <xdr:sp macro="" textlink="">
      <xdr:nvSpPr>
        <xdr:cNvPr id="175" name="Rectángulo 174">
          <a:hlinkClick xmlns:r="http://schemas.openxmlformats.org/officeDocument/2006/relationships" r:id="rId4"/>
        </xdr:cNvPr>
        <xdr:cNvSpPr/>
      </xdr:nvSpPr>
      <xdr:spPr>
        <a:xfrm>
          <a:off x="6191250" y="88339653"/>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151197</xdr:colOff>
      <xdr:row>452</xdr:row>
      <xdr:rowOff>173672</xdr:rowOff>
    </xdr:from>
    <xdr:to>
      <xdr:col>8</xdr:col>
      <xdr:colOff>1002173</xdr:colOff>
      <xdr:row>454</xdr:row>
      <xdr:rowOff>236407</xdr:rowOff>
    </xdr:to>
    <xdr:sp macro="" textlink="">
      <xdr:nvSpPr>
        <xdr:cNvPr id="176" name="Rectángulo 175">
          <a:hlinkClick xmlns:r="http://schemas.openxmlformats.org/officeDocument/2006/relationships" r:id="rId5"/>
        </xdr:cNvPr>
        <xdr:cNvSpPr/>
      </xdr:nvSpPr>
      <xdr:spPr>
        <a:xfrm>
          <a:off x="9831255" y="88335300"/>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891390</xdr:colOff>
      <xdr:row>450</xdr:row>
      <xdr:rowOff>93608</xdr:rowOff>
    </xdr:from>
    <xdr:to>
      <xdr:col>7</xdr:col>
      <xdr:colOff>120565</xdr:colOff>
      <xdr:row>452</xdr:row>
      <xdr:rowOff>156343</xdr:rowOff>
    </xdr:to>
    <xdr:sp macro="" textlink="">
      <xdr:nvSpPr>
        <xdr:cNvPr id="177" name="Rectángulo 176">
          <a:hlinkClick xmlns:r="http://schemas.openxmlformats.org/officeDocument/2006/relationships" r:id="rId6"/>
        </xdr:cNvPr>
        <xdr:cNvSpPr/>
      </xdr:nvSpPr>
      <xdr:spPr>
        <a:xfrm>
          <a:off x="8001913" y="87867591"/>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906282</xdr:colOff>
      <xdr:row>448</xdr:row>
      <xdr:rowOff>0</xdr:rowOff>
    </xdr:from>
    <xdr:to>
      <xdr:col>7</xdr:col>
      <xdr:colOff>133869</xdr:colOff>
      <xdr:row>450</xdr:row>
      <xdr:rowOff>61146</xdr:rowOff>
    </xdr:to>
    <xdr:sp macro="" textlink="">
      <xdr:nvSpPr>
        <xdr:cNvPr id="178" name="Rectángulo 177">
          <a:hlinkClick xmlns:r="http://schemas.openxmlformats.org/officeDocument/2006/relationships" r:id="rId7"/>
        </xdr:cNvPr>
        <xdr:cNvSpPr/>
      </xdr:nvSpPr>
      <xdr:spPr>
        <a:xfrm>
          <a:off x="8016805" y="87386337"/>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99489</xdr:colOff>
      <xdr:row>450</xdr:row>
      <xdr:rowOff>71683</xdr:rowOff>
    </xdr:from>
    <xdr:to>
      <xdr:col>11</xdr:col>
      <xdr:colOff>565048</xdr:colOff>
      <xdr:row>452</xdr:row>
      <xdr:rowOff>134418</xdr:rowOff>
    </xdr:to>
    <xdr:sp macro="" textlink="">
      <xdr:nvSpPr>
        <xdr:cNvPr id="179" name="Rectángulo 178">
          <a:hlinkClick xmlns:r="http://schemas.openxmlformats.org/officeDocument/2006/relationships" r:id="rId8"/>
        </xdr:cNvPr>
        <xdr:cNvSpPr/>
      </xdr:nvSpPr>
      <xdr:spPr>
        <a:xfrm>
          <a:off x="15295187" y="87845666"/>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1014954</xdr:colOff>
      <xdr:row>450</xdr:row>
      <xdr:rowOff>86044</xdr:rowOff>
    </xdr:from>
    <xdr:to>
      <xdr:col>9</xdr:col>
      <xdr:colOff>127067</xdr:colOff>
      <xdr:row>452</xdr:row>
      <xdr:rowOff>168364</xdr:rowOff>
    </xdr:to>
    <xdr:sp macro="" textlink="">
      <xdr:nvSpPr>
        <xdr:cNvPr id="180" name="Rectángulo 179">
          <a:hlinkClick xmlns:r="http://schemas.openxmlformats.org/officeDocument/2006/relationships" r:id="rId9"/>
        </xdr:cNvPr>
        <xdr:cNvSpPr/>
      </xdr:nvSpPr>
      <xdr:spPr>
        <a:xfrm>
          <a:off x="11647512" y="87860027"/>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1019087</xdr:colOff>
      <xdr:row>448</xdr:row>
      <xdr:rowOff>8123</xdr:rowOff>
    </xdr:from>
    <xdr:to>
      <xdr:col>9</xdr:col>
      <xdr:colOff>131200</xdr:colOff>
      <xdr:row>450</xdr:row>
      <xdr:rowOff>70857</xdr:rowOff>
    </xdr:to>
    <xdr:sp macro="" textlink="">
      <xdr:nvSpPr>
        <xdr:cNvPr id="181" name="Rectángulo 180">
          <a:hlinkClick xmlns:r="http://schemas.openxmlformats.org/officeDocument/2006/relationships" r:id="rId10"/>
        </xdr:cNvPr>
        <xdr:cNvSpPr/>
      </xdr:nvSpPr>
      <xdr:spPr>
        <a:xfrm>
          <a:off x="11651645" y="87394460"/>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145454</xdr:colOff>
      <xdr:row>450</xdr:row>
      <xdr:rowOff>80751</xdr:rowOff>
    </xdr:from>
    <xdr:to>
      <xdr:col>8</xdr:col>
      <xdr:colOff>991663</xdr:colOff>
      <xdr:row>452</xdr:row>
      <xdr:rowOff>141898</xdr:rowOff>
    </xdr:to>
    <xdr:sp macro="" textlink="">
      <xdr:nvSpPr>
        <xdr:cNvPr id="182" name="Rectángulo 181">
          <a:hlinkClick xmlns:r="http://schemas.openxmlformats.org/officeDocument/2006/relationships" r:id="rId11"/>
        </xdr:cNvPr>
        <xdr:cNvSpPr/>
      </xdr:nvSpPr>
      <xdr:spPr>
        <a:xfrm>
          <a:off x="9825512" y="87854734"/>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123506</xdr:colOff>
      <xdr:row>448</xdr:row>
      <xdr:rowOff>699</xdr:rowOff>
    </xdr:from>
    <xdr:to>
      <xdr:col>11</xdr:col>
      <xdr:colOff>592244</xdr:colOff>
      <xdr:row>450</xdr:row>
      <xdr:rowOff>53674</xdr:rowOff>
    </xdr:to>
    <xdr:sp macro="" textlink="">
      <xdr:nvSpPr>
        <xdr:cNvPr id="183" name="Rectángulo 182">
          <a:hlinkClick xmlns:r="http://schemas.openxmlformats.org/officeDocument/2006/relationships" r:id="rId12"/>
        </xdr:cNvPr>
        <xdr:cNvSpPr/>
      </xdr:nvSpPr>
      <xdr:spPr>
        <a:xfrm>
          <a:off x="15319204" y="87387036"/>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169345</xdr:colOff>
      <xdr:row>452</xdr:row>
      <xdr:rowOff>164274</xdr:rowOff>
    </xdr:from>
    <xdr:to>
      <xdr:col>10</xdr:col>
      <xdr:colOff>99460</xdr:colOff>
      <xdr:row>454</xdr:row>
      <xdr:rowOff>227009</xdr:rowOff>
    </xdr:to>
    <xdr:sp macro="" textlink="">
      <xdr:nvSpPr>
        <xdr:cNvPr id="184" name="Rectángulo 183">
          <a:hlinkClick xmlns:r="http://schemas.openxmlformats.org/officeDocument/2006/relationships" r:id="rId13"/>
        </xdr:cNvPr>
        <xdr:cNvSpPr/>
      </xdr:nvSpPr>
      <xdr:spPr>
        <a:xfrm>
          <a:off x="13493269" y="88325902"/>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152414</xdr:colOff>
      <xdr:row>450</xdr:row>
      <xdr:rowOff>82117</xdr:rowOff>
    </xdr:from>
    <xdr:to>
      <xdr:col>10</xdr:col>
      <xdr:colOff>82529</xdr:colOff>
      <xdr:row>452</xdr:row>
      <xdr:rowOff>186160</xdr:rowOff>
    </xdr:to>
    <xdr:sp macro="" textlink="">
      <xdr:nvSpPr>
        <xdr:cNvPr id="185" name="Rectángulo 184">
          <a:hlinkClick xmlns:r="http://schemas.openxmlformats.org/officeDocument/2006/relationships" r:id="rId14"/>
        </xdr:cNvPr>
        <xdr:cNvSpPr/>
      </xdr:nvSpPr>
      <xdr:spPr>
        <a:xfrm>
          <a:off x="13476338" y="87856100"/>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161410</xdr:colOff>
      <xdr:row>448</xdr:row>
      <xdr:rowOff>4249</xdr:rowOff>
    </xdr:from>
    <xdr:to>
      <xdr:col>10</xdr:col>
      <xdr:colOff>91525</xdr:colOff>
      <xdr:row>450</xdr:row>
      <xdr:rowOff>66983</xdr:rowOff>
    </xdr:to>
    <xdr:sp macro="" textlink="">
      <xdr:nvSpPr>
        <xdr:cNvPr id="186" name="Rectángulo 185">
          <a:hlinkClick xmlns:r="http://schemas.openxmlformats.org/officeDocument/2006/relationships" r:id="rId15"/>
        </xdr:cNvPr>
        <xdr:cNvSpPr/>
      </xdr:nvSpPr>
      <xdr:spPr>
        <a:xfrm>
          <a:off x="13485334" y="87390586"/>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150212</xdr:colOff>
      <xdr:row>448</xdr:row>
      <xdr:rowOff>2484</xdr:rowOff>
    </xdr:from>
    <xdr:to>
      <xdr:col>8</xdr:col>
      <xdr:colOff>996421</xdr:colOff>
      <xdr:row>450</xdr:row>
      <xdr:rowOff>65218</xdr:rowOff>
    </xdr:to>
    <xdr:sp macro="" textlink="">
      <xdr:nvSpPr>
        <xdr:cNvPr id="187" name="Rectángulo 186">
          <a:hlinkClick xmlns:r="http://schemas.openxmlformats.org/officeDocument/2006/relationships" r:id="rId16"/>
        </xdr:cNvPr>
        <xdr:cNvSpPr/>
      </xdr:nvSpPr>
      <xdr:spPr>
        <a:xfrm>
          <a:off x="9830270" y="87388821"/>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902125</xdr:colOff>
      <xdr:row>452</xdr:row>
      <xdr:rowOff>179734</xdr:rowOff>
    </xdr:from>
    <xdr:to>
      <xdr:col>7</xdr:col>
      <xdr:colOff>131300</xdr:colOff>
      <xdr:row>454</xdr:row>
      <xdr:rowOff>242469</xdr:rowOff>
    </xdr:to>
    <xdr:sp macro="" textlink="">
      <xdr:nvSpPr>
        <xdr:cNvPr id="188" name="Rectángulo 187">
          <a:hlinkClick xmlns:r="http://schemas.openxmlformats.org/officeDocument/2006/relationships" r:id="rId17"/>
        </xdr:cNvPr>
        <xdr:cNvSpPr/>
      </xdr:nvSpPr>
      <xdr:spPr>
        <a:xfrm>
          <a:off x="8012648" y="88341362"/>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1028866</xdr:colOff>
      <xdr:row>452</xdr:row>
      <xdr:rowOff>184790</xdr:rowOff>
    </xdr:from>
    <xdr:to>
      <xdr:col>9</xdr:col>
      <xdr:colOff>140979</xdr:colOff>
      <xdr:row>454</xdr:row>
      <xdr:rowOff>235041</xdr:rowOff>
    </xdr:to>
    <xdr:sp macro="" textlink="">
      <xdr:nvSpPr>
        <xdr:cNvPr id="189" name="Rectángulo 188">
          <a:hlinkClick xmlns:r="http://schemas.openxmlformats.org/officeDocument/2006/relationships" r:id="rId18"/>
        </xdr:cNvPr>
        <xdr:cNvSpPr/>
      </xdr:nvSpPr>
      <xdr:spPr>
        <a:xfrm>
          <a:off x="11661424" y="88346418"/>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492</xdr:row>
      <xdr:rowOff>2889</xdr:rowOff>
    </xdr:from>
    <xdr:to>
      <xdr:col>5</xdr:col>
      <xdr:colOff>877844</xdr:colOff>
      <xdr:row>494</xdr:row>
      <xdr:rowOff>65623</xdr:rowOff>
    </xdr:to>
    <xdr:sp macro="" textlink="">
      <xdr:nvSpPr>
        <xdr:cNvPr id="190" name="Rectángulo 189">
          <a:hlinkClick xmlns:r="http://schemas.openxmlformats.org/officeDocument/2006/relationships" r:id="rId2"/>
        </xdr:cNvPr>
        <xdr:cNvSpPr/>
      </xdr:nvSpPr>
      <xdr:spPr>
        <a:xfrm>
          <a:off x="6191250" y="95983877"/>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494</xdr:row>
      <xdr:rowOff>90153</xdr:rowOff>
    </xdr:from>
    <xdr:to>
      <xdr:col>5</xdr:col>
      <xdr:colOff>877844</xdr:colOff>
      <xdr:row>496</xdr:row>
      <xdr:rowOff>152888</xdr:rowOff>
    </xdr:to>
    <xdr:sp macro="" textlink="">
      <xdr:nvSpPr>
        <xdr:cNvPr id="191" name="Rectángulo 190">
          <a:hlinkClick xmlns:r="http://schemas.openxmlformats.org/officeDocument/2006/relationships" r:id="rId3"/>
        </xdr:cNvPr>
        <xdr:cNvSpPr/>
      </xdr:nvSpPr>
      <xdr:spPr>
        <a:xfrm>
          <a:off x="6191250" y="96458787"/>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496</xdr:row>
      <xdr:rowOff>178025</xdr:rowOff>
    </xdr:from>
    <xdr:to>
      <xdr:col>5</xdr:col>
      <xdr:colOff>877844</xdr:colOff>
      <xdr:row>498</xdr:row>
      <xdr:rowOff>240760</xdr:rowOff>
    </xdr:to>
    <xdr:sp macro="" textlink="">
      <xdr:nvSpPr>
        <xdr:cNvPr id="192" name="Rectángulo 191">
          <a:hlinkClick xmlns:r="http://schemas.openxmlformats.org/officeDocument/2006/relationships" r:id="rId4"/>
        </xdr:cNvPr>
        <xdr:cNvSpPr/>
      </xdr:nvSpPr>
      <xdr:spPr>
        <a:xfrm>
          <a:off x="6191250" y="96934304"/>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151197</xdr:colOff>
      <xdr:row>496</xdr:row>
      <xdr:rowOff>173672</xdr:rowOff>
    </xdr:from>
    <xdr:to>
      <xdr:col>8</xdr:col>
      <xdr:colOff>1002173</xdr:colOff>
      <xdr:row>498</xdr:row>
      <xdr:rowOff>236407</xdr:rowOff>
    </xdr:to>
    <xdr:sp macro="" textlink="">
      <xdr:nvSpPr>
        <xdr:cNvPr id="193" name="Rectángulo 192">
          <a:hlinkClick xmlns:r="http://schemas.openxmlformats.org/officeDocument/2006/relationships" r:id="rId5"/>
        </xdr:cNvPr>
        <xdr:cNvSpPr/>
      </xdr:nvSpPr>
      <xdr:spPr>
        <a:xfrm>
          <a:off x="9831255" y="96929951"/>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891390</xdr:colOff>
      <xdr:row>494</xdr:row>
      <xdr:rowOff>93608</xdr:rowOff>
    </xdr:from>
    <xdr:to>
      <xdr:col>7</xdr:col>
      <xdr:colOff>120565</xdr:colOff>
      <xdr:row>496</xdr:row>
      <xdr:rowOff>156343</xdr:rowOff>
    </xdr:to>
    <xdr:sp macro="" textlink="">
      <xdr:nvSpPr>
        <xdr:cNvPr id="194" name="Rectángulo 193">
          <a:hlinkClick xmlns:r="http://schemas.openxmlformats.org/officeDocument/2006/relationships" r:id="rId6"/>
        </xdr:cNvPr>
        <xdr:cNvSpPr/>
      </xdr:nvSpPr>
      <xdr:spPr>
        <a:xfrm>
          <a:off x="8001913" y="96462242"/>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906282</xdr:colOff>
      <xdr:row>492</xdr:row>
      <xdr:rowOff>0</xdr:rowOff>
    </xdr:from>
    <xdr:to>
      <xdr:col>7</xdr:col>
      <xdr:colOff>133869</xdr:colOff>
      <xdr:row>494</xdr:row>
      <xdr:rowOff>61146</xdr:rowOff>
    </xdr:to>
    <xdr:sp macro="" textlink="">
      <xdr:nvSpPr>
        <xdr:cNvPr id="195" name="Rectángulo 194">
          <a:hlinkClick xmlns:r="http://schemas.openxmlformats.org/officeDocument/2006/relationships" r:id="rId7"/>
        </xdr:cNvPr>
        <xdr:cNvSpPr/>
      </xdr:nvSpPr>
      <xdr:spPr>
        <a:xfrm>
          <a:off x="8016805" y="95980988"/>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99489</xdr:colOff>
      <xdr:row>494</xdr:row>
      <xdr:rowOff>71683</xdr:rowOff>
    </xdr:from>
    <xdr:to>
      <xdr:col>11</xdr:col>
      <xdr:colOff>565048</xdr:colOff>
      <xdr:row>496</xdr:row>
      <xdr:rowOff>134418</xdr:rowOff>
    </xdr:to>
    <xdr:sp macro="" textlink="">
      <xdr:nvSpPr>
        <xdr:cNvPr id="196" name="Rectángulo 195">
          <a:hlinkClick xmlns:r="http://schemas.openxmlformats.org/officeDocument/2006/relationships" r:id="rId8"/>
        </xdr:cNvPr>
        <xdr:cNvSpPr/>
      </xdr:nvSpPr>
      <xdr:spPr>
        <a:xfrm>
          <a:off x="15295187" y="96440317"/>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1014954</xdr:colOff>
      <xdr:row>494</xdr:row>
      <xdr:rowOff>86044</xdr:rowOff>
    </xdr:from>
    <xdr:to>
      <xdr:col>9</xdr:col>
      <xdr:colOff>127067</xdr:colOff>
      <xdr:row>496</xdr:row>
      <xdr:rowOff>168364</xdr:rowOff>
    </xdr:to>
    <xdr:sp macro="" textlink="">
      <xdr:nvSpPr>
        <xdr:cNvPr id="197" name="Rectángulo 196">
          <a:hlinkClick xmlns:r="http://schemas.openxmlformats.org/officeDocument/2006/relationships" r:id="rId9"/>
        </xdr:cNvPr>
        <xdr:cNvSpPr/>
      </xdr:nvSpPr>
      <xdr:spPr>
        <a:xfrm>
          <a:off x="11647512" y="96454678"/>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1019087</xdr:colOff>
      <xdr:row>492</xdr:row>
      <xdr:rowOff>8123</xdr:rowOff>
    </xdr:from>
    <xdr:to>
      <xdr:col>9</xdr:col>
      <xdr:colOff>131200</xdr:colOff>
      <xdr:row>494</xdr:row>
      <xdr:rowOff>70857</xdr:rowOff>
    </xdr:to>
    <xdr:sp macro="" textlink="">
      <xdr:nvSpPr>
        <xdr:cNvPr id="198" name="Rectángulo 197">
          <a:hlinkClick xmlns:r="http://schemas.openxmlformats.org/officeDocument/2006/relationships" r:id="rId10"/>
        </xdr:cNvPr>
        <xdr:cNvSpPr/>
      </xdr:nvSpPr>
      <xdr:spPr>
        <a:xfrm>
          <a:off x="11651645" y="95989111"/>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145454</xdr:colOff>
      <xdr:row>494</xdr:row>
      <xdr:rowOff>80751</xdr:rowOff>
    </xdr:from>
    <xdr:to>
      <xdr:col>8</xdr:col>
      <xdr:colOff>991663</xdr:colOff>
      <xdr:row>496</xdr:row>
      <xdr:rowOff>141898</xdr:rowOff>
    </xdr:to>
    <xdr:sp macro="" textlink="">
      <xdr:nvSpPr>
        <xdr:cNvPr id="199" name="Rectángulo 198">
          <a:hlinkClick xmlns:r="http://schemas.openxmlformats.org/officeDocument/2006/relationships" r:id="rId11"/>
        </xdr:cNvPr>
        <xdr:cNvSpPr/>
      </xdr:nvSpPr>
      <xdr:spPr>
        <a:xfrm>
          <a:off x="9825512" y="96449385"/>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123506</xdr:colOff>
      <xdr:row>492</xdr:row>
      <xdr:rowOff>699</xdr:rowOff>
    </xdr:from>
    <xdr:to>
      <xdr:col>11</xdr:col>
      <xdr:colOff>592244</xdr:colOff>
      <xdr:row>494</xdr:row>
      <xdr:rowOff>53674</xdr:rowOff>
    </xdr:to>
    <xdr:sp macro="" textlink="">
      <xdr:nvSpPr>
        <xdr:cNvPr id="200" name="Rectángulo 199">
          <a:hlinkClick xmlns:r="http://schemas.openxmlformats.org/officeDocument/2006/relationships" r:id="rId12"/>
        </xdr:cNvPr>
        <xdr:cNvSpPr/>
      </xdr:nvSpPr>
      <xdr:spPr>
        <a:xfrm>
          <a:off x="15319204" y="95981687"/>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169345</xdr:colOff>
      <xdr:row>496</xdr:row>
      <xdr:rowOff>164274</xdr:rowOff>
    </xdr:from>
    <xdr:to>
      <xdr:col>10</xdr:col>
      <xdr:colOff>99460</xdr:colOff>
      <xdr:row>498</xdr:row>
      <xdr:rowOff>227009</xdr:rowOff>
    </xdr:to>
    <xdr:sp macro="" textlink="">
      <xdr:nvSpPr>
        <xdr:cNvPr id="201" name="Rectángulo 200">
          <a:hlinkClick xmlns:r="http://schemas.openxmlformats.org/officeDocument/2006/relationships" r:id="rId13"/>
        </xdr:cNvPr>
        <xdr:cNvSpPr/>
      </xdr:nvSpPr>
      <xdr:spPr>
        <a:xfrm>
          <a:off x="13493269" y="96920553"/>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152414</xdr:colOff>
      <xdr:row>494</xdr:row>
      <xdr:rowOff>82117</xdr:rowOff>
    </xdr:from>
    <xdr:to>
      <xdr:col>10</xdr:col>
      <xdr:colOff>82529</xdr:colOff>
      <xdr:row>496</xdr:row>
      <xdr:rowOff>186160</xdr:rowOff>
    </xdr:to>
    <xdr:sp macro="" textlink="">
      <xdr:nvSpPr>
        <xdr:cNvPr id="202" name="Rectángulo 201">
          <a:hlinkClick xmlns:r="http://schemas.openxmlformats.org/officeDocument/2006/relationships" r:id="rId14"/>
        </xdr:cNvPr>
        <xdr:cNvSpPr/>
      </xdr:nvSpPr>
      <xdr:spPr>
        <a:xfrm>
          <a:off x="13476338" y="96450751"/>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161410</xdr:colOff>
      <xdr:row>492</xdr:row>
      <xdr:rowOff>4249</xdr:rowOff>
    </xdr:from>
    <xdr:to>
      <xdr:col>10</xdr:col>
      <xdr:colOff>91525</xdr:colOff>
      <xdr:row>494</xdr:row>
      <xdr:rowOff>66983</xdr:rowOff>
    </xdr:to>
    <xdr:sp macro="" textlink="">
      <xdr:nvSpPr>
        <xdr:cNvPr id="203" name="Rectángulo 202">
          <a:hlinkClick xmlns:r="http://schemas.openxmlformats.org/officeDocument/2006/relationships" r:id="rId15"/>
        </xdr:cNvPr>
        <xdr:cNvSpPr/>
      </xdr:nvSpPr>
      <xdr:spPr>
        <a:xfrm>
          <a:off x="13485334" y="95985237"/>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150212</xdr:colOff>
      <xdr:row>492</xdr:row>
      <xdr:rowOff>2484</xdr:rowOff>
    </xdr:from>
    <xdr:to>
      <xdr:col>8</xdr:col>
      <xdr:colOff>996421</xdr:colOff>
      <xdr:row>494</xdr:row>
      <xdr:rowOff>65218</xdr:rowOff>
    </xdr:to>
    <xdr:sp macro="" textlink="">
      <xdr:nvSpPr>
        <xdr:cNvPr id="204" name="Rectángulo 203">
          <a:hlinkClick xmlns:r="http://schemas.openxmlformats.org/officeDocument/2006/relationships" r:id="rId16"/>
        </xdr:cNvPr>
        <xdr:cNvSpPr/>
      </xdr:nvSpPr>
      <xdr:spPr>
        <a:xfrm>
          <a:off x="9830270" y="95983472"/>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902125</xdr:colOff>
      <xdr:row>496</xdr:row>
      <xdr:rowOff>179734</xdr:rowOff>
    </xdr:from>
    <xdr:to>
      <xdr:col>7</xdr:col>
      <xdr:colOff>131300</xdr:colOff>
      <xdr:row>498</xdr:row>
      <xdr:rowOff>242469</xdr:rowOff>
    </xdr:to>
    <xdr:sp macro="" textlink="">
      <xdr:nvSpPr>
        <xdr:cNvPr id="205" name="Rectángulo 204">
          <a:hlinkClick xmlns:r="http://schemas.openxmlformats.org/officeDocument/2006/relationships" r:id="rId17"/>
        </xdr:cNvPr>
        <xdr:cNvSpPr/>
      </xdr:nvSpPr>
      <xdr:spPr>
        <a:xfrm>
          <a:off x="8012648" y="96936013"/>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1028866</xdr:colOff>
      <xdr:row>496</xdr:row>
      <xdr:rowOff>184790</xdr:rowOff>
    </xdr:from>
    <xdr:to>
      <xdr:col>9</xdr:col>
      <xdr:colOff>140979</xdr:colOff>
      <xdr:row>498</xdr:row>
      <xdr:rowOff>235041</xdr:rowOff>
    </xdr:to>
    <xdr:sp macro="" textlink="">
      <xdr:nvSpPr>
        <xdr:cNvPr id="206" name="Rectángulo 205">
          <a:hlinkClick xmlns:r="http://schemas.openxmlformats.org/officeDocument/2006/relationships" r:id="rId18"/>
        </xdr:cNvPr>
        <xdr:cNvSpPr/>
      </xdr:nvSpPr>
      <xdr:spPr>
        <a:xfrm>
          <a:off x="11661424" y="96941069"/>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536</xdr:row>
      <xdr:rowOff>2889</xdr:rowOff>
    </xdr:from>
    <xdr:to>
      <xdr:col>5</xdr:col>
      <xdr:colOff>877844</xdr:colOff>
      <xdr:row>538</xdr:row>
      <xdr:rowOff>65624</xdr:rowOff>
    </xdr:to>
    <xdr:sp macro="" textlink="">
      <xdr:nvSpPr>
        <xdr:cNvPr id="207" name="Rectángulo 206">
          <a:hlinkClick xmlns:r="http://schemas.openxmlformats.org/officeDocument/2006/relationships" r:id="rId2"/>
        </xdr:cNvPr>
        <xdr:cNvSpPr/>
      </xdr:nvSpPr>
      <xdr:spPr>
        <a:xfrm>
          <a:off x="6191250" y="10457852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538</xdr:row>
      <xdr:rowOff>90154</xdr:rowOff>
    </xdr:from>
    <xdr:to>
      <xdr:col>5</xdr:col>
      <xdr:colOff>877844</xdr:colOff>
      <xdr:row>540</xdr:row>
      <xdr:rowOff>152889</xdr:rowOff>
    </xdr:to>
    <xdr:sp macro="" textlink="">
      <xdr:nvSpPr>
        <xdr:cNvPr id="208" name="Rectángulo 207">
          <a:hlinkClick xmlns:r="http://schemas.openxmlformats.org/officeDocument/2006/relationships" r:id="rId3"/>
        </xdr:cNvPr>
        <xdr:cNvSpPr/>
      </xdr:nvSpPr>
      <xdr:spPr>
        <a:xfrm>
          <a:off x="6191250" y="10505343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540</xdr:row>
      <xdr:rowOff>178026</xdr:rowOff>
    </xdr:from>
    <xdr:to>
      <xdr:col>5</xdr:col>
      <xdr:colOff>877844</xdr:colOff>
      <xdr:row>542</xdr:row>
      <xdr:rowOff>240760</xdr:rowOff>
    </xdr:to>
    <xdr:sp macro="" textlink="">
      <xdr:nvSpPr>
        <xdr:cNvPr id="209" name="Rectángulo 208">
          <a:hlinkClick xmlns:r="http://schemas.openxmlformats.org/officeDocument/2006/relationships" r:id="rId4"/>
        </xdr:cNvPr>
        <xdr:cNvSpPr/>
      </xdr:nvSpPr>
      <xdr:spPr>
        <a:xfrm>
          <a:off x="6191250" y="105528956"/>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151197</xdr:colOff>
      <xdr:row>540</xdr:row>
      <xdr:rowOff>173673</xdr:rowOff>
    </xdr:from>
    <xdr:to>
      <xdr:col>8</xdr:col>
      <xdr:colOff>1002173</xdr:colOff>
      <xdr:row>542</xdr:row>
      <xdr:rowOff>236407</xdr:rowOff>
    </xdr:to>
    <xdr:sp macro="" textlink="">
      <xdr:nvSpPr>
        <xdr:cNvPr id="210" name="Rectángulo 209">
          <a:hlinkClick xmlns:r="http://schemas.openxmlformats.org/officeDocument/2006/relationships" r:id="rId5"/>
        </xdr:cNvPr>
        <xdr:cNvSpPr/>
      </xdr:nvSpPr>
      <xdr:spPr>
        <a:xfrm>
          <a:off x="9831255" y="105524603"/>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891390</xdr:colOff>
      <xdr:row>538</xdr:row>
      <xdr:rowOff>93609</xdr:rowOff>
    </xdr:from>
    <xdr:to>
      <xdr:col>7</xdr:col>
      <xdr:colOff>120565</xdr:colOff>
      <xdr:row>540</xdr:row>
      <xdr:rowOff>156344</xdr:rowOff>
    </xdr:to>
    <xdr:sp macro="" textlink="">
      <xdr:nvSpPr>
        <xdr:cNvPr id="211" name="Rectángulo 210">
          <a:hlinkClick xmlns:r="http://schemas.openxmlformats.org/officeDocument/2006/relationships" r:id="rId6"/>
        </xdr:cNvPr>
        <xdr:cNvSpPr/>
      </xdr:nvSpPr>
      <xdr:spPr>
        <a:xfrm>
          <a:off x="8001913" y="105056894"/>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906282</xdr:colOff>
      <xdr:row>536</xdr:row>
      <xdr:rowOff>0</xdr:rowOff>
    </xdr:from>
    <xdr:to>
      <xdr:col>7</xdr:col>
      <xdr:colOff>133869</xdr:colOff>
      <xdr:row>538</xdr:row>
      <xdr:rowOff>61147</xdr:rowOff>
    </xdr:to>
    <xdr:sp macro="" textlink="">
      <xdr:nvSpPr>
        <xdr:cNvPr id="212" name="Rectángulo 211">
          <a:hlinkClick xmlns:r="http://schemas.openxmlformats.org/officeDocument/2006/relationships" r:id="rId7"/>
        </xdr:cNvPr>
        <xdr:cNvSpPr/>
      </xdr:nvSpPr>
      <xdr:spPr>
        <a:xfrm>
          <a:off x="8016805" y="104575640"/>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99489</xdr:colOff>
      <xdr:row>538</xdr:row>
      <xdr:rowOff>71684</xdr:rowOff>
    </xdr:from>
    <xdr:to>
      <xdr:col>11</xdr:col>
      <xdr:colOff>565048</xdr:colOff>
      <xdr:row>540</xdr:row>
      <xdr:rowOff>134419</xdr:rowOff>
    </xdr:to>
    <xdr:sp macro="" textlink="">
      <xdr:nvSpPr>
        <xdr:cNvPr id="213" name="Rectángulo 212">
          <a:hlinkClick xmlns:r="http://schemas.openxmlformats.org/officeDocument/2006/relationships" r:id="rId8"/>
        </xdr:cNvPr>
        <xdr:cNvSpPr/>
      </xdr:nvSpPr>
      <xdr:spPr>
        <a:xfrm>
          <a:off x="15295187" y="105034969"/>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1014954</xdr:colOff>
      <xdr:row>538</xdr:row>
      <xdr:rowOff>86045</xdr:rowOff>
    </xdr:from>
    <xdr:to>
      <xdr:col>9</xdr:col>
      <xdr:colOff>127067</xdr:colOff>
      <xdr:row>540</xdr:row>
      <xdr:rowOff>168365</xdr:rowOff>
    </xdr:to>
    <xdr:sp macro="" textlink="">
      <xdr:nvSpPr>
        <xdr:cNvPr id="214" name="Rectángulo 213">
          <a:hlinkClick xmlns:r="http://schemas.openxmlformats.org/officeDocument/2006/relationships" r:id="rId9"/>
        </xdr:cNvPr>
        <xdr:cNvSpPr/>
      </xdr:nvSpPr>
      <xdr:spPr>
        <a:xfrm>
          <a:off x="11647512" y="105049330"/>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1019087</xdr:colOff>
      <xdr:row>536</xdr:row>
      <xdr:rowOff>8123</xdr:rowOff>
    </xdr:from>
    <xdr:to>
      <xdr:col>9</xdr:col>
      <xdr:colOff>131200</xdr:colOff>
      <xdr:row>538</xdr:row>
      <xdr:rowOff>70858</xdr:rowOff>
    </xdr:to>
    <xdr:sp macro="" textlink="">
      <xdr:nvSpPr>
        <xdr:cNvPr id="215" name="Rectángulo 214">
          <a:hlinkClick xmlns:r="http://schemas.openxmlformats.org/officeDocument/2006/relationships" r:id="rId10"/>
        </xdr:cNvPr>
        <xdr:cNvSpPr/>
      </xdr:nvSpPr>
      <xdr:spPr>
        <a:xfrm>
          <a:off x="11651645" y="104583763"/>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145454</xdr:colOff>
      <xdr:row>538</xdr:row>
      <xdr:rowOff>80752</xdr:rowOff>
    </xdr:from>
    <xdr:to>
      <xdr:col>8</xdr:col>
      <xdr:colOff>991663</xdr:colOff>
      <xdr:row>540</xdr:row>
      <xdr:rowOff>141899</xdr:rowOff>
    </xdr:to>
    <xdr:sp macro="" textlink="">
      <xdr:nvSpPr>
        <xdr:cNvPr id="216" name="Rectángulo 215">
          <a:hlinkClick xmlns:r="http://schemas.openxmlformats.org/officeDocument/2006/relationships" r:id="rId11"/>
        </xdr:cNvPr>
        <xdr:cNvSpPr/>
      </xdr:nvSpPr>
      <xdr:spPr>
        <a:xfrm>
          <a:off x="9825512" y="105044037"/>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123506</xdr:colOff>
      <xdr:row>536</xdr:row>
      <xdr:rowOff>699</xdr:rowOff>
    </xdr:from>
    <xdr:to>
      <xdr:col>11</xdr:col>
      <xdr:colOff>592244</xdr:colOff>
      <xdr:row>538</xdr:row>
      <xdr:rowOff>53675</xdr:rowOff>
    </xdr:to>
    <xdr:sp macro="" textlink="">
      <xdr:nvSpPr>
        <xdr:cNvPr id="217" name="Rectángulo 216">
          <a:hlinkClick xmlns:r="http://schemas.openxmlformats.org/officeDocument/2006/relationships" r:id="rId12"/>
        </xdr:cNvPr>
        <xdr:cNvSpPr/>
      </xdr:nvSpPr>
      <xdr:spPr>
        <a:xfrm>
          <a:off x="15319204" y="104576339"/>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169345</xdr:colOff>
      <xdr:row>540</xdr:row>
      <xdr:rowOff>164275</xdr:rowOff>
    </xdr:from>
    <xdr:to>
      <xdr:col>10</xdr:col>
      <xdr:colOff>99460</xdr:colOff>
      <xdr:row>542</xdr:row>
      <xdr:rowOff>227009</xdr:rowOff>
    </xdr:to>
    <xdr:sp macro="" textlink="">
      <xdr:nvSpPr>
        <xdr:cNvPr id="218" name="Rectángulo 217">
          <a:hlinkClick xmlns:r="http://schemas.openxmlformats.org/officeDocument/2006/relationships" r:id="rId13"/>
        </xdr:cNvPr>
        <xdr:cNvSpPr/>
      </xdr:nvSpPr>
      <xdr:spPr>
        <a:xfrm>
          <a:off x="13493269" y="105515205"/>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152414</xdr:colOff>
      <xdr:row>538</xdr:row>
      <xdr:rowOff>82118</xdr:rowOff>
    </xdr:from>
    <xdr:to>
      <xdr:col>10</xdr:col>
      <xdr:colOff>82529</xdr:colOff>
      <xdr:row>540</xdr:row>
      <xdr:rowOff>186161</xdr:rowOff>
    </xdr:to>
    <xdr:sp macro="" textlink="">
      <xdr:nvSpPr>
        <xdr:cNvPr id="219" name="Rectángulo 218">
          <a:hlinkClick xmlns:r="http://schemas.openxmlformats.org/officeDocument/2006/relationships" r:id="rId14"/>
        </xdr:cNvPr>
        <xdr:cNvSpPr/>
      </xdr:nvSpPr>
      <xdr:spPr>
        <a:xfrm>
          <a:off x="13476338" y="105045403"/>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161410</xdr:colOff>
      <xdr:row>536</xdr:row>
      <xdr:rowOff>4249</xdr:rowOff>
    </xdr:from>
    <xdr:to>
      <xdr:col>10</xdr:col>
      <xdr:colOff>91525</xdr:colOff>
      <xdr:row>538</xdr:row>
      <xdr:rowOff>66984</xdr:rowOff>
    </xdr:to>
    <xdr:sp macro="" textlink="">
      <xdr:nvSpPr>
        <xdr:cNvPr id="220" name="Rectángulo 219">
          <a:hlinkClick xmlns:r="http://schemas.openxmlformats.org/officeDocument/2006/relationships" r:id="rId15"/>
        </xdr:cNvPr>
        <xdr:cNvSpPr/>
      </xdr:nvSpPr>
      <xdr:spPr>
        <a:xfrm>
          <a:off x="13485334" y="104579889"/>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150212</xdr:colOff>
      <xdr:row>536</xdr:row>
      <xdr:rowOff>2484</xdr:rowOff>
    </xdr:from>
    <xdr:to>
      <xdr:col>8</xdr:col>
      <xdr:colOff>996421</xdr:colOff>
      <xdr:row>538</xdr:row>
      <xdr:rowOff>65219</xdr:rowOff>
    </xdr:to>
    <xdr:sp macro="" textlink="">
      <xdr:nvSpPr>
        <xdr:cNvPr id="221" name="Rectángulo 220">
          <a:hlinkClick xmlns:r="http://schemas.openxmlformats.org/officeDocument/2006/relationships" r:id="rId16"/>
        </xdr:cNvPr>
        <xdr:cNvSpPr/>
      </xdr:nvSpPr>
      <xdr:spPr>
        <a:xfrm>
          <a:off x="9830270" y="104578124"/>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902125</xdr:colOff>
      <xdr:row>540</xdr:row>
      <xdr:rowOff>179735</xdr:rowOff>
    </xdr:from>
    <xdr:to>
      <xdr:col>7</xdr:col>
      <xdr:colOff>131300</xdr:colOff>
      <xdr:row>542</xdr:row>
      <xdr:rowOff>242469</xdr:rowOff>
    </xdr:to>
    <xdr:sp macro="" textlink="">
      <xdr:nvSpPr>
        <xdr:cNvPr id="222" name="Rectángulo 221">
          <a:hlinkClick xmlns:r="http://schemas.openxmlformats.org/officeDocument/2006/relationships" r:id="rId17"/>
        </xdr:cNvPr>
        <xdr:cNvSpPr/>
      </xdr:nvSpPr>
      <xdr:spPr>
        <a:xfrm>
          <a:off x="8012648" y="105530665"/>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1028866</xdr:colOff>
      <xdr:row>540</xdr:row>
      <xdr:rowOff>184791</xdr:rowOff>
    </xdr:from>
    <xdr:to>
      <xdr:col>9</xdr:col>
      <xdr:colOff>140979</xdr:colOff>
      <xdr:row>542</xdr:row>
      <xdr:rowOff>235041</xdr:rowOff>
    </xdr:to>
    <xdr:sp macro="" textlink="">
      <xdr:nvSpPr>
        <xdr:cNvPr id="223" name="Rectángulo 222">
          <a:hlinkClick xmlns:r="http://schemas.openxmlformats.org/officeDocument/2006/relationships" r:id="rId18"/>
        </xdr:cNvPr>
        <xdr:cNvSpPr/>
      </xdr:nvSpPr>
      <xdr:spPr>
        <a:xfrm>
          <a:off x="11661424" y="105535721"/>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580</xdr:row>
      <xdr:rowOff>2889</xdr:rowOff>
    </xdr:from>
    <xdr:to>
      <xdr:col>5</xdr:col>
      <xdr:colOff>877844</xdr:colOff>
      <xdr:row>582</xdr:row>
      <xdr:rowOff>65624</xdr:rowOff>
    </xdr:to>
    <xdr:sp macro="" textlink="">
      <xdr:nvSpPr>
        <xdr:cNvPr id="224" name="Rectángulo 223">
          <a:hlinkClick xmlns:r="http://schemas.openxmlformats.org/officeDocument/2006/relationships" r:id="rId2"/>
        </xdr:cNvPr>
        <xdr:cNvSpPr/>
      </xdr:nvSpPr>
      <xdr:spPr>
        <a:xfrm>
          <a:off x="6191250" y="113173180"/>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582</xdr:row>
      <xdr:rowOff>90154</xdr:rowOff>
    </xdr:from>
    <xdr:to>
      <xdr:col>5</xdr:col>
      <xdr:colOff>877844</xdr:colOff>
      <xdr:row>584</xdr:row>
      <xdr:rowOff>152889</xdr:rowOff>
    </xdr:to>
    <xdr:sp macro="" textlink="">
      <xdr:nvSpPr>
        <xdr:cNvPr id="225" name="Rectángulo 224">
          <a:hlinkClick xmlns:r="http://schemas.openxmlformats.org/officeDocument/2006/relationships" r:id="rId3"/>
        </xdr:cNvPr>
        <xdr:cNvSpPr/>
      </xdr:nvSpPr>
      <xdr:spPr>
        <a:xfrm>
          <a:off x="6191250" y="113648090"/>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584</xdr:row>
      <xdr:rowOff>178026</xdr:rowOff>
    </xdr:from>
    <xdr:to>
      <xdr:col>5</xdr:col>
      <xdr:colOff>877844</xdr:colOff>
      <xdr:row>586</xdr:row>
      <xdr:rowOff>240760</xdr:rowOff>
    </xdr:to>
    <xdr:sp macro="" textlink="">
      <xdr:nvSpPr>
        <xdr:cNvPr id="226" name="Rectángulo 225">
          <a:hlinkClick xmlns:r="http://schemas.openxmlformats.org/officeDocument/2006/relationships" r:id="rId4"/>
        </xdr:cNvPr>
        <xdr:cNvSpPr/>
      </xdr:nvSpPr>
      <xdr:spPr>
        <a:xfrm>
          <a:off x="6191250" y="114123607"/>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151197</xdr:colOff>
      <xdr:row>584</xdr:row>
      <xdr:rowOff>173673</xdr:rowOff>
    </xdr:from>
    <xdr:to>
      <xdr:col>8</xdr:col>
      <xdr:colOff>1002173</xdr:colOff>
      <xdr:row>586</xdr:row>
      <xdr:rowOff>236407</xdr:rowOff>
    </xdr:to>
    <xdr:sp macro="" textlink="">
      <xdr:nvSpPr>
        <xdr:cNvPr id="227" name="Rectángulo 226">
          <a:hlinkClick xmlns:r="http://schemas.openxmlformats.org/officeDocument/2006/relationships" r:id="rId5"/>
        </xdr:cNvPr>
        <xdr:cNvSpPr/>
      </xdr:nvSpPr>
      <xdr:spPr>
        <a:xfrm>
          <a:off x="9831255" y="114119254"/>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891390</xdr:colOff>
      <xdr:row>582</xdr:row>
      <xdr:rowOff>93609</xdr:rowOff>
    </xdr:from>
    <xdr:to>
      <xdr:col>7</xdr:col>
      <xdr:colOff>120565</xdr:colOff>
      <xdr:row>584</xdr:row>
      <xdr:rowOff>156344</xdr:rowOff>
    </xdr:to>
    <xdr:sp macro="" textlink="">
      <xdr:nvSpPr>
        <xdr:cNvPr id="228" name="Rectángulo 227">
          <a:hlinkClick xmlns:r="http://schemas.openxmlformats.org/officeDocument/2006/relationships" r:id="rId6"/>
        </xdr:cNvPr>
        <xdr:cNvSpPr/>
      </xdr:nvSpPr>
      <xdr:spPr>
        <a:xfrm>
          <a:off x="8001913" y="113651545"/>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906282</xdr:colOff>
      <xdr:row>580</xdr:row>
      <xdr:rowOff>0</xdr:rowOff>
    </xdr:from>
    <xdr:to>
      <xdr:col>7</xdr:col>
      <xdr:colOff>133869</xdr:colOff>
      <xdr:row>582</xdr:row>
      <xdr:rowOff>61147</xdr:rowOff>
    </xdr:to>
    <xdr:sp macro="" textlink="">
      <xdr:nvSpPr>
        <xdr:cNvPr id="229" name="Rectángulo 228">
          <a:hlinkClick xmlns:r="http://schemas.openxmlformats.org/officeDocument/2006/relationships" r:id="rId7"/>
        </xdr:cNvPr>
        <xdr:cNvSpPr/>
      </xdr:nvSpPr>
      <xdr:spPr>
        <a:xfrm>
          <a:off x="8016805" y="113170291"/>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99489</xdr:colOff>
      <xdr:row>582</xdr:row>
      <xdr:rowOff>71684</xdr:rowOff>
    </xdr:from>
    <xdr:to>
      <xdr:col>11</xdr:col>
      <xdr:colOff>565048</xdr:colOff>
      <xdr:row>584</xdr:row>
      <xdr:rowOff>134419</xdr:rowOff>
    </xdr:to>
    <xdr:sp macro="" textlink="">
      <xdr:nvSpPr>
        <xdr:cNvPr id="230" name="Rectángulo 229">
          <a:hlinkClick xmlns:r="http://schemas.openxmlformats.org/officeDocument/2006/relationships" r:id="rId8"/>
        </xdr:cNvPr>
        <xdr:cNvSpPr/>
      </xdr:nvSpPr>
      <xdr:spPr>
        <a:xfrm>
          <a:off x="15295187" y="113629620"/>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1014954</xdr:colOff>
      <xdr:row>582</xdr:row>
      <xdr:rowOff>86045</xdr:rowOff>
    </xdr:from>
    <xdr:to>
      <xdr:col>9</xdr:col>
      <xdr:colOff>127067</xdr:colOff>
      <xdr:row>584</xdr:row>
      <xdr:rowOff>168365</xdr:rowOff>
    </xdr:to>
    <xdr:sp macro="" textlink="">
      <xdr:nvSpPr>
        <xdr:cNvPr id="231" name="Rectángulo 230">
          <a:hlinkClick xmlns:r="http://schemas.openxmlformats.org/officeDocument/2006/relationships" r:id="rId9"/>
        </xdr:cNvPr>
        <xdr:cNvSpPr/>
      </xdr:nvSpPr>
      <xdr:spPr>
        <a:xfrm>
          <a:off x="11647512" y="113643981"/>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1019087</xdr:colOff>
      <xdr:row>580</xdr:row>
      <xdr:rowOff>8123</xdr:rowOff>
    </xdr:from>
    <xdr:to>
      <xdr:col>9</xdr:col>
      <xdr:colOff>131200</xdr:colOff>
      <xdr:row>582</xdr:row>
      <xdr:rowOff>70858</xdr:rowOff>
    </xdr:to>
    <xdr:sp macro="" textlink="">
      <xdr:nvSpPr>
        <xdr:cNvPr id="232" name="Rectángulo 231">
          <a:hlinkClick xmlns:r="http://schemas.openxmlformats.org/officeDocument/2006/relationships" r:id="rId10"/>
        </xdr:cNvPr>
        <xdr:cNvSpPr/>
      </xdr:nvSpPr>
      <xdr:spPr>
        <a:xfrm>
          <a:off x="11651645" y="113178414"/>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145454</xdr:colOff>
      <xdr:row>582</xdr:row>
      <xdr:rowOff>80752</xdr:rowOff>
    </xdr:from>
    <xdr:to>
      <xdr:col>8</xdr:col>
      <xdr:colOff>991663</xdr:colOff>
      <xdr:row>584</xdr:row>
      <xdr:rowOff>141899</xdr:rowOff>
    </xdr:to>
    <xdr:sp macro="" textlink="">
      <xdr:nvSpPr>
        <xdr:cNvPr id="233" name="Rectángulo 232">
          <a:hlinkClick xmlns:r="http://schemas.openxmlformats.org/officeDocument/2006/relationships" r:id="rId11"/>
        </xdr:cNvPr>
        <xdr:cNvSpPr/>
      </xdr:nvSpPr>
      <xdr:spPr>
        <a:xfrm>
          <a:off x="9825512" y="113638688"/>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123506</xdr:colOff>
      <xdr:row>580</xdr:row>
      <xdr:rowOff>699</xdr:rowOff>
    </xdr:from>
    <xdr:to>
      <xdr:col>11</xdr:col>
      <xdr:colOff>592244</xdr:colOff>
      <xdr:row>582</xdr:row>
      <xdr:rowOff>53675</xdr:rowOff>
    </xdr:to>
    <xdr:sp macro="" textlink="">
      <xdr:nvSpPr>
        <xdr:cNvPr id="234" name="Rectángulo 233">
          <a:hlinkClick xmlns:r="http://schemas.openxmlformats.org/officeDocument/2006/relationships" r:id="rId12"/>
        </xdr:cNvPr>
        <xdr:cNvSpPr/>
      </xdr:nvSpPr>
      <xdr:spPr>
        <a:xfrm>
          <a:off x="15319204" y="113170990"/>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169345</xdr:colOff>
      <xdr:row>584</xdr:row>
      <xdr:rowOff>164275</xdr:rowOff>
    </xdr:from>
    <xdr:to>
      <xdr:col>10</xdr:col>
      <xdr:colOff>99460</xdr:colOff>
      <xdr:row>586</xdr:row>
      <xdr:rowOff>227009</xdr:rowOff>
    </xdr:to>
    <xdr:sp macro="" textlink="">
      <xdr:nvSpPr>
        <xdr:cNvPr id="235" name="Rectángulo 234">
          <a:hlinkClick xmlns:r="http://schemas.openxmlformats.org/officeDocument/2006/relationships" r:id="rId13"/>
        </xdr:cNvPr>
        <xdr:cNvSpPr/>
      </xdr:nvSpPr>
      <xdr:spPr>
        <a:xfrm>
          <a:off x="13493269" y="114109856"/>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152414</xdr:colOff>
      <xdr:row>582</xdr:row>
      <xdr:rowOff>82118</xdr:rowOff>
    </xdr:from>
    <xdr:to>
      <xdr:col>10</xdr:col>
      <xdr:colOff>82529</xdr:colOff>
      <xdr:row>584</xdr:row>
      <xdr:rowOff>186161</xdr:rowOff>
    </xdr:to>
    <xdr:sp macro="" textlink="">
      <xdr:nvSpPr>
        <xdr:cNvPr id="236" name="Rectángulo 235">
          <a:hlinkClick xmlns:r="http://schemas.openxmlformats.org/officeDocument/2006/relationships" r:id="rId14"/>
        </xdr:cNvPr>
        <xdr:cNvSpPr/>
      </xdr:nvSpPr>
      <xdr:spPr>
        <a:xfrm>
          <a:off x="13476338" y="113640054"/>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161410</xdr:colOff>
      <xdr:row>580</xdr:row>
      <xdr:rowOff>4249</xdr:rowOff>
    </xdr:from>
    <xdr:to>
      <xdr:col>10</xdr:col>
      <xdr:colOff>91525</xdr:colOff>
      <xdr:row>582</xdr:row>
      <xdr:rowOff>66984</xdr:rowOff>
    </xdr:to>
    <xdr:sp macro="" textlink="">
      <xdr:nvSpPr>
        <xdr:cNvPr id="237" name="Rectángulo 236">
          <a:hlinkClick xmlns:r="http://schemas.openxmlformats.org/officeDocument/2006/relationships" r:id="rId15"/>
        </xdr:cNvPr>
        <xdr:cNvSpPr/>
      </xdr:nvSpPr>
      <xdr:spPr>
        <a:xfrm>
          <a:off x="13485334" y="113174540"/>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150212</xdr:colOff>
      <xdr:row>580</xdr:row>
      <xdr:rowOff>2484</xdr:rowOff>
    </xdr:from>
    <xdr:to>
      <xdr:col>8</xdr:col>
      <xdr:colOff>996421</xdr:colOff>
      <xdr:row>582</xdr:row>
      <xdr:rowOff>65219</xdr:rowOff>
    </xdr:to>
    <xdr:sp macro="" textlink="">
      <xdr:nvSpPr>
        <xdr:cNvPr id="238" name="Rectángulo 237">
          <a:hlinkClick xmlns:r="http://schemas.openxmlformats.org/officeDocument/2006/relationships" r:id="rId16"/>
        </xdr:cNvPr>
        <xdr:cNvSpPr/>
      </xdr:nvSpPr>
      <xdr:spPr>
        <a:xfrm>
          <a:off x="9830270" y="113172775"/>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902125</xdr:colOff>
      <xdr:row>584</xdr:row>
      <xdr:rowOff>179735</xdr:rowOff>
    </xdr:from>
    <xdr:to>
      <xdr:col>7</xdr:col>
      <xdr:colOff>131300</xdr:colOff>
      <xdr:row>586</xdr:row>
      <xdr:rowOff>242469</xdr:rowOff>
    </xdr:to>
    <xdr:sp macro="" textlink="">
      <xdr:nvSpPr>
        <xdr:cNvPr id="239" name="Rectángulo 238">
          <a:hlinkClick xmlns:r="http://schemas.openxmlformats.org/officeDocument/2006/relationships" r:id="rId17"/>
        </xdr:cNvPr>
        <xdr:cNvSpPr/>
      </xdr:nvSpPr>
      <xdr:spPr>
        <a:xfrm>
          <a:off x="8012648" y="114125316"/>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1028866</xdr:colOff>
      <xdr:row>584</xdr:row>
      <xdr:rowOff>184791</xdr:rowOff>
    </xdr:from>
    <xdr:to>
      <xdr:col>9</xdr:col>
      <xdr:colOff>140979</xdr:colOff>
      <xdr:row>586</xdr:row>
      <xdr:rowOff>235041</xdr:rowOff>
    </xdr:to>
    <xdr:sp macro="" textlink="">
      <xdr:nvSpPr>
        <xdr:cNvPr id="240" name="Rectángulo 239">
          <a:hlinkClick xmlns:r="http://schemas.openxmlformats.org/officeDocument/2006/relationships" r:id="rId18"/>
        </xdr:cNvPr>
        <xdr:cNvSpPr/>
      </xdr:nvSpPr>
      <xdr:spPr>
        <a:xfrm>
          <a:off x="11661424" y="114130372"/>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624</xdr:row>
      <xdr:rowOff>2889</xdr:rowOff>
    </xdr:from>
    <xdr:to>
      <xdr:col>5</xdr:col>
      <xdr:colOff>877844</xdr:colOff>
      <xdr:row>626</xdr:row>
      <xdr:rowOff>65624</xdr:rowOff>
    </xdr:to>
    <xdr:sp macro="" textlink="">
      <xdr:nvSpPr>
        <xdr:cNvPr id="241" name="Rectángulo 240">
          <a:hlinkClick xmlns:r="http://schemas.openxmlformats.org/officeDocument/2006/relationships" r:id="rId2"/>
        </xdr:cNvPr>
        <xdr:cNvSpPr/>
      </xdr:nvSpPr>
      <xdr:spPr>
        <a:xfrm>
          <a:off x="6191250" y="121767831"/>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626</xdr:row>
      <xdr:rowOff>90154</xdr:rowOff>
    </xdr:from>
    <xdr:to>
      <xdr:col>5</xdr:col>
      <xdr:colOff>877844</xdr:colOff>
      <xdr:row>628</xdr:row>
      <xdr:rowOff>152888</xdr:rowOff>
    </xdr:to>
    <xdr:sp macro="" textlink="">
      <xdr:nvSpPr>
        <xdr:cNvPr id="242" name="Rectángulo 241">
          <a:hlinkClick xmlns:r="http://schemas.openxmlformats.org/officeDocument/2006/relationships" r:id="rId3"/>
        </xdr:cNvPr>
        <xdr:cNvSpPr/>
      </xdr:nvSpPr>
      <xdr:spPr>
        <a:xfrm>
          <a:off x="6191250" y="122242741"/>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628</xdr:row>
      <xdr:rowOff>178025</xdr:rowOff>
    </xdr:from>
    <xdr:to>
      <xdr:col>5</xdr:col>
      <xdr:colOff>877844</xdr:colOff>
      <xdr:row>630</xdr:row>
      <xdr:rowOff>240760</xdr:rowOff>
    </xdr:to>
    <xdr:sp macro="" textlink="">
      <xdr:nvSpPr>
        <xdr:cNvPr id="243" name="Rectángulo 242">
          <a:hlinkClick xmlns:r="http://schemas.openxmlformats.org/officeDocument/2006/relationships" r:id="rId4"/>
        </xdr:cNvPr>
        <xdr:cNvSpPr/>
      </xdr:nvSpPr>
      <xdr:spPr>
        <a:xfrm>
          <a:off x="6191250" y="122718258"/>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151197</xdr:colOff>
      <xdr:row>628</xdr:row>
      <xdr:rowOff>173672</xdr:rowOff>
    </xdr:from>
    <xdr:to>
      <xdr:col>8</xdr:col>
      <xdr:colOff>1002173</xdr:colOff>
      <xdr:row>630</xdr:row>
      <xdr:rowOff>236407</xdr:rowOff>
    </xdr:to>
    <xdr:sp macro="" textlink="">
      <xdr:nvSpPr>
        <xdr:cNvPr id="244" name="Rectángulo 243">
          <a:hlinkClick xmlns:r="http://schemas.openxmlformats.org/officeDocument/2006/relationships" r:id="rId5"/>
        </xdr:cNvPr>
        <xdr:cNvSpPr/>
      </xdr:nvSpPr>
      <xdr:spPr>
        <a:xfrm>
          <a:off x="9831255" y="122713905"/>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891390</xdr:colOff>
      <xdr:row>626</xdr:row>
      <xdr:rowOff>93609</xdr:rowOff>
    </xdr:from>
    <xdr:to>
      <xdr:col>7</xdr:col>
      <xdr:colOff>120565</xdr:colOff>
      <xdr:row>628</xdr:row>
      <xdr:rowOff>156343</xdr:rowOff>
    </xdr:to>
    <xdr:sp macro="" textlink="">
      <xdr:nvSpPr>
        <xdr:cNvPr id="245" name="Rectángulo 244">
          <a:hlinkClick xmlns:r="http://schemas.openxmlformats.org/officeDocument/2006/relationships" r:id="rId6"/>
        </xdr:cNvPr>
        <xdr:cNvSpPr/>
      </xdr:nvSpPr>
      <xdr:spPr>
        <a:xfrm>
          <a:off x="8001913" y="122246196"/>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906282</xdr:colOff>
      <xdr:row>624</xdr:row>
      <xdr:rowOff>0</xdr:rowOff>
    </xdr:from>
    <xdr:to>
      <xdr:col>7</xdr:col>
      <xdr:colOff>133869</xdr:colOff>
      <xdr:row>626</xdr:row>
      <xdr:rowOff>61147</xdr:rowOff>
    </xdr:to>
    <xdr:sp macro="" textlink="">
      <xdr:nvSpPr>
        <xdr:cNvPr id="246" name="Rectángulo 245">
          <a:hlinkClick xmlns:r="http://schemas.openxmlformats.org/officeDocument/2006/relationships" r:id="rId7"/>
        </xdr:cNvPr>
        <xdr:cNvSpPr/>
      </xdr:nvSpPr>
      <xdr:spPr>
        <a:xfrm>
          <a:off x="8016805" y="121764942"/>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99489</xdr:colOff>
      <xdr:row>626</xdr:row>
      <xdr:rowOff>71684</xdr:rowOff>
    </xdr:from>
    <xdr:to>
      <xdr:col>11</xdr:col>
      <xdr:colOff>565048</xdr:colOff>
      <xdr:row>628</xdr:row>
      <xdr:rowOff>134418</xdr:rowOff>
    </xdr:to>
    <xdr:sp macro="" textlink="">
      <xdr:nvSpPr>
        <xdr:cNvPr id="247" name="Rectángulo 246">
          <a:hlinkClick xmlns:r="http://schemas.openxmlformats.org/officeDocument/2006/relationships" r:id="rId8"/>
        </xdr:cNvPr>
        <xdr:cNvSpPr/>
      </xdr:nvSpPr>
      <xdr:spPr>
        <a:xfrm>
          <a:off x="15295187" y="122224271"/>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1014954</xdr:colOff>
      <xdr:row>626</xdr:row>
      <xdr:rowOff>86045</xdr:rowOff>
    </xdr:from>
    <xdr:to>
      <xdr:col>9</xdr:col>
      <xdr:colOff>127067</xdr:colOff>
      <xdr:row>628</xdr:row>
      <xdr:rowOff>168364</xdr:rowOff>
    </xdr:to>
    <xdr:sp macro="" textlink="">
      <xdr:nvSpPr>
        <xdr:cNvPr id="248" name="Rectángulo 247">
          <a:hlinkClick xmlns:r="http://schemas.openxmlformats.org/officeDocument/2006/relationships" r:id="rId9"/>
        </xdr:cNvPr>
        <xdr:cNvSpPr/>
      </xdr:nvSpPr>
      <xdr:spPr>
        <a:xfrm>
          <a:off x="11647512" y="122238632"/>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1019087</xdr:colOff>
      <xdr:row>624</xdr:row>
      <xdr:rowOff>8123</xdr:rowOff>
    </xdr:from>
    <xdr:to>
      <xdr:col>9</xdr:col>
      <xdr:colOff>131200</xdr:colOff>
      <xdr:row>626</xdr:row>
      <xdr:rowOff>70858</xdr:rowOff>
    </xdr:to>
    <xdr:sp macro="" textlink="">
      <xdr:nvSpPr>
        <xdr:cNvPr id="249" name="Rectángulo 248">
          <a:hlinkClick xmlns:r="http://schemas.openxmlformats.org/officeDocument/2006/relationships" r:id="rId10"/>
        </xdr:cNvPr>
        <xdr:cNvSpPr/>
      </xdr:nvSpPr>
      <xdr:spPr>
        <a:xfrm>
          <a:off x="11651645" y="121773065"/>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145454</xdr:colOff>
      <xdr:row>626</xdr:row>
      <xdr:rowOff>80752</xdr:rowOff>
    </xdr:from>
    <xdr:to>
      <xdr:col>8</xdr:col>
      <xdr:colOff>991663</xdr:colOff>
      <xdr:row>628</xdr:row>
      <xdr:rowOff>141898</xdr:rowOff>
    </xdr:to>
    <xdr:sp macro="" textlink="">
      <xdr:nvSpPr>
        <xdr:cNvPr id="250" name="Rectángulo 249">
          <a:hlinkClick xmlns:r="http://schemas.openxmlformats.org/officeDocument/2006/relationships" r:id="rId11"/>
        </xdr:cNvPr>
        <xdr:cNvSpPr/>
      </xdr:nvSpPr>
      <xdr:spPr>
        <a:xfrm>
          <a:off x="9825512" y="122233339"/>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123506</xdr:colOff>
      <xdr:row>624</xdr:row>
      <xdr:rowOff>699</xdr:rowOff>
    </xdr:from>
    <xdr:to>
      <xdr:col>11</xdr:col>
      <xdr:colOff>592244</xdr:colOff>
      <xdr:row>626</xdr:row>
      <xdr:rowOff>53675</xdr:rowOff>
    </xdr:to>
    <xdr:sp macro="" textlink="">
      <xdr:nvSpPr>
        <xdr:cNvPr id="251" name="Rectángulo 250">
          <a:hlinkClick xmlns:r="http://schemas.openxmlformats.org/officeDocument/2006/relationships" r:id="rId12"/>
        </xdr:cNvPr>
        <xdr:cNvSpPr/>
      </xdr:nvSpPr>
      <xdr:spPr>
        <a:xfrm>
          <a:off x="15319204" y="121765641"/>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169345</xdr:colOff>
      <xdr:row>628</xdr:row>
      <xdr:rowOff>164274</xdr:rowOff>
    </xdr:from>
    <xdr:to>
      <xdr:col>10</xdr:col>
      <xdr:colOff>99460</xdr:colOff>
      <xdr:row>630</xdr:row>
      <xdr:rowOff>227009</xdr:rowOff>
    </xdr:to>
    <xdr:sp macro="" textlink="">
      <xdr:nvSpPr>
        <xdr:cNvPr id="252" name="Rectángulo 251">
          <a:hlinkClick xmlns:r="http://schemas.openxmlformats.org/officeDocument/2006/relationships" r:id="rId13"/>
        </xdr:cNvPr>
        <xdr:cNvSpPr/>
      </xdr:nvSpPr>
      <xdr:spPr>
        <a:xfrm>
          <a:off x="13493269" y="122704507"/>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152414</xdr:colOff>
      <xdr:row>626</xdr:row>
      <xdr:rowOff>82118</xdr:rowOff>
    </xdr:from>
    <xdr:to>
      <xdr:col>10</xdr:col>
      <xdr:colOff>82529</xdr:colOff>
      <xdr:row>628</xdr:row>
      <xdr:rowOff>186160</xdr:rowOff>
    </xdr:to>
    <xdr:sp macro="" textlink="">
      <xdr:nvSpPr>
        <xdr:cNvPr id="253" name="Rectángulo 252">
          <a:hlinkClick xmlns:r="http://schemas.openxmlformats.org/officeDocument/2006/relationships" r:id="rId14"/>
        </xdr:cNvPr>
        <xdr:cNvSpPr/>
      </xdr:nvSpPr>
      <xdr:spPr>
        <a:xfrm>
          <a:off x="13476338" y="122234705"/>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161410</xdr:colOff>
      <xdr:row>624</xdr:row>
      <xdr:rowOff>4249</xdr:rowOff>
    </xdr:from>
    <xdr:to>
      <xdr:col>10</xdr:col>
      <xdr:colOff>91525</xdr:colOff>
      <xdr:row>626</xdr:row>
      <xdr:rowOff>66984</xdr:rowOff>
    </xdr:to>
    <xdr:sp macro="" textlink="">
      <xdr:nvSpPr>
        <xdr:cNvPr id="254" name="Rectángulo 253">
          <a:hlinkClick xmlns:r="http://schemas.openxmlformats.org/officeDocument/2006/relationships" r:id="rId15"/>
        </xdr:cNvPr>
        <xdr:cNvSpPr/>
      </xdr:nvSpPr>
      <xdr:spPr>
        <a:xfrm>
          <a:off x="13485334" y="121769191"/>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150212</xdr:colOff>
      <xdr:row>624</xdr:row>
      <xdr:rowOff>2484</xdr:rowOff>
    </xdr:from>
    <xdr:to>
      <xdr:col>8</xdr:col>
      <xdr:colOff>996421</xdr:colOff>
      <xdr:row>626</xdr:row>
      <xdr:rowOff>65219</xdr:rowOff>
    </xdr:to>
    <xdr:sp macro="" textlink="">
      <xdr:nvSpPr>
        <xdr:cNvPr id="255" name="Rectángulo 254">
          <a:hlinkClick xmlns:r="http://schemas.openxmlformats.org/officeDocument/2006/relationships" r:id="rId16"/>
        </xdr:cNvPr>
        <xdr:cNvSpPr/>
      </xdr:nvSpPr>
      <xdr:spPr>
        <a:xfrm>
          <a:off x="9830270" y="121767426"/>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902125</xdr:colOff>
      <xdr:row>628</xdr:row>
      <xdr:rowOff>179734</xdr:rowOff>
    </xdr:from>
    <xdr:to>
      <xdr:col>7</xdr:col>
      <xdr:colOff>131300</xdr:colOff>
      <xdr:row>630</xdr:row>
      <xdr:rowOff>242469</xdr:rowOff>
    </xdr:to>
    <xdr:sp macro="" textlink="">
      <xdr:nvSpPr>
        <xdr:cNvPr id="256" name="Rectángulo 255">
          <a:hlinkClick xmlns:r="http://schemas.openxmlformats.org/officeDocument/2006/relationships" r:id="rId17"/>
        </xdr:cNvPr>
        <xdr:cNvSpPr/>
      </xdr:nvSpPr>
      <xdr:spPr>
        <a:xfrm>
          <a:off x="8012648" y="122719967"/>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1028866</xdr:colOff>
      <xdr:row>628</xdr:row>
      <xdr:rowOff>184790</xdr:rowOff>
    </xdr:from>
    <xdr:to>
      <xdr:col>9</xdr:col>
      <xdr:colOff>140979</xdr:colOff>
      <xdr:row>630</xdr:row>
      <xdr:rowOff>235041</xdr:rowOff>
    </xdr:to>
    <xdr:sp macro="" textlink="">
      <xdr:nvSpPr>
        <xdr:cNvPr id="257" name="Rectángulo 256">
          <a:hlinkClick xmlns:r="http://schemas.openxmlformats.org/officeDocument/2006/relationships" r:id="rId18"/>
        </xdr:cNvPr>
        <xdr:cNvSpPr/>
      </xdr:nvSpPr>
      <xdr:spPr>
        <a:xfrm>
          <a:off x="11661424" y="122725023"/>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668</xdr:row>
      <xdr:rowOff>2889</xdr:rowOff>
    </xdr:from>
    <xdr:to>
      <xdr:col>5</xdr:col>
      <xdr:colOff>877844</xdr:colOff>
      <xdr:row>670</xdr:row>
      <xdr:rowOff>65624</xdr:rowOff>
    </xdr:to>
    <xdr:sp macro="" textlink="">
      <xdr:nvSpPr>
        <xdr:cNvPr id="258" name="Rectángulo 257">
          <a:hlinkClick xmlns:r="http://schemas.openxmlformats.org/officeDocument/2006/relationships" r:id="rId2"/>
        </xdr:cNvPr>
        <xdr:cNvSpPr/>
      </xdr:nvSpPr>
      <xdr:spPr>
        <a:xfrm>
          <a:off x="6191250" y="130362482"/>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670</xdr:row>
      <xdr:rowOff>90154</xdr:rowOff>
    </xdr:from>
    <xdr:to>
      <xdr:col>5</xdr:col>
      <xdr:colOff>877844</xdr:colOff>
      <xdr:row>672</xdr:row>
      <xdr:rowOff>152888</xdr:rowOff>
    </xdr:to>
    <xdr:sp macro="" textlink="">
      <xdr:nvSpPr>
        <xdr:cNvPr id="259" name="Rectángulo 258">
          <a:hlinkClick xmlns:r="http://schemas.openxmlformats.org/officeDocument/2006/relationships" r:id="rId3"/>
        </xdr:cNvPr>
        <xdr:cNvSpPr/>
      </xdr:nvSpPr>
      <xdr:spPr>
        <a:xfrm>
          <a:off x="6191250" y="130837392"/>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672</xdr:row>
      <xdr:rowOff>178025</xdr:rowOff>
    </xdr:from>
    <xdr:to>
      <xdr:col>5</xdr:col>
      <xdr:colOff>877844</xdr:colOff>
      <xdr:row>674</xdr:row>
      <xdr:rowOff>240760</xdr:rowOff>
    </xdr:to>
    <xdr:sp macro="" textlink="">
      <xdr:nvSpPr>
        <xdr:cNvPr id="260" name="Rectángulo 259">
          <a:hlinkClick xmlns:r="http://schemas.openxmlformats.org/officeDocument/2006/relationships" r:id="rId4"/>
        </xdr:cNvPr>
        <xdr:cNvSpPr/>
      </xdr:nvSpPr>
      <xdr:spPr>
        <a:xfrm>
          <a:off x="6191250" y="131312909"/>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151197</xdr:colOff>
      <xdr:row>672</xdr:row>
      <xdr:rowOff>173672</xdr:rowOff>
    </xdr:from>
    <xdr:to>
      <xdr:col>8</xdr:col>
      <xdr:colOff>1002173</xdr:colOff>
      <xdr:row>674</xdr:row>
      <xdr:rowOff>236407</xdr:rowOff>
    </xdr:to>
    <xdr:sp macro="" textlink="">
      <xdr:nvSpPr>
        <xdr:cNvPr id="261" name="Rectángulo 260">
          <a:hlinkClick xmlns:r="http://schemas.openxmlformats.org/officeDocument/2006/relationships" r:id="rId5"/>
        </xdr:cNvPr>
        <xdr:cNvSpPr/>
      </xdr:nvSpPr>
      <xdr:spPr>
        <a:xfrm>
          <a:off x="9831255" y="131308556"/>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891390</xdr:colOff>
      <xdr:row>670</xdr:row>
      <xdr:rowOff>93609</xdr:rowOff>
    </xdr:from>
    <xdr:to>
      <xdr:col>7</xdr:col>
      <xdr:colOff>120565</xdr:colOff>
      <xdr:row>672</xdr:row>
      <xdr:rowOff>156343</xdr:rowOff>
    </xdr:to>
    <xdr:sp macro="" textlink="">
      <xdr:nvSpPr>
        <xdr:cNvPr id="262" name="Rectángulo 261">
          <a:hlinkClick xmlns:r="http://schemas.openxmlformats.org/officeDocument/2006/relationships" r:id="rId6"/>
        </xdr:cNvPr>
        <xdr:cNvSpPr/>
      </xdr:nvSpPr>
      <xdr:spPr>
        <a:xfrm>
          <a:off x="8001913" y="130840847"/>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906282</xdr:colOff>
      <xdr:row>668</xdr:row>
      <xdr:rowOff>0</xdr:rowOff>
    </xdr:from>
    <xdr:to>
      <xdr:col>7</xdr:col>
      <xdr:colOff>133869</xdr:colOff>
      <xdr:row>670</xdr:row>
      <xdr:rowOff>61147</xdr:rowOff>
    </xdr:to>
    <xdr:sp macro="" textlink="">
      <xdr:nvSpPr>
        <xdr:cNvPr id="263" name="Rectángulo 262">
          <a:hlinkClick xmlns:r="http://schemas.openxmlformats.org/officeDocument/2006/relationships" r:id="rId7"/>
        </xdr:cNvPr>
        <xdr:cNvSpPr/>
      </xdr:nvSpPr>
      <xdr:spPr>
        <a:xfrm>
          <a:off x="8016805" y="130359593"/>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99489</xdr:colOff>
      <xdr:row>670</xdr:row>
      <xdr:rowOff>71684</xdr:rowOff>
    </xdr:from>
    <xdr:to>
      <xdr:col>11</xdr:col>
      <xdr:colOff>565048</xdr:colOff>
      <xdr:row>672</xdr:row>
      <xdr:rowOff>134418</xdr:rowOff>
    </xdr:to>
    <xdr:sp macro="" textlink="">
      <xdr:nvSpPr>
        <xdr:cNvPr id="264" name="Rectángulo 263">
          <a:hlinkClick xmlns:r="http://schemas.openxmlformats.org/officeDocument/2006/relationships" r:id="rId8"/>
        </xdr:cNvPr>
        <xdr:cNvSpPr/>
      </xdr:nvSpPr>
      <xdr:spPr>
        <a:xfrm>
          <a:off x="15295187" y="130818922"/>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1014954</xdr:colOff>
      <xdr:row>670</xdr:row>
      <xdr:rowOff>86045</xdr:rowOff>
    </xdr:from>
    <xdr:to>
      <xdr:col>9</xdr:col>
      <xdr:colOff>127067</xdr:colOff>
      <xdr:row>672</xdr:row>
      <xdr:rowOff>168364</xdr:rowOff>
    </xdr:to>
    <xdr:sp macro="" textlink="">
      <xdr:nvSpPr>
        <xdr:cNvPr id="265" name="Rectángulo 264">
          <a:hlinkClick xmlns:r="http://schemas.openxmlformats.org/officeDocument/2006/relationships" r:id="rId9"/>
        </xdr:cNvPr>
        <xdr:cNvSpPr/>
      </xdr:nvSpPr>
      <xdr:spPr>
        <a:xfrm>
          <a:off x="11647512" y="130833283"/>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1019087</xdr:colOff>
      <xdr:row>668</xdr:row>
      <xdr:rowOff>8123</xdr:rowOff>
    </xdr:from>
    <xdr:to>
      <xdr:col>9</xdr:col>
      <xdr:colOff>131200</xdr:colOff>
      <xdr:row>670</xdr:row>
      <xdr:rowOff>70858</xdr:rowOff>
    </xdr:to>
    <xdr:sp macro="" textlink="">
      <xdr:nvSpPr>
        <xdr:cNvPr id="266" name="Rectángulo 265">
          <a:hlinkClick xmlns:r="http://schemas.openxmlformats.org/officeDocument/2006/relationships" r:id="rId10"/>
        </xdr:cNvPr>
        <xdr:cNvSpPr/>
      </xdr:nvSpPr>
      <xdr:spPr>
        <a:xfrm>
          <a:off x="11651645" y="130367716"/>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145454</xdr:colOff>
      <xdr:row>670</xdr:row>
      <xdr:rowOff>80752</xdr:rowOff>
    </xdr:from>
    <xdr:to>
      <xdr:col>8</xdr:col>
      <xdr:colOff>991663</xdr:colOff>
      <xdr:row>672</xdr:row>
      <xdr:rowOff>141898</xdr:rowOff>
    </xdr:to>
    <xdr:sp macro="" textlink="">
      <xdr:nvSpPr>
        <xdr:cNvPr id="267" name="Rectángulo 266">
          <a:hlinkClick xmlns:r="http://schemas.openxmlformats.org/officeDocument/2006/relationships" r:id="rId11"/>
        </xdr:cNvPr>
        <xdr:cNvSpPr/>
      </xdr:nvSpPr>
      <xdr:spPr>
        <a:xfrm>
          <a:off x="9825512" y="130827990"/>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123506</xdr:colOff>
      <xdr:row>668</xdr:row>
      <xdr:rowOff>699</xdr:rowOff>
    </xdr:from>
    <xdr:to>
      <xdr:col>11</xdr:col>
      <xdr:colOff>592244</xdr:colOff>
      <xdr:row>670</xdr:row>
      <xdr:rowOff>53675</xdr:rowOff>
    </xdr:to>
    <xdr:sp macro="" textlink="">
      <xdr:nvSpPr>
        <xdr:cNvPr id="268" name="Rectángulo 267">
          <a:hlinkClick xmlns:r="http://schemas.openxmlformats.org/officeDocument/2006/relationships" r:id="rId12"/>
        </xdr:cNvPr>
        <xdr:cNvSpPr/>
      </xdr:nvSpPr>
      <xdr:spPr>
        <a:xfrm>
          <a:off x="15319204" y="130360292"/>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169345</xdr:colOff>
      <xdr:row>672</xdr:row>
      <xdr:rowOff>164274</xdr:rowOff>
    </xdr:from>
    <xdr:to>
      <xdr:col>10</xdr:col>
      <xdr:colOff>99460</xdr:colOff>
      <xdr:row>674</xdr:row>
      <xdr:rowOff>227009</xdr:rowOff>
    </xdr:to>
    <xdr:sp macro="" textlink="">
      <xdr:nvSpPr>
        <xdr:cNvPr id="269" name="Rectángulo 268">
          <a:hlinkClick xmlns:r="http://schemas.openxmlformats.org/officeDocument/2006/relationships" r:id="rId13"/>
        </xdr:cNvPr>
        <xdr:cNvSpPr/>
      </xdr:nvSpPr>
      <xdr:spPr>
        <a:xfrm>
          <a:off x="13493269" y="131299158"/>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152414</xdr:colOff>
      <xdr:row>670</xdr:row>
      <xdr:rowOff>82118</xdr:rowOff>
    </xdr:from>
    <xdr:to>
      <xdr:col>10</xdr:col>
      <xdr:colOff>82529</xdr:colOff>
      <xdr:row>672</xdr:row>
      <xdr:rowOff>186160</xdr:rowOff>
    </xdr:to>
    <xdr:sp macro="" textlink="">
      <xdr:nvSpPr>
        <xdr:cNvPr id="270" name="Rectángulo 269">
          <a:hlinkClick xmlns:r="http://schemas.openxmlformats.org/officeDocument/2006/relationships" r:id="rId14"/>
        </xdr:cNvPr>
        <xdr:cNvSpPr/>
      </xdr:nvSpPr>
      <xdr:spPr>
        <a:xfrm>
          <a:off x="13476338" y="130829356"/>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161410</xdr:colOff>
      <xdr:row>668</xdr:row>
      <xdr:rowOff>4249</xdr:rowOff>
    </xdr:from>
    <xdr:to>
      <xdr:col>10</xdr:col>
      <xdr:colOff>91525</xdr:colOff>
      <xdr:row>670</xdr:row>
      <xdr:rowOff>66984</xdr:rowOff>
    </xdr:to>
    <xdr:sp macro="" textlink="">
      <xdr:nvSpPr>
        <xdr:cNvPr id="271" name="Rectángulo 270">
          <a:hlinkClick xmlns:r="http://schemas.openxmlformats.org/officeDocument/2006/relationships" r:id="rId15"/>
        </xdr:cNvPr>
        <xdr:cNvSpPr/>
      </xdr:nvSpPr>
      <xdr:spPr>
        <a:xfrm>
          <a:off x="13485334" y="130363842"/>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150212</xdr:colOff>
      <xdr:row>668</xdr:row>
      <xdr:rowOff>2484</xdr:rowOff>
    </xdr:from>
    <xdr:to>
      <xdr:col>8</xdr:col>
      <xdr:colOff>996421</xdr:colOff>
      <xdr:row>670</xdr:row>
      <xdr:rowOff>65219</xdr:rowOff>
    </xdr:to>
    <xdr:sp macro="" textlink="">
      <xdr:nvSpPr>
        <xdr:cNvPr id="272" name="Rectángulo 271">
          <a:hlinkClick xmlns:r="http://schemas.openxmlformats.org/officeDocument/2006/relationships" r:id="rId16"/>
        </xdr:cNvPr>
        <xdr:cNvSpPr/>
      </xdr:nvSpPr>
      <xdr:spPr>
        <a:xfrm>
          <a:off x="9830270" y="130362077"/>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902125</xdr:colOff>
      <xdr:row>672</xdr:row>
      <xdr:rowOff>179734</xdr:rowOff>
    </xdr:from>
    <xdr:to>
      <xdr:col>7</xdr:col>
      <xdr:colOff>131300</xdr:colOff>
      <xdr:row>674</xdr:row>
      <xdr:rowOff>242469</xdr:rowOff>
    </xdr:to>
    <xdr:sp macro="" textlink="">
      <xdr:nvSpPr>
        <xdr:cNvPr id="273" name="Rectángulo 272">
          <a:hlinkClick xmlns:r="http://schemas.openxmlformats.org/officeDocument/2006/relationships" r:id="rId17"/>
        </xdr:cNvPr>
        <xdr:cNvSpPr/>
      </xdr:nvSpPr>
      <xdr:spPr>
        <a:xfrm>
          <a:off x="8012648" y="131314618"/>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1028866</xdr:colOff>
      <xdr:row>672</xdr:row>
      <xdr:rowOff>184790</xdr:rowOff>
    </xdr:from>
    <xdr:to>
      <xdr:col>9</xdr:col>
      <xdr:colOff>140979</xdr:colOff>
      <xdr:row>674</xdr:row>
      <xdr:rowOff>235041</xdr:rowOff>
    </xdr:to>
    <xdr:sp macro="" textlink="">
      <xdr:nvSpPr>
        <xdr:cNvPr id="274" name="Rectángulo 273">
          <a:hlinkClick xmlns:r="http://schemas.openxmlformats.org/officeDocument/2006/relationships" r:id="rId18"/>
        </xdr:cNvPr>
        <xdr:cNvSpPr/>
      </xdr:nvSpPr>
      <xdr:spPr>
        <a:xfrm>
          <a:off x="11661424" y="131319674"/>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712</xdr:row>
      <xdr:rowOff>2889</xdr:rowOff>
    </xdr:from>
    <xdr:to>
      <xdr:col>5</xdr:col>
      <xdr:colOff>877844</xdr:colOff>
      <xdr:row>714</xdr:row>
      <xdr:rowOff>65623</xdr:rowOff>
    </xdr:to>
    <xdr:sp macro="" textlink="">
      <xdr:nvSpPr>
        <xdr:cNvPr id="275" name="Rectángulo 274">
          <a:hlinkClick xmlns:r="http://schemas.openxmlformats.org/officeDocument/2006/relationships" r:id="rId2"/>
        </xdr:cNvPr>
        <xdr:cNvSpPr/>
      </xdr:nvSpPr>
      <xdr:spPr>
        <a:xfrm>
          <a:off x="6191250" y="138957133"/>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714</xdr:row>
      <xdr:rowOff>90153</xdr:rowOff>
    </xdr:from>
    <xdr:to>
      <xdr:col>5</xdr:col>
      <xdr:colOff>877844</xdr:colOff>
      <xdr:row>716</xdr:row>
      <xdr:rowOff>152888</xdr:rowOff>
    </xdr:to>
    <xdr:sp macro="" textlink="">
      <xdr:nvSpPr>
        <xdr:cNvPr id="276" name="Rectángulo 275">
          <a:hlinkClick xmlns:r="http://schemas.openxmlformats.org/officeDocument/2006/relationships" r:id="rId3"/>
        </xdr:cNvPr>
        <xdr:cNvSpPr/>
      </xdr:nvSpPr>
      <xdr:spPr>
        <a:xfrm>
          <a:off x="6191250" y="139432043"/>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716</xdr:row>
      <xdr:rowOff>178025</xdr:rowOff>
    </xdr:from>
    <xdr:to>
      <xdr:col>5</xdr:col>
      <xdr:colOff>877844</xdr:colOff>
      <xdr:row>718</xdr:row>
      <xdr:rowOff>240760</xdr:rowOff>
    </xdr:to>
    <xdr:sp macro="" textlink="">
      <xdr:nvSpPr>
        <xdr:cNvPr id="277" name="Rectángulo 276">
          <a:hlinkClick xmlns:r="http://schemas.openxmlformats.org/officeDocument/2006/relationships" r:id="rId4"/>
        </xdr:cNvPr>
        <xdr:cNvSpPr/>
      </xdr:nvSpPr>
      <xdr:spPr>
        <a:xfrm>
          <a:off x="6191250" y="139907560"/>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151197</xdr:colOff>
      <xdr:row>716</xdr:row>
      <xdr:rowOff>173672</xdr:rowOff>
    </xdr:from>
    <xdr:to>
      <xdr:col>8</xdr:col>
      <xdr:colOff>1002173</xdr:colOff>
      <xdr:row>718</xdr:row>
      <xdr:rowOff>236407</xdr:rowOff>
    </xdr:to>
    <xdr:sp macro="" textlink="">
      <xdr:nvSpPr>
        <xdr:cNvPr id="278" name="Rectángulo 277">
          <a:hlinkClick xmlns:r="http://schemas.openxmlformats.org/officeDocument/2006/relationships" r:id="rId5"/>
        </xdr:cNvPr>
        <xdr:cNvSpPr/>
      </xdr:nvSpPr>
      <xdr:spPr>
        <a:xfrm>
          <a:off x="9831255" y="139903207"/>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891390</xdr:colOff>
      <xdr:row>714</xdr:row>
      <xdr:rowOff>93608</xdr:rowOff>
    </xdr:from>
    <xdr:to>
      <xdr:col>7</xdr:col>
      <xdr:colOff>120565</xdr:colOff>
      <xdr:row>716</xdr:row>
      <xdr:rowOff>156343</xdr:rowOff>
    </xdr:to>
    <xdr:sp macro="" textlink="">
      <xdr:nvSpPr>
        <xdr:cNvPr id="279" name="Rectángulo 278">
          <a:hlinkClick xmlns:r="http://schemas.openxmlformats.org/officeDocument/2006/relationships" r:id="rId6"/>
        </xdr:cNvPr>
        <xdr:cNvSpPr/>
      </xdr:nvSpPr>
      <xdr:spPr>
        <a:xfrm>
          <a:off x="8001913" y="139435498"/>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906282</xdr:colOff>
      <xdr:row>712</xdr:row>
      <xdr:rowOff>0</xdr:rowOff>
    </xdr:from>
    <xdr:to>
      <xdr:col>7</xdr:col>
      <xdr:colOff>133869</xdr:colOff>
      <xdr:row>714</xdr:row>
      <xdr:rowOff>61146</xdr:rowOff>
    </xdr:to>
    <xdr:sp macro="" textlink="">
      <xdr:nvSpPr>
        <xdr:cNvPr id="280" name="Rectángulo 279">
          <a:hlinkClick xmlns:r="http://schemas.openxmlformats.org/officeDocument/2006/relationships" r:id="rId7"/>
        </xdr:cNvPr>
        <xdr:cNvSpPr/>
      </xdr:nvSpPr>
      <xdr:spPr>
        <a:xfrm>
          <a:off x="8016805" y="138954244"/>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99489</xdr:colOff>
      <xdr:row>714</xdr:row>
      <xdr:rowOff>71683</xdr:rowOff>
    </xdr:from>
    <xdr:to>
      <xdr:col>11</xdr:col>
      <xdr:colOff>565048</xdr:colOff>
      <xdr:row>716</xdr:row>
      <xdr:rowOff>134418</xdr:rowOff>
    </xdr:to>
    <xdr:sp macro="" textlink="">
      <xdr:nvSpPr>
        <xdr:cNvPr id="281" name="Rectángulo 280">
          <a:hlinkClick xmlns:r="http://schemas.openxmlformats.org/officeDocument/2006/relationships" r:id="rId8"/>
        </xdr:cNvPr>
        <xdr:cNvSpPr/>
      </xdr:nvSpPr>
      <xdr:spPr>
        <a:xfrm>
          <a:off x="15295187" y="139413573"/>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1014954</xdr:colOff>
      <xdr:row>714</xdr:row>
      <xdr:rowOff>86044</xdr:rowOff>
    </xdr:from>
    <xdr:to>
      <xdr:col>9</xdr:col>
      <xdr:colOff>127067</xdr:colOff>
      <xdr:row>716</xdr:row>
      <xdr:rowOff>168364</xdr:rowOff>
    </xdr:to>
    <xdr:sp macro="" textlink="">
      <xdr:nvSpPr>
        <xdr:cNvPr id="282" name="Rectángulo 281">
          <a:hlinkClick xmlns:r="http://schemas.openxmlformats.org/officeDocument/2006/relationships" r:id="rId9"/>
        </xdr:cNvPr>
        <xdr:cNvSpPr/>
      </xdr:nvSpPr>
      <xdr:spPr>
        <a:xfrm>
          <a:off x="11647512" y="139427934"/>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1019087</xdr:colOff>
      <xdr:row>712</xdr:row>
      <xdr:rowOff>8123</xdr:rowOff>
    </xdr:from>
    <xdr:to>
      <xdr:col>9</xdr:col>
      <xdr:colOff>131200</xdr:colOff>
      <xdr:row>714</xdr:row>
      <xdr:rowOff>70857</xdr:rowOff>
    </xdr:to>
    <xdr:sp macro="" textlink="">
      <xdr:nvSpPr>
        <xdr:cNvPr id="283" name="Rectángulo 282">
          <a:hlinkClick xmlns:r="http://schemas.openxmlformats.org/officeDocument/2006/relationships" r:id="rId10"/>
        </xdr:cNvPr>
        <xdr:cNvSpPr/>
      </xdr:nvSpPr>
      <xdr:spPr>
        <a:xfrm>
          <a:off x="11651645" y="138962367"/>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145454</xdr:colOff>
      <xdr:row>714</xdr:row>
      <xdr:rowOff>80751</xdr:rowOff>
    </xdr:from>
    <xdr:to>
      <xdr:col>8</xdr:col>
      <xdr:colOff>991663</xdr:colOff>
      <xdr:row>716</xdr:row>
      <xdr:rowOff>141898</xdr:rowOff>
    </xdr:to>
    <xdr:sp macro="" textlink="">
      <xdr:nvSpPr>
        <xdr:cNvPr id="284" name="Rectángulo 283">
          <a:hlinkClick xmlns:r="http://schemas.openxmlformats.org/officeDocument/2006/relationships" r:id="rId11"/>
        </xdr:cNvPr>
        <xdr:cNvSpPr/>
      </xdr:nvSpPr>
      <xdr:spPr>
        <a:xfrm>
          <a:off x="9825512" y="139422641"/>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123506</xdr:colOff>
      <xdr:row>712</xdr:row>
      <xdr:rowOff>699</xdr:rowOff>
    </xdr:from>
    <xdr:to>
      <xdr:col>11</xdr:col>
      <xdr:colOff>592244</xdr:colOff>
      <xdr:row>714</xdr:row>
      <xdr:rowOff>53674</xdr:rowOff>
    </xdr:to>
    <xdr:sp macro="" textlink="">
      <xdr:nvSpPr>
        <xdr:cNvPr id="285" name="Rectángulo 284">
          <a:hlinkClick xmlns:r="http://schemas.openxmlformats.org/officeDocument/2006/relationships" r:id="rId12"/>
        </xdr:cNvPr>
        <xdr:cNvSpPr/>
      </xdr:nvSpPr>
      <xdr:spPr>
        <a:xfrm>
          <a:off x="15319204" y="138954943"/>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169345</xdr:colOff>
      <xdr:row>716</xdr:row>
      <xdr:rowOff>164274</xdr:rowOff>
    </xdr:from>
    <xdr:to>
      <xdr:col>10</xdr:col>
      <xdr:colOff>99460</xdr:colOff>
      <xdr:row>718</xdr:row>
      <xdr:rowOff>227009</xdr:rowOff>
    </xdr:to>
    <xdr:sp macro="" textlink="">
      <xdr:nvSpPr>
        <xdr:cNvPr id="286" name="Rectángulo 285">
          <a:hlinkClick xmlns:r="http://schemas.openxmlformats.org/officeDocument/2006/relationships" r:id="rId13"/>
        </xdr:cNvPr>
        <xdr:cNvSpPr/>
      </xdr:nvSpPr>
      <xdr:spPr>
        <a:xfrm>
          <a:off x="13493269" y="139893809"/>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152414</xdr:colOff>
      <xdr:row>714</xdr:row>
      <xdr:rowOff>82117</xdr:rowOff>
    </xdr:from>
    <xdr:to>
      <xdr:col>10</xdr:col>
      <xdr:colOff>82529</xdr:colOff>
      <xdr:row>716</xdr:row>
      <xdr:rowOff>186160</xdr:rowOff>
    </xdr:to>
    <xdr:sp macro="" textlink="">
      <xdr:nvSpPr>
        <xdr:cNvPr id="287" name="Rectángulo 286">
          <a:hlinkClick xmlns:r="http://schemas.openxmlformats.org/officeDocument/2006/relationships" r:id="rId14"/>
        </xdr:cNvPr>
        <xdr:cNvSpPr/>
      </xdr:nvSpPr>
      <xdr:spPr>
        <a:xfrm>
          <a:off x="13476338" y="139424007"/>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161410</xdr:colOff>
      <xdr:row>712</xdr:row>
      <xdr:rowOff>4249</xdr:rowOff>
    </xdr:from>
    <xdr:to>
      <xdr:col>10</xdr:col>
      <xdr:colOff>91525</xdr:colOff>
      <xdr:row>714</xdr:row>
      <xdr:rowOff>66983</xdr:rowOff>
    </xdr:to>
    <xdr:sp macro="" textlink="">
      <xdr:nvSpPr>
        <xdr:cNvPr id="288" name="Rectángulo 287">
          <a:hlinkClick xmlns:r="http://schemas.openxmlformats.org/officeDocument/2006/relationships" r:id="rId15"/>
        </xdr:cNvPr>
        <xdr:cNvSpPr/>
      </xdr:nvSpPr>
      <xdr:spPr>
        <a:xfrm>
          <a:off x="13485334" y="138958493"/>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150212</xdr:colOff>
      <xdr:row>712</xdr:row>
      <xdr:rowOff>2484</xdr:rowOff>
    </xdr:from>
    <xdr:to>
      <xdr:col>8</xdr:col>
      <xdr:colOff>996421</xdr:colOff>
      <xdr:row>714</xdr:row>
      <xdr:rowOff>65218</xdr:rowOff>
    </xdr:to>
    <xdr:sp macro="" textlink="">
      <xdr:nvSpPr>
        <xdr:cNvPr id="289" name="Rectángulo 288">
          <a:hlinkClick xmlns:r="http://schemas.openxmlformats.org/officeDocument/2006/relationships" r:id="rId16"/>
        </xdr:cNvPr>
        <xdr:cNvSpPr/>
      </xdr:nvSpPr>
      <xdr:spPr>
        <a:xfrm>
          <a:off x="9830270" y="138956728"/>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902125</xdr:colOff>
      <xdr:row>716</xdr:row>
      <xdr:rowOff>179734</xdr:rowOff>
    </xdr:from>
    <xdr:to>
      <xdr:col>7</xdr:col>
      <xdr:colOff>131300</xdr:colOff>
      <xdr:row>718</xdr:row>
      <xdr:rowOff>242469</xdr:rowOff>
    </xdr:to>
    <xdr:sp macro="" textlink="">
      <xdr:nvSpPr>
        <xdr:cNvPr id="290" name="Rectángulo 289">
          <a:hlinkClick xmlns:r="http://schemas.openxmlformats.org/officeDocument/2006/relationships" r:id="rId17"/>
        </xdr:cNvPr>
        <xdr:cNvSpPr/>
      </xdr:nvSpPr>
      <xdr:spPr>
        <a:xfrm>
          <a:off x="8012648" y="139909269"/>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1028866</xdr:colOff>
      <xdr:row>716</xdr:row>
      <xdr:rowOff>184790</xdr:rowOff>
    </xdr:from>
    <xdr:to>
      <xdr:col>9</xdr:col>
      <xdr:colOff>140979</xdr:colOff>
      <xdr:row>718</xdr:row>
      <xdr:rowOff>235041</xdr:rowOff>
    </xdr:to>
    <xdr:sp macro="" textlink="">
      <xdr:nvSpPr>
        <xdr:cNvPr id="291" name="Rectángulo 290">
          <a:hlinkClick xmlns:r="http://schemas.openxmlformats.org/officeDocument/2006/relationships" r:id="rId18"/>
        </xdr:cNvPr>
        <xdr:cNvSpPr/>
      </xdr:nvSpPr>
      <xdr:spPr>
        <a:xfrm>
          <a:off x="11661424" y="139914325"/>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756</xdr:row>
      <xdr:rowOff>2889</xdr:rowOff>
    </xdr:from>
    <xdr:to>
      <xdr:col>5</xdr:col>
      <xdr:colOff>877844</xdr:colOff>
      <xdr:row>758</xdr:row>
      <xdr:rowOff>65623</xdr:rowOff>
    </xdr:to>
    <xdr:sp macro="" textlink="">
      <xdr:nvSpPr>
        <xdr:cNvPr id="292" name="Rectángulo 291">
          <a:hlinkClick xmlns:r="http://schemas.openxmlformats.org/officeDocument/2006/relationships" r:id="rId2"/>
        </xdr:cNvPr>
        <xdr:cNvSpPr/>
      </xdr:nvSpPr>
      <xdr:spPr>
        <a:xfrm>
          <a:off x="6191250" y="147551784"/>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758</xdr:row>
      <xdr:rowOff>90153</xdr:rowOff>
    </xdr:from>
    <xdr:to>
      <xdr:col>5</xdr:col>
      <xdr:colOff>877844</xdr:colOff>
      <xdr:row>760</xdr:row>
      <xdr:rowOff>152888</xdr:rowOff>
    </xdr:to>
    <xdr:sp macro="" textlink="">
      <xdr:nvSpPr>
        <xdr:cNvPr id="293" name="Rectángulo 292">
          <a:hlinkClick xmlns:r="http://schemas.openxmlformats.org/officeDocument/2006/relationships" r:id="rId3"/>
        </xdr:cNvPr>
        <xdr:cNvSpPr/>
      </xdr:nvSpPr>
      <xdr:spPr>
        <a:xfrm>
          <a:off x="6191250" y="148026694"/>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760</xdr:row>
      <xdr:rowOff>178025</xdr:rowOff>
    </xdr:from>
    <xdr:to>
      <xdr:col>5</xdr:col>
      <xdr:colOff>877844</xdr:colOff>
      <xdr:row>762</xdr:row>
      <xdr:rowOff>240760</xdr:rowOff>
    </xdr:to>
    <xdr:sp macro="" textlink="">
      <xdr:nvSpPr>
        <xdr:cNvPr id="294" name="Rectángulo 293">
          <a:hlinkClick xmlns:r="http://schemas.openxmlformats.org/officeDocument/2006/relationships" r:id="rId4"/>
        </xdr:cNvPr>
        <xdr:cNvSpPr/>
      </xdr:nvSpPr>
      <xdr:spPr>
        <a:xfrm>
          <a:off x="6191250" y="148502211"/>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151197</xdr:colOff>
      <xdr:row>760</xdr:row>
      <xdr:rowOff>173672</xdr:rowOff>
    </xdr:from>
    <xdr:to>
      <xdr:col>8</xdr:col>
      <xdr:colOff>1002173</xdr:colOff>
      <xdr:row>762</xdr:row>
      <xdr:rowOff>236407</xdr:rowOff>
    </xdr:to>
    <xdr:sp macro="" textlink="">
      <xdr:nvSpPr>
        <xdr:cNvPr id="295" name="Rectángulo 294">
          <a:hlinkClick xmlns:r="http://schemas.openxmlformats.org/officeDocument/2006/relationships" r:id="rId5"/>
        </xdr:cNvPr>
        <xdr:cNvSpPr/>
      </xdr:nvSpPr>
      <xdr:spPr>
        <a:xfrm>
          <a:off x="9831255" y="148497858"/>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891390</xdr:colOff>
      <xdr:row>758</xdr:row>
      <xdr:rowOff>93608</xdr:rowOff>
    </xdr:from>
    <xdr:to>
      <xdr:col>7</xdr:col>
      <xdr:colOff>120565</xdr:colOff>
      <xdr:row>760</xdr:row>
      <xdr:rowOff>156343</xdr:rowOff>
    </xdr:to>
    <xdr:sp macro="" textlink="">
      <xdr:nvSpPr>
        <xdr:cNvPr id="296" name="Rectángulo 295">
          <a:hlinkClick xmlns:r="http://schemas.openxmlformats.org/officeDocument/2006/relationships" r:id="rId6"/>
        </xdr:cNvPr>
        <xdr:cNvSpPr/>
      </xdr:nvSpPr>
      <xdr:spPr>
        <a:xfrm>
          <a:off x="8001913" y="148030149"/>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906282</xdr:colOff>
      <xdr:row>756</xdr:row>
      <xdr:rowOff>0</xdr:rowOff>
    </xdr:from>
    <xdr:to>
      <xdr:col>7</xdr:col>
      <xdr:colOff>133869</xdr:colOff>
      <xdr:row>758</xdr:row>
      <xdr:rowOff>61146</xdr:rowOff>
    </xdr:to>
    <xdr:sp macro="" textlink="">
      <xdr:nvSpPr>
        <xdr:cNvPr id="297" name="Rectángulo 296">
          <a:hlinkClick xmlns:r="http://schemas.openxmlformats.org/officeDocument/2006/relationships" r:id="rId7"/>
        </xdr:cNvPr>
        <xdr:cNvSpPr/>
      </xdr:nvSpPr>
      <xdr:spPr>
        <a:xfrm>
          <a:off x="8016805" y="147548895"/>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99489</xdr:colOff>
      <xdr:row>758</xdr:row>
      <xdr:rowOff>71683</xdr:rowOff>
    </xdr:from>
    <xdr:to>
      <xdr:col>11</xdr:col>
      <xdr:colOff>565048</xdr:colOff>
      <xdr:row>760</xdr:row>
      <xdr:rowOff>134418</xdr:rowOff>
    </xdr:to>
    <xdr:sp macro="" textlink="">
      <xdr:nvSpPr>
        <xdr:cNvPr id="298" name="Rectángulo 297">
          <a:hlinkClick xmlns:r="http://schemas.openxmlformats.org/officeDocument/2006/relationships" r:id="rId8"/>
        </xdr:cNvPr>
        <xdr:cNvSpPr/>
      </xdr:nvSpPr>
      <xdr:spPr>
        <a:xfrm>
          <a:off x="15295187" y="148008224"/>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1014954</xdr:colOff>
      <xdr:row>758</xdr:row>
      <xdr:rowOff>86044</xdr:rowOff>
    </xdr:from>
    <xdr:to>
      <xdr:col>9</xdr:col>
      <xdr:colOff>127067</xdr:colOff>
      <xdr:row>760</xdr:row>
      <xdr:rowOff>168364</xdr:rowOff>
    </xdr:to>
    <xdr:sp macro="" textlink="">
      <xdr:nvSpPr>
        <xdr:cNvPr id="299" name="Rectángulo 298">
          <a:hlinkClick xmlns:r="http://schemas.openxmlformats.org/officeDocument/2006/relationships" r:id="rId9"/>
        </xdr:cNvPr>
        <xdr:cNvSpPr/>
      </xdr:nvSpPr>
      <xdr:spPr>
        <a:xfrm>
          <a:off x="11647512" y="148022585"/>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1019087</xdr:colOff>
      <xdr:row>756</xdr:row>
      <xdr:rowOff>8123</xdr:rowOff>
    </xdr:from>
    <xdr:to>
      <xdr:col>9</xdr:col>
      <xdr:colOff>131200</xdr:colOff>
      <xdr:row>758</xdr:row>
      <xdr:rowOff>70857</xdr:rowOff>
    </xdr:to>
    <xdr:sp macro="" textlink="">
      <xdr:nvSpPr>
        <xdr:cNvPr id="300" name="Rectángulo 299">
          <a:hlinkClick xmlns:r="http://schemas.openxmlformats.org/officeDocument/2006/relationships" r:id="rId10"/>
        </xdr:cNvPr>
        <xdr:cNvSpPr/>
      </xdr:nvSpPr>
      <xdr:spPr>
        <a:xfrm>
          <a:off x="11651645" y="147557018"/>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145454</xdr:colOff>
      <xdr:row>758</xdr:row>
      <xdr:rowOff>80751</xdr:rowOff>
    </xdr:from>
    <xdr:to>
      <xdr:col>8</xdr:col>
      <xdr:colOff>991663</xdr:colOff>
      <xdr:row>760</xdr:row>
      <xdr:rowOff>141898</xdr:rowOff>
    </xdr:to>
    <xdr:sp macro="" textlink="">
      <xdr:nvSpPr>
        <xdr:cNvPr id="301" name="Rectángulo 300">
          <a:hlinkClick xmlns:r="http://schemas.openxmlformats.org/officeDocument/2006/relationships" r:id="rId11"/>
        </xdr:cNvPr>
        <xdr:cNvSpPr/>
      </xdr:nvSpPr>
      <xdr:spPr>
        <a:xfrm>
          <a:off x="9825512" y="148017292"/>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123506</xdr:colOff>
      <xdr:row>756</xdr:row>
      <xdr:rowOff>699</xdr:rowOff>
    </xdr:from>
    <xdr:to>
      <xdr:col>11</xdr:col>
      <xdr:colOff>592244</xdr:colOff>
      <xdr:row>758</xdr:row>
      <xdr:rowOff>53674</xdr:rowOff>
    </xdr:to>
    <xdr:sp macro="" textlink="">
      <xdr:nvSpPr>
        <xdr:cNvPr id="302" name="Rectángulo 301">
          <a:hlinkClick xmlns:r="http://schemas.openxmlformats.org/officeDocument/2006/relationships" r:id="rId12"/>
        </xdr:cNvPr>
        <xdr:cNvSpPr/>
      </xdr:nvSpPr>
      <xdr:spPr>
        <a:xfrm>
          <a:off x="15319204" y="147549594"/>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169345</xdr:colOff>
      <xdr:row>760</xdr:row>
      <xdr:rowOff>164274</xdr:rowOff>
    </xdr:from>
    <xdr:to>
      <xdr:col>10</xdr:col>
      <xdr:colOff>99460</xdr:colOff>
      <xdr:row>762</xdr:row>
      <xdr:rowOff>227009</xdr:rowOff>
    </xdr:to>
    <xdr:sp macro="" textlink="">
      <xdr:nvSpPr>
        <xdr:cNvPr id="303" name="Rectángulo 302">
          <a:hlinkClick xmlns:r="http://schemas.openxmlformats.org/officeDocument/2006/relationships" r:id="rId13"/>
        </xdr:cNvPr>
        <xdr:cNvSpPr/>
      </xdr:nvSpPr>
      <xdr:spPr>
        <a:xfrm>
          <a:off x="13493269" y="148488460"/>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152414</xdr:colOff>
      <xdr:row>758</xdr:row>
      <xdr:rowOff>82117</xdr:rowOff>
    </xdr:from>
    <xdr:to>
      <xdr:col>10</xdr:col>
      <xdr:colOff>82529</xdr:colOff>
      <xdr:row>760</xdr:row>
      <xdr:rowOff>186160</xdr:rowOff>
    </xdr:to>
    <xdr:sp macro="" textlink="">
      <xdr:nvSpPr>
        <xdr:cNvPr id="304" name="Rectángulo 303">
          <a:hlinkClick xmlns:r="http://schemas.openxmlformats.org/officeDocument/2006/relationships" r:id="rId14"/>
        </xdr:cNvPr>
        <xdr:cNvSpPr/>
      </xdr:nvSpPr>
      <xdr:spPr>
        <a:xfrm>
          <a:off x="13476338" y="148018658"/>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161410</xdr:colOff>
      <xdr:row>756</xdr:row>
      <xdr:rowOff>4249</xdr:rowOff>
    </xdr:from>
    <xdr:to>
      <xdr:col>10</xdr:col>
      <xdr:colOff>91525</xdr:colOff>
      <xdr:row>758</xdr:row>
      <xdr:rowOff>66983</xdr:rowOff>
    </xdr:to>
    <xdr:sp macro="" textlink="">
      <xdr:nvSpPr>
        <xdr:cNvPr id="305" name="Rectángulo 304">
          <a:hlinkClick xmlns:r="http://schemas.openxmlformats.org/officeDocument/2006/relationships" r:id="rId15"/>
        </xdr:cNvPr>
        <xdr:cNvSpPr/>
      </xdr:nvSpPr>
      <xdr:spPr>
        <a:xfrm>
          <a:off x="13485334" y="147553144"/>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150212</xdr:colOff>
      <xdr:row>756</xdr:row>
      <xdr:rowOff>2484</xdr:rowOff>
    </xdr:from>
    <xdr:to>
      <xdr:col>8</xdr:col>
      <xdr:colOff>996421</xdr:colOff>
      <xdr:row>758</xdr:row>
      <xdr:rowOff>65218</xdr:rowOff>
    </xdr:to>
    <xdr:sp macro="" textlink="">
      <xdr:nvSpPr>
        <xdr:cNvPr id="306" name="Rectángulo 305">
          <a:hlinkClick xmlns:r="http://schemas.openxmlformats.org/officeDocument/2006/relationships" r:id="rId16"/>
        </xdr:cNvPr>
        <xdr:cNvSpPr/>
      </xdr:nvSpPr>
      <xdr:spPr>
        <a:xfrm>
          <a:off x="9830270" y="147551379"/>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902125</xdr:colOff>
      <xdr:row>760</xdr:row>
      <xdr:rowOff>179734</xdr:rowOff>
    </xdr:from>
    <xdr:to>
      <xdr:col>7</xdr:col>
      <xdr:colOff>131300</xdr:colOff>
      <xdr:row>762</xdr:row>
      <xdr:rowOff>242469</xdr:rowOff>
    </xdr:to>
    <xdr:sp macro="" textlink="">
      <xdr:nvSpPr>
        <xdr:cNvPr id="307" name="Rectángulo 306">
          <a:hlinkClick xmlns:r="http://schemas.openxmlformats.org/officeDocument/2006/relationships" r:id="rId17"/>
        </xdr:cNvPr>
        <xdr:cNvSpPr/>
      </xdr:nvSpPr>
      <xdr:spPr>
        <a:xfrm>
          <a:off x="8012648" y="148503920"/>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1028866</xdr:colOff>
      <xdr:row>760</xdr:row>
      <xdr:rowOff>184790</xdr:rowOff>
    </xdr:from>
    <xdr:to>
      <xdr:col>9</xdr:col>
      <xdr:colOff>140979</xdr:colOff>
      <xdr:row>762</xdr:row>
      <xdr:rowOff>235041</xdr:rowOff>
    </xdr:to>
    <xdr:sp macro="" textlink="">
      <xdr:nvSpPr>
        <xdr:cNvPr id="308" name="Rectángulo 307">
          <a:hlinkClick xmlns:r="http://schemas.openxmlformats.org/officeDocument/2006/relationships" r:id="rId18"/>
        </xdr:cNvPr>
        <xdr:cNvSpPr/>
      </xdr:nvSpPr>
      <xdr:spPr>
        <a:xfrm>
          <a:off x="11661424" y="148508976"/>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800</xdr:row>
      <xdr:rowOff>2889</xdr:rowOff>
    </xdr:from>
    <xdr:to>
      <xdr:col>5</xdr:col>
      <xdr:colOff>877844</xdr:colOff>
      <xdr:row>802</xdr:row>
      <xdr:rowOff>65624</xdr:rowOff>
    </xdr:to>
    <xdr:sp macro="" textlink="">
      <xdr:nvSpPr>
        <xdr:cNvPr id="309" name="Rectángulo 308">
          <a:hlinkClick xmlns:r="http://schemas.openxmlformats.org/officeDocument/2006/relationships" r:id="rId2"/>
        </xdr:cNvPr>
        <xdr:cNvSpPr/>
      </xdr:nvSpPr>
      <xdr:spPr>
        <a:xfrm>
          <a:off x="6191250" y="156146436"/>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802</xdr:row>
      <xdr:rowOff>90154</xdr:rowOff>
    </xdr:from>
    <xdr:to>
      <xdr:col>5</xdr:col>
      <xdr:colOff>877844</xdr:colOff>
      <xdr:row>804</xdr:row>
      <xdr:rowOff>152889</xdr:rowOff>
    </xdr:to>
    <xdr:sp macro="" textlink="">
      <xdr:nvSpPr>
        <xdr:cNvPr id="310" name="Rectángulo 309">
          <a:hlinkClick xmlns:r="http://schemas.openxmlformats.org/officeDocument/2006/relationships" r:id="rId3"/>
        </xdr:cNvPr>
        <xdr:cNvSpPr/>
      </xdr:nvSpPr>
      <xdr:spPr>
        <a:xfrm>
          <a:off x="6191250" y="156621346"/>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804</xdr:row>
      <xdr:rowOff>178026</xdr:rowOff>
    </xdr:from>
    <xdr:to>
      <xdr:col>5</xdr:col>
      <xdr:colOff>877844</xdr:colOff>
      <xdr:row>806</xdr:row>
      <xdr:rowOff>240760</xdr:rowOff>
    </xdr:to>
    <xdr:sp macro="" textlink="">
      <xdr:nvSpPr>
        <xdr:cNvPr id="311" name="Rectángulo 310">
          <a:hlinkClick xmlns:r="http://schemas.openxmlformats.org/officeDocument/2006/relationships" r:id="rId4"/>
        </xdr:cNvPr>
        <xdr:cNvSpPr/>
      </xdr:nvSpPr>
      <xdr:spPr>
        <a:xfrm>
          <a:off x="6191250" y="157096863"/>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151197</xdr:colOff>
      <xdr:row>804</xdr:row>
      <xdr:rowOff>173673</xdr:rowOff>
    </xdr:from>
    <xdr:to>
      <xdr:col>8</xdr:col>
      <xdr:colOff>1002173</xdr:colOff>
      <xdr:row>806</xdr:row>
      <xdr:rowOff>236407</xdr:rowOff>
    </xdr:to>
    <xdr:sp macro="" textlink="">
      <xdr:nvSpPr>
        <xdr:cNvPr id="312" name="Rectángulo 311">
          <a:hlinkClick xmlns:r="http://schemas.openxmlformats.org/officeDocument/2006/relationships" r:id="rId5"/>
        </xdr:cNvPr>
        <xdr:cNvSpPr/>
      </xdr:nvSpPr>
      <xdr:spPr>
        <a:xfrm>
          <a:off x="9831255" y="157092510"/>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891390</xdr:colOff>
      <xdr:row>802</xdr:row>
      <xdr:rowOff>93609</xdr:rowOff>
    </xdr:from>
    <xdr:to>
      <xdr:col>7</xdr:col>
      <xdr:colOff>120565</xdr:colOff>
      <xdr:row>804</xdr:row>
      <xdr:rowOff>156344</xdr:rowOff>
    </xdr:to>
    <xdr:sp macro="" textlink="">
      <xdr:nvSpPr>
        <xdr:cNvPr id="313" name="Rectángulo 312">
          <a:hlinkClick xmlns:r="http://schemas.openxmlformats.org/officeDocument/2006/relationships" r:id="rId6"/>
        </xdr:cNvPr>
        <xdr:cNvSpPr/>
      </xdr:nvSpPr>
      <xdr:spPr>
        <a:xfrm>
          <a:off x="8001913" y="156624801"/>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906282</xdr:colOff>
      <xdr:row>800</xdr:row>
      <xdr:rowOff>0</xdr:rowOff>
    </xdr:from>
    <xdr:to>
      <xdr:col>7</xdr:col>
      <xdr:colOff>133869</xdr:colOff>
      <xdr:row>802</xdr:row>
      <xdr:rowOff>61147</xdr:rowOff>
    </xdr:to>
    <xdr:sp macro="" textlink="">
      <xdr:nvSpPr>
        <xdr:cNvPr id="314" name="Rectángulo 313">
          <a:hlinkClick xmlns:r="http://schemas.openxmlformats.org/officeDocument/2006/relationships" r:id="rId7"/>
        </xdr:cNvPr>
        <xdr:cNvSpPr/>
      </xdr:nvSpPr>
      <xdr:spPr>
        <a:xfrm>
          <a:off x="8016805" y="156143547"/>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99489</xdr:colOff>
      <xdr:row>802</xdr:row>
      <xdr:rowOff>71684</xdr:rowOff>
    </xdr:from>
    <xdr:to>
      <xdr:col>11</xdr:col>
      <xdr:colOff>565048</xdr:colOff>
      <xdr:row>804</xdr:row>
      <xdr:rowOff>134419</xdr:rowOff>
    </xdr:to>
    <xdr:sp macro="" textlink="">
      <xdr:nvSpPr>
        <xdr:cNvPr id="315" name="Rectángulo 314">
          <a:hlinkClick xmlns:r="http://schemas.openxmlformats.org/officeDocument/2006/relationships" r:id="rId8"/>
        </xdr:cNvPr>
        <xdr:cNvSpPr/>
      </xdr:nvSpPr>
      <xdr:spPr>
        <a:xfrm>
          <a:off x="15295187" y="156602876"/>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1014954</xdr:colOff>
      <xdr:row>802</xdr:row>
      <xdr:rowOff>86045</xdr:rowOff>
    </xdr:from>
    <xdr:to>
      <xdr:col>9</xdr:col>
      <xdr:colOff>127067</xdr:colOff>
      <xdr:row>804</xdr:row>
      <xdr:rowOff>168365</xdr:rowOff>
    </xdr:to>
    <xdr:sp macro="" textlink="">
      <xdr:nvSpPr>
        <xdr:cNvPr id="316" name="Rectángulo 315">
          <a:hlinkClick xmlns:r="http://schemas.openxmlformats.org/officeDocument/2006/relationships" r:id="rId9"/>
        </xdr:cNvPr>
        <xdr:cNvSpPr/>
      </xdr:nvSpPr>
      <xdr:spPr>
        <a:xfrm>
          <a:off x="11647512" y="156617237"/>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1019087</xdr:colOff>
      <xdr:row>800</xdr:row>
      <xdr:rowOff>8123</xdr:rowOff>
    </xdr:from>
    <xdr:to>
      <xdr:col>9</xdr:col>
      <xdr:colOff>131200</xdr:colOff>
      <xdr:row>802</xdr:row>
      <xdr:rowOff>70858</xdr:rowOff>
    </xdr:to>
    <xdr:sp macro="" textlink="">
      <xdr:nvSpPr>
        <xdr:cNvPr id="317" name="Rectángulo 316">
          <a:hlinkClick xmlns:r="http://schemas.openxmlformats.org/officeDocument/2006/relationships" r:id="rId10"/>
        </xdr:cNvPr>
        <xdr:cNvSpPr/>
      </xdr:nvSpPr>
      <xdr:spPr>
        <a:xfrm>
          <a:off x="11651645" y="156151670"/>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145454</xdr:colOff>
      <xdr:row>802</xdr:row>
      <xdr:rowOff>80752</xdr:rowOff>
    </xdr:from>
    <xdr:to>
      <xdr:col>8</xdr:col>
      <xdr:colOff>991663</xdr:colOff>
      <xdr:row>804</xdr:row>
      <xdr:rowOff>141899</xdr:rowOff>
    </xdr:to>
    <xdr:sp macro="" textlink="">
      <xdr:nvSpPr>
        <xdr:cNvPr id="318" name="Rectángulo 317">
          <a:hlinkClick xmlns:r="http://schemas.openxmlformats.org/officeDocument/2006/relationships" r:id="rId11"/>
        </xdr:cNvPr>
        <xdr:cNvSpPr/>
      </xdr:nvSpPr>
      <xdr:spPr>
        <a:xfrm>
          <a:off x="9825512" y="156611944"/>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123506</xdr:colOff>
      <xdr:row>800</xdr:row>
      <xdr:rowOff>699</xdr:rowOff>
    </xdr:from>
    <xdr:to>
      <xdr:col>11</xdr:col>
      <xdr:colOff>592244</xdr:colOff>
      <xdr:row>802</xdr:row>
      <xdr:rowOff>53675</xdr:rowOff>
    </xdr:to>
    <xdr:sp macro="" textlink="">
      <xdr:nvSpPr>
        <xdr:cNvPr id="319" name="Rectángulo 318">
          <a:hlinkClick xmlns:r="http://schemas.openxmlformats.org/officeDocument/2006/relationships" r:id="rId12"/>
        </xdr:cNvPr>
        <xdr:cNvSpPr/>
      </xdr:nvSpPr>
      <xdr:spPr>
        <a:xfrm>
          <a:off x="15319204" y="156144246"/>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169345</xdr:colOff>
      <xdr:row>804</xdr:row>
      <xdr:rowOff>164275</xdr:rowOff>
    </xdr:from>
    <xdr:to>
      <xdr:col>10</xdr:col>
      <xdr:colOff>99460</xdr:colOff>
      <xdr:row>806</xdr:row>
      <xdr:rowOff>227009</xdr:rowOff>
    </xdr:to>
    <xdr:sp macro="" textlink="">
      <xdr:nvSpPr>
        <xdr:cNvPr id="320" name="Rectángulo 319">
          <a:hlinkClick xmlns:r="http://schemas.openxmlformats.org/officeDocument/2006/relationships" r:id="rId13"/>
        </xdr:cNvPr>
        <xdr:cNvSpPr/>
      </xdr:nvSpPr>
      <xdr:spPr>
        <a:xfrm>
          <a:off x="13493269" y="157083112"/>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152414</xdr:colOff>
      <xdr:row>802</xdr:row>
      <xdr:rowOff>82118</xdr:rowOff>
    </xdr:from>
    <xdr:to>
      <xdr:col>10</xdr:col>
      <xdr:colOff>82529</xdr:colOff>
      <xdr:row>804</xdr:row>
      <xdr:rowOff>186161</xdr:rowOff>
    </xdr:to>
    <xdr:sp macro="" textlink="">
      <xdr:nvSpPr>
        <xdr:cNvPr id="321" name="Rectángulo 320">
          <a:hlinkClick xmlns:r="http://schemas.openxmlformats.org/officeDocument/2006/relationships" r:id="rId14"/>
        </xdr:cNvPr>
        <xdr:cNvSpPr/>
      </xdr:nvSpPr>
      <xdr:spPr>
        <a:xfrm>
          <a:off x="13476338" y="156613310"/>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161410</xdr:colOff>
      <xdr:row>800</xdr:row>
      <xdr:rowOff>4249</xdr:rowOff>
    </xdr:from>
    <xdr:to>
      <xdr:col>10</xdr:col>
      <xdr:colOff>91525</xdr:colOff>
      <xdr:row>802</xdr:row>
      <xdr:rowOff>66984</xdr:rowOff>
    </xdr:to>
    <xdr:sp macro="" textlink="">
      <xdr:nvSpPr>
        <xdr:cNvPr id="322" name="Rectángulo 321">
          <a:hlinkClick xmlns:r="http://schemas.openxmlformats.org/officeDocument/2006/relationships" r:id="rId15"/>
        </xdr:cNvPr>
        <xdr:cNvSpPr/>
      </xdr:nvSpPr>
      <xdr:spPr>
        <a:xfrm>
          <a:off x="13485334" y="156147796"/>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150212</xdr:colOff>
      <xdr:row>800</xdr:row>
      <xdr:rowOff>2484</xdr:rowOff>
    </xdr:from>
    <xdr:to>
      <xdr:col>8</xdr:col>
      <xdr:colOff>996421</xdr:colOff>
      <xdr:row>802</xdr:row>
      <xdr:rowOff>65219</xdr:rowOff>
    </xdr:to>
    <xdr:sp macro="" textlink="">
      <xdr:nvSpPr>
        <xdr:cNvPr id="323" name="Rectángulo 322">
          <a:hlinkClick xmlns:r="http://schemas.openxmlformats.org/officeDocument/2006/relationships" r:id="rId16"/>
        </xdr:cNvPr>
        <xdr:cNvSpPr/>
      </xdr:nvSpPr>
      <xdr:spPr>
        <a:xfrm>
          <a:off x="9830270" y="156146031"/>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902125</xdr:colOff>
      <xdr:row>804</xdr:row>
      <xdr:rowOff>179735</xdr:rowOff>
    </xdr:from>
    <xdr:to>
      <xdr:col>7</xdr:col>
      <xdr:colOff>131300</xdr:colOff>
      <xdr:row>806</xdr:row>
      <xdr:rowOff>242469</xdr:rowOff>
    </xdr:to>
    <xdr:sp macro="" textlink="">
      <xdr:nvSpPr>
        <xdr:cNvPr id="324" name="Rectángulo 323">
          <a:hlinkClick xmlns:r="http://schemas.openxmlformats.org/officeDocument/2006/relationships" r:id="rId17"/>
        </xdr:cNvPr>
        <xdr:cNvSpPr/>
      </xdr:nvSpPr>
      <xdr:spPr>
        <a:xfrm>
          <a:off x="8012648" y="157098572"/>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1028866</xdr:colOff>
      <xdr:row>804</xdr:row>
      <xdr:rowOff>184791</xdr:rowOff>
    </xdr:from>
    <xdr:to>
      <xdr:col>9</xdr:col>
      <xdr:colOff>140979</xdr:colOff>
      <xdr:row>806</xdr:row>
      <xdr:rowOff>235041</xdr:rowOff>
    </xdr:to>
    <xdr:sp macro="" textlink="">
      <xdr:nvSpPr>
        <xdr:cNvPr id="325" name="Rectángulo 324">
          <a:hlinkClick xmlns:r="http://schemas.openxmlformats.org/officeDocument/2006/relationships" r:id="rId18"/>
        </xdr:cNvPr>
        <xdr:cNvSpPr/>
      </xdr:nvSpPr>
      <xdr:spPr>
        <a:xfrm>
          <a:off x="11661424" y="157103628"/>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844</xdr:row>
      <xdr:rowOff>2889</xdr:rowOff>
    </xdr:from>
    <xdr:to>
      <xdr:col>5</xdr:col>
      <xdr:colOff>877844</xdr:colOff>
      <xdr:row>846</xdr:row>
      <xdr:rowOff>65624</xdr:rowOff>
    </xdr:to>
    <xdr:sp macro="" textlink="">
      <xdr:nvSpPr>
        <xdr:cNvPr id="326" name="Rectángulo 325">
          <a:hlinkClick xmlns:r="http://schemas.openxmlformats.org/officeDocument/2006/relationships" r:id="rId2"/>
        </xdr:cNvPr>
        <xdr:cNvSpPr/>
      </xdr:nvSpPr>
      <xdr:spPr>
        <a:xfrm>
          <a:off x="6191250" y="164741087"/>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846</xdr:row>
      <xdr:rowOff>90154</xdr:rowOff>
    </xdr:from>
    <xdr:to>
      <xdr:col>5</xdr:col>
      <xdr:colOff>877844</xdr:colOff>
      <xdr:row>848</xdr:row>
      <xdr:rowOff>152889</xdr:rowOff>
    </xdr:to>
    <xdr:sp macro="" textlink="">
      <xdr:nvSpPr>
        <xdr:cNvPr id="327" name="Rectángulo 326">
          <a:hlinkClick xmlns:r="http://schemas.openxmlformats.org/officeDocument/2006/relationships" r:id="rId3"/>
        </xdr:cNvPr>
        <xdr:cNvSpPr/>
      </xdr:nvSpPr>
      <xdr:spPr>
        <a:xfrm>
          <a:off x="6191250" y="165215997"/>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848</xdr:row>
      <xdr:rowOff>178026</xdr:rowOff>
    </xdr:from>
    <xdr:to>
      <xdr:col>5</xdr:col>
      <xdr:colOff>877844</xdr:colOff>
      <xdr:row>850</xdr:row>
      <xdr:rowOff>240760</xdr:rowOff>
    </xdr:to>
    <xdr:sp macro="" textlink="">
      <xdr:nvSpPr>
        <xdr:cNvPr id="328" name="Rectángulo 327">
          <a:hlinkClick xmlns:r="http://schemas.openxmlformats.org/officeDocument/2006/relationships" r:id="rId4"/>
        </xdr:cNvPr>
        <xdr:cNvSpPr/>
      </xdr:nvSpPr>
      <xdr:spPr>
        <a:xfrm>
          <a:off x="6191250" y="165691514"/>
          <a:ext cx="1797117"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151197</xdr:colOff>
      <xdr:row>848</xdr:row>
      <xdr:rowOff>173673</xdr:rowOff>
    </xdr:from>
    <xdr:to>
      <xdr:col>8</xdr:col>
      <xdr:colOff>1002173</xdr:colOff>
      <xdr:row>850</xdr:row>
      <xdr:rowOff>236407</xdr:rowOff>
    </xdr:to>
    <xdr:sp macro="" textlink="">
      <xdr:nvSpPr>
        <xdr:cNvPr id="329" name="Rectángulo 328">
          <a:hlinkClick xmlns:r="http://schemas.openxmlformats.org/officeDocument/2006/relationships" r:id="rId5"/>
        </xdr:cNvPr>
        <xdr:cNvSpPr/>
      </xdr:nvSpPr>
      <xdr:spPr>
        <a:xfrm>
          <a:off x="9831255" y="165687161"/>
          <a:ext cx="1803476"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891390</xdr:colOff>
      <xdr:row>846</xdr:row>
      <xdr:rowOff>93609</xdr:rowOff>
    </xdr:from>
    <xdr:to>
      <xdr:col>7</xdr:col>
      <xdr:colOff>120565</xdr:colOff>
      <xdr:row>848</xdr:row>
      <xdr:rowOff>156344</xdr:rowOff>
    </xdr:to>
    <xdr:sp macro="" textlink="">
      <xdr:nvSpPr>
        <xdr:cNvPr id="330" name="Rectángulo 329">
          <a:hlinkClick xmlns:r="http://schemas.openxmlformats.org/officeDocument/2006/relationships" r:id="rId6"/>
        </xdr:cNvPr>
        <xdr:cNvSpPr/>
      </xdr:nvSpPr>
      <xdr:spPr>
        <a:xfrm>
          <a:off x="8001913" y="165219452"/>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906282</xdr:colOff>
      <xdr:row>844</xdr:row>
      <xdr:rowOff>0</xdr:rowOff>
    </xdr:from>
    <xdr:to>
      <xdr:col>7</xdr:col>
      <xdr:colOff>133869</xdr:colOff>
      <xdr:row>846</xdr:row>
      <xdr:rowOff>61147</xdr:rowOff>
    </xdr:to>
    <xdr:sp macro="" textlink="">
      <xdr:nvSpPr>
        <xdr:cNvPr id="331" name="Rectángulo 330">
          <a:hlinkClick xmlns:r="http://schemas.openxmlformats.org/officeDocument/2006/relationships" r:id="rId7"/>
        </xdr:cNvPr>
        <xdr:cNvSpPr/>
      </xdr:nvSpPr>
      <xdr:spPr>
        <a:xfrm>
          <a:off x="8016805" y="164738198"/>
          <a:ext cx="1797122"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99489</xdr:colOff>
      <xdr:row>846</xdr:row>
      <xdr:rowOff>71684</xdr:rowOff>
    </xdr:from>
    <xdr:to>
      <xdr:col>11</xdr:col>
      <xdr:colOff>565048</xdr:colOff>
      <xdr:row>848</xdr:row>
      <xdr:rowOff>134419</xdr:rowOff>
    </xdr:to>
    <xdr:sp macro="" textlink="">
      <xdr:nvSpPr>
        <xdr:cNvPr id="332" name="Rectángulo 331">
          <a:hlinkClick xmlns:r="http://schemas.openxmlformats.org/officeDocument/2006/relationships" r:id="rId8"/>
        </xdr:cNvPr>
        <xdr:cNvSpPr/>
      </xdr:nvSpPr>
      <xdr:spPr>
        <a:xfrm>
          <a:off x="15295187" y="165197527"/>
          <a:ext cx="1794628"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1014954</xdr:colOff>
      <xdr:row>846</xdr:row>
      <xdr:rowOff>86045</xdr:rowOff>
    </xdr:from>
    <xdr:to>
      <xdr:col>9</xdr:col>
      <xdr:colOff>127067</xdr:colOff>
      <xdr:row>848</xdr:row>
      <xdr:rowOff>168365</xdr:rowOff>
    </xdr:to>
    <xdr:sp macro="" textlink="">
      <xdr:nvSpPr>
        <xdr:cNvPr id="333" name="Rectángulo 332">
          <a:hlinkClick xmlns:r="http://schemas.openxmlformats.org/officeDocument/2006/relationships" r:id="rId9"/>
        </xdr:cNvPr>
        <xdr:cNvSpPr/>
      </xdr:nvSpPr>
      <xdr:spPr>
        <a:xfrm>
          <a:off x="11647512" y="165211888"/>
          <a:ext cx="1803479" cy="4699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1019087</xdr:colOff>
      <xdr:row>844</xdr:row>
      <xdr:rowOff>8123</xdr:rowOff>
    </xdr:from>
    <xdr:to>
      <xdr:col>9</xdr:col>
      <xdr:colOff>131200</xdr:colOff>
      <xdr:row>846</xdr:row>
      <xdr:rowOff>70858</xdr:rowOff>
    </xdr:to>
    <xdr:sp macro="" textlink="">
      <xdr:nvSpPr>
        <xdr:cNvPr id="334" name="Rectángulo 333">
          <a:hlinkClick xmlns:r="http://schemas.openxmlformats.org/officeDocument/2006/relationships" r:id="rId10"/>
        </xdr:cNvPr>
        <xdr:cNvSpPr/>
      </xdr:nvSpPr>
      <xdr:spPr>
        <a:xfrm>
          <a:off x="11651645" y="164746321"/>
          <a:ext cx="180347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145454</xdr:colOff>
      <xdr:row>846</xdr:row>
      <xdr:rowOff>80752</xdr:rowOff>
    </xdr:from>
    <xdr:to>
      <xdr:col>8</xdr:col>
      <xdr:colOff>991663</xdr:colOff>
      <xdr:row>848</xdr:row>
      <xdr:rowOff>141899</xdr:rowOff>
    </xdr:to>
    <xdr:sp macro="" textlink="">
      <xdr:nvSpPr>
        <xdr:cNvPr id="335" name="Rectángulo 334">
          <a:hlinkClick xmlns:r="http://schemas.openxmlformats.org/officeDocument/2006/relationships" r:id="rId11"/>
        </xdr:cNvPr>
        <xdr:cNvSpPr/>
      </xdr:nvSpPr>
      <xdr:spPr>
        <a:xfrm>
          <a:off x="9825512" y="165206595"/>
          <a:ext cx="1798709" cy="44879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123506</xdr:colOff>
      <xdr:row>844</xdr:row>
      <xdr:rowOff>699</xdr:rowOff>
    </xdr:from>
    <xdr:to>
      <xdr:col>11</xdr:col>
      <xdr:colOff>592244</xdr:colOff>
      <xdr:row>846</xdr:row>
      <xdr:rowOff>53675</xdr:rowOff>
    </xdr:to>
    <xdr:sp macro="" textlink="">
      <xdr:nvSpPr>
        <xdr:cNvPr id="336" name="Rectángulo 335">
          <a:hlinkClick xmlns:r="http://schemas.openxmlformats.org/officeDocument/2006/relationships" r:id="rId12"/>
        </xdr:cNvPr>
        <xdr:cNvSpPr/>
      </xdr:nvSpPr>
      <xdr:spPr>
        <a:xfrm>
          <a:off x="15319204" y="164738897"/>
          <a:ext cx="1797807" cy="4406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169345</xdr:colOff>
      <xdr:row>848</xdr:row>
      <xdr:rowOff>164275</xdr:rowOff>
    </xdr:from>
    <xdr:to>
      <xdr:col>10</xdr:col>
      <xdr:colOff>99460</xdr:colOff>
      <xdr:row>850</xdr:row>
      <xdr:rowOff>227009</xdr:rowOff>
    </xdr:to>
    <xdr:sp macro="" textlink="">
      <xdr:nvSpPr>
        <xdr:cNvPr id="337" name="Rectángulo 336">
          <a:hlinkClick xmlns:r="http://schemas.openxmlformats.org/officeDocument/2006/relationships" r:id="rId13"/>
        </xdr:cNvPr>
        <xdr:cNvSpPr/>
      </xdr:nvSpPr>
      <xdr:spPr>
        <a:xfrm>
          <a:off x="13493269" y="165677763"/>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152414</xdr:colOff>
      <xdr:row>846</xdr:row>
      <xdr:rowOff>82118</xdr:rowOff>
    </xdr:from>
    <xdr:to>
      <xdr:col>10</xdr:col>
      <xdr:colOff>82529</xdr:colOff>
      <xdr:row>848</xdr:row>
      <xdr:rowOff>186161</xdr:rowOff>
    </xdr:to>
    <xdr:sp macro="" textlink="">
      <xdr:nvSpPr>
        <xdr:cNvPr id="338" name="Rectángulo 337">
          <a:hlinkClick xmlns:r="http://schemas.openxmlformats.org/officeDocument/2006/relationships" r:id="rId14"/>
        </xdr:cNvPr>
        <xdr:cNvSpPr/>
      </xdr:nvSpPr>
      <xdr:spPr>
        <a:xfrm>
          <a:off x="13476338" y="165207961"/>
          <a:ext cx="1801889" cy="4916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161410</xdr:colOff>
      <xdr:row>844</xdr:row>
      <xdr:rowOff>4249</xdr:rowOff>
    </xdr:from>
    <xdr:to>
      <xdr:col>10</xdr:col>
      <xdr:colOff>91525</xdr:colOff>
      <xdr:row>846</xdr:row>
      <xdr:rowOff>66984</xdr:rowOff>
    </xdr:to>
    <xdr:sp macro="" textlink="">
      <xdr:nvSpPr>
        <xdr:cNvPr id="339" name="Rectángulo 338">
          <a:hlinkClick xmlns:r="http://schemas.openxmlformats.org/officeDocument/2006/relationships" r:id="rId15"/>
        </xdr:cNvPr>
        <xdr:cNvSpPr/>
      </xdr:nvSpPr>
      <xdr:spPr>
        <a:xfrm>
          <a:off x="13485334" y="164742447"/>
          <a:ext cx="180188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150212</xdr:colOff>
      <xdr:row>844</xdr:row>
      <xdr:rowOff>2484</xdr:rowOff>
    </xdr:from>
    <xdr:to>
      <xdr:col>8</xdr:col>
      <xdr:colOff>996421</xdr:colOff>
      <xdr:row>846</xdr:row>
      <xdr:rowOff>65219</xdr:rowOff>
    </xdr:to>
    <xdr:sp macro="" textlink="">
      <xdr:nvSpPr>
        <xdr:cNvPr id="340" name="Rectángulo 339">
          <a:hlinkClick xmlns:r="http://schemas.openxmlformats.org/officeDocument/2006/relationships" r:id="rId16"/>
        </xdr:cNvPr>
        <xdr:cNvSpPr/>
      </xdr:nvSpPr>
      <xdr:spPr>
        <a:xfrm>
          <a:off x="9830270" y="164740682"/>
          <a:ext cx="1798709"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902125</xdr:colOff>
      <xdr:row>848</xdr:row>
      <xdr:rowOff>179735</xdr:rowOff>
    </xdr:from>
    <xdr:to>
      <xdr:col>7</xdr:col>
      <xdr:colOff>131300</xdr:colOff>
      <xdr:row>850</xdr:row>
      <xdr:rowOff>242469</xdr:rowOff>
    </xdr:to>
    <xdr:sp macro="" textlink="">
      <xdr:nvSpPr>
        <xdr:cNvPr id="341" name="Rectángulo 340">
          <a:hlinkClick xmlns:r="http://schemas.openxmlformats.org/officeDocument/2006/relationships" r:id="rId17"/>
        </xdr:cNvPr>
        <xdr:cNvSpPr/>
      </xdr:nvSpPr>
      <xdr:spPr>
        <a:xfrm>
          <a:off x="8012648" y="165693223"/>
          <a:ext cx="1798710" cy="4503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1028866</xdr:colOff>
      <xdr:row>848</xdr:row>
      <xdr:rowOff>184791</xdr:rowOff>
    </xdr:from>
    <xdr:to>
      <xdr:col>9</xdr:col>
      <xdr:colOff>140979</xdr:colOff>
      <xdr:row>850</xdr:row>
      <xdr:rowOff>235041</xdr:rowOff>
    </xdr:to>
    <xdr:sp macro="" textlink="">
      <xdr:nvSpPr>
        <xdr:cNvPr id="342" name="Rectángulo 341">
          <a:hlinkClick xmlns:r="http://schemas.openxmlformats.org/officeDocument/2006/relationships" r:id="rId18"/>
        </xdr:cNvPr>
        <xdr:cNvSpPr/>
      </xdr:nvSpPr>
      <xdr:spPr>
        <a:xfrm>
          <a:off x="11661424" y="165698279"/>
          <a:ext cx="1803479" cy="4378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51</xdr:row>
      <xdr:rowOff>13965</xdr:rowOff>
    </xdr:from>
    <xdr:to>
      <xdr:col>5</xdr:col>
      <xdr:colOff>877844</xdr:colOff>
      <xdr:row>53</xdr:row>
      <xdr:rowOff>76700</xdr:rowOff>
    </xdr:to>
    <xdr:sp macro="" textlink="">
      <xdr:nvSpPr>
        <xdr:cNvPr id="343" name="Rectángulo 342">
          <a:hlinkClick xmlns:r="http://schemas.openxmlformats.org/officeDocument/2006/relationships" r:id="rId2"/>
        </xdr:cNvPr>
        <xdr:cNvSpPr/>
      </xdr:nvSpPr>
      <xdr:spPr>
        <a:xfrm>
          <a:off x="6200775" y="9948540"/>
          <a:ext cx="1801769"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53</xdr:row>
      <xdr:rowOff>101230</xdr:rowOff>
    </xdr:from>
    <xdr:to>
      <xdr:col>5</xdr:col>
      <xdr:colOff>877844</xdr:colOff>
      <xdr:row>55</xdr:row>
      <xdr:rowOff>163964</xdr:rowOff>
    </xdr:to>
    <xdr:sp macro="" textlink="">
      <xdr:nvSpPr>
        <xdr:cNvPr id="344" name="Rectángulo 343">
          <a:hlinkClick xmlns:r="http://schemas.openxmlformats.org/officeDocument/2006/relationships" r:id="rId3"/>
        </xdr:cNvPr>
        <xdr:cNvSpPr/>
      </xdr:nvSpPr>
      <xdr:spPr>
        <a:xfrm>
          <a:off x="6200775" y="10426330"/>
          <a:ext cx="1801769" cy="45325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56</xdr:row>
      <xdr:rowOff>817</xdr:rowOff>
    </xdr:from>
    <xdr:to>
      <xdr:col>5</xdr:col>
      <xdr:colOff>877844</xdr:colOff>
      <xdr:row>58</xdr:row>
      <xdr:rowOff>8173</xdr:rowOff>
    </xdr:to>
    <xdr:sp macro="" textlink="">
      <xdr:nvSpPr>
        <xdr:cNvPr id="345" name="Rectángulo 344">
          <a:hlinkClick xmlns:r="http://schemas.openxmlformats.org/officeDocument/2006/relationships" r:id="rId4"/>
        </xdr:cNvPr>
        <xdr:cNvSpPr/>
      </xdr:nvSpPr>
      <xdr:spPr>
        <a:xfrm>
          <a:off x="6200775" y="10906942"/>
          <a:ext cx="1801769" cy="44550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151197</xdr:colOff>
      <xdr:row>55</xdr:row>
      <xdr:rowOff>184748</xdr:rowOff>
    </xdr:from>
    <xdr:to>
      <xdr:col>8</xdr:col>
      <xdr:colOff>1002173</xdr:colOff>
      <xdr:row>58</xdr:row>
      <xdr:rowOff>3820</xdr:rowOff>
    </xdr:to>
    <xdr:sp macro="" textlink="">
      <xdr:nvSpPr>
        <xdr:cNvPr id="346" name="Rectángulo 345">
          <a:hlinkClick xmlns:r="http://schemas.openxmlformats.org/officeDocument/2006/relationships" r:id="rId5"/>
        </xdr:cNvPr>
        <xdr:cNvSpPr/>
      </xdr:nvSpPr>
      <xdr:spPr>
        <a:xfrm>
          <a:off x="9838122" y="10900373"/>
          <a:ext cx="1803476" cy="44772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891390</xdr:colOff>
      <xdr:row>53</xdr:row>
      <xdr:rowOff>104685</xdr:rowOff>
    </xdr:from>
    <xdr:to>
      <xdr:col>7</xdr:col>
      <xdr:colOff>120565</xdr:colOff>
      <xdr:row>55</xdr:row>
      <xdr:rowOff>167419</xdr:rowOff>
    </xdr:to>
    <xdr:sp macro="" textlink="">
      <xdr:nvSpPr>
        <xdr:cNvPr id="347" name="Rectángulo 346">
          <a:hlinkClick xmlns:r="http://schemas.openxmlformats.org/officeDocument/2006/relationships" r:id="rId6"/>
        </xdr:cNvPr>
        <xdr:cNvSpPr/>
      </xdr:nvSpPr>
      <xdr:spPr>
        <a:xfrm>
          <a:off x="8016090" y="10429785"/>
          <a:ext cx="1791400" cy="45325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906282</xdr:colOff>
      <xdr:row>51</xdr:row>
      <xdr:rowOff>11076</xdr:rowOff>
    </xdr:from>
    <xdr:to>
      <xdr:col>7</xdr:col>
      <xdr:colOff>133869</xdr:colOff>
      <xdr:row>53</xdr:row>
      <xdr:rowOff>72223</xdr:rowOff>
    </xdr:to>
    <xdr:sp macro="" textlink="">
      <xdr:nvSpPr>
        <xdr:cNvPr id="348" name="Rectángulo 347">
          <a:hlinkClick xmlns:r="http://schemas.openxmlformats.org/officeDocument/2006/relationships" r:id="rId7"/>
        </xdr:cNvPr>
        <xdr:cNvSpPr/>
      </xdr:nvSpPr>
      <xdr:spPr>
        <a:xfrm>
          <a:off x="8030982" y="9945651"/>
          <a:ext cx="1789812" cy="45167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99489</xdr:colOff>
      <xdr:row>53</xdr:row>
      <xdr:rowOff>82760</xdr:rowOff>
    </xdr:from>
    <xdr:to>
      <xdr:col>11</xdr:col>
      <xdr:colOff>565048</xdr:colOff>
      <xdr:row>55</xdr:row>
      <xdr:rowOff>145494</xdr:rowOff>
    </xdr:to>
    <xdr:sp macro="" textlink="">
      <xdr:nvSpPr>
        <xdr:cNvPr id="349" name="Rectángulo 348">
          <a:hlinkClick xmlns:r="http://schemas.openxmlformats.org/officeDocument/2006/relationships" r:id="rId8"/>
        </xdr:cNvPr>
        <xdr:cNvSpPr/>
      </xdr:nvSpPr>
      <xdr:spPr>
        <a:xfrm>
          <a:off x="15301389" y="10407860"/>
          <a:ext cx="1789534" cy="45325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1014954</xdr:colOff>
      <xdr:row>53</xdr:row>
      <xdr:rowOff>97121</xdr:rowOff>
    </xdr:from>
    <xdr:to>
      <xdr:col>9</xdr:col>
      <xdr:colOff>127067</xdr:colOff>
      <xdr:row>55</xdr:row>
      <xdr:rowOff>179440</xdr:rowOff>
    </xdr:to>
    <xdr:sp macro="" textlink="">
      <xdr:nvSpPr>
        <xdr:cNvPr id="350" name="Rectángulo 349">
          <a:hlinkClick xmlns:r="http://schemas.openxmlformats.org/officeDocument/2006/relationships" r:id="rId9"/>
        </xdr:cNvPr>
        <xdr:cNvSpPr/>
      </xdr:nvSpPr>
      <xdr:spPr>
        <a:xfrm>
          <a:off x="11654379" y="10422221"/>
          <a:ext cx="1798163" cy="47284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1019087</xdr:colOff>
      <xdr:row>51</xdr:row>
      <xdr:rowOff>19199</xdr:rowOff>
    </xdr:from>
    <xdr:to>
      <xdr:col>9</xdr:col>
      <xdr:colOff>131200</xdr:colOff>
      <xdr:row>53</xdr:row>
      <xdr:rowOff>81934</xdr:rowOff>
    </xdr:to>
    <xdr:sp macro="" textlink="">
      <xdr:nvSpPr>
        <xdr:cNvPr id="351" name="Rectángulo 350">
          <a:hlinkClick xmlns:r="http://schemas.openxmlformats.org/officeDocument/2006/relationships" r:id="rId10"/>
        </xdr:cNvPr>
        <xdr:cNvSpPr/>
      </xdr:nvSpPr>
      <xdr:spPr>
        <a:xfrm>
          <a:off x="11658512" y="9953774"/>
          <a:ext cx="1798163"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145454</xdr:colOff>
      <xdr:row>53</xdr:row>
      <xdr:rowOff>91828</xdr:rowOff>
    </xdr:from>
    <xdr:to>
      <xdr:col>8</xdr:col>
      <xdr:colOff>991663</xdr:colOff>
      <xdr:row>55</xdr:row>
      <xdr:rowOff>152974</xdr:rowOff>
    </xdr:to>
    <xdr:sp macro="" textlink="">
      <xdr:nvSpPr>
        <xdr:cNvPr id="352" name="Rectángulo 351">
          <a:hlinkClick xmlns:r="http://schemas.openxmlformats.org/officeDocument/2006/relationships" r:id="rId11"/>
        </xdr:cNvPr>
        <xdr:cNvSpPr/>
      </xdr:nvSpPr>
      <xdr:spPr>
        <a:xfrm>
          <a:off x="9832379" y="10416928"/>
          <a:ext cx="1798709" cy="45167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123506</xdr:colOff>
      <xdr:row>51</xdr:row>
      <xdr:rowOff>11775</xdr:rowOff>
    </xdr:from>
    <xdr:to>
      <xdr:col>11</xdr:col>
      <xdr:colOff>592244</xdr:colOff>
      <xdr:row>53</xdr:row>
      <xdr:rowOff>64751</xdr:rowOff>
    </xdr:to>
    <xdr:sp macro="" textlink="">
      <xdr:nvSpPr>
        <xdr:cNvPr id="353" name="Rectángulo 352">
          <a:hlinkClick xmlns:r="http://schemas.openxmlformats.org/officeDocument/2006/relationships" r:id="rId12"/>
        </xdr:cNvPr>
        <xdr:cNvSpPr/>
      </xdr:nvSpPr>
      <xdr:spPr>
        <a:xfrm>
          <a:off x="15325406" y="9946350"/>
          <a:ext cx="1792713" cy="4435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169345</xdr:colOff>
      <xdr:row>55</xdr:row>
      <xdr:rowOff>175350</xdr:rowOff>
    </xdr:from>
    <xdr:to>
      <xdr:col>10</xdr:col>
      <xdr:colOff>99460</xdr:colOff>
      <xdr:row>57</xdr:row>
      <xdr:rowOff>238085</xdr:rowOff>
    </xdr:to>
    <xdr:sp macro="" textlink="">
      <xdr:nvSpPr>
        <xdr:cNvPr id="354" name="Rectángulo 353">
          <a:hlinkClick xmlns:r="http://schemas.openxmlformats.org/officeDocument/2006/relationships" r:id="rId13"/>
        </xdr:cNvPr>
        <xdr:cNvSpPr/>
      </xdr:nvSpPr>
      <xdr:spPr>
        <a:xfrm>
          <a:off x="13494820" y="10890975"/>
          <a:ext cx="1806540"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152414</xdr:colOff>
      <xdr:row>53</xdr:row>
      <xdr:rowOff>93194</xdr:rowOff>
    </xdr:from>
    <xdr:to>
      <xdr:col>10</xdr:col>
      <xdr:colOff>82529</xdr:colOff>
      <xdr:row>56</xdr:row>
      <xdr:rowOff>8952</xdr:rowOff>
    </xdr:to>
    <xdr:sp macro="" textlink="">
      <xdr:nvSpPr>
        <xdr:cNvPr id="355" name="Rectángulo 354">
          <a:hlinkClick xmlns:r="http://schemas.openxmlformats.org/officeDocument/2006/relationships" r:id="rId14"/>
        </xdr:cNvPr>
        <xdr:cNvSpPr/>
      </xdr:nvSpPr>
      <xdr:spPr>
        <a:xfrm>
          <a:off x="13477889" y="10418294"/>
          <a:ext cx="1806540" cy="49678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161410</xdr:colOff>
      <xdr:row>51</xdr:row>
      <xdr:rowOff>15325</xdr:rowOff>
    </xdr:from>
    <xdr:to>
      <xdr:col>10</xdr:col>
      <xdr:colOff>91525</xdr:colOff>
      <xdr:row>53</xdr:row>
      <xdr:rowOff>78060</xdr:rowOff>
    </xdr:to>
    <xdr:sp macro="" textlink="">
      <xdr:nvSpPr>
        <xdr:cNvPr id="356" name="Rectángulo 355">
          <a:hlinkClick xmlns:r="http://schemas.openxmlformats.org/officeDocument/2006/relationships" r:id="rId15"/>
        </xdr:cNvPr>
        <xdr:cNvSpPr/>
      </xdr:nvSpPr>
      <xdr:spPr>
        <a:xfrm>
          <a:off x="13486885" y="9949900"/>
          <a:ext cx="1806540"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150212</xdr:colOff>
      <xdr:row>51</xdr:row>
      <xdr:rowOff>13560</xdr:rowOff>
    </xdr:from>
    <xdr:to>
      <xdr:col>8</xdr:col>
      <xdr:colOff>996421</xdr:colOff>
      <xdr:row>53</xdr:row>
      <xdr:rowOff>76295</xdr:rowOff>
    </xdr:to>
    <xdr:sp macro="" textlink="">
      <xdr:nvSpPr>
        <xdr:cNvPr id="357" name="Rectángulo 356">
          <a:hlinkClick xmlns:r="http://schemas.openxmlformats.org/officeDocument/2006/relationships" r:id="rId16"/>
        </xdr:cNvPr>
        <xdr:cNvSpPr/>
      </xdr:nvSpPr>
      <xdr:spPr>
        <a:xfrm>
          <a:off x="9837137" y="9948135"/>
          <a:ext cx="1798709"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902125</xdr:colOff>
      <xdr:row>56</xdr:row>
      <xdr:rowOff>2526</xdr:rowOff>
    </xdr:from>
    <xdr:to>
      <xdr:col>7</xdr:col>
      <xdr:colOff>131300</xdr:colOff>
      <xdr:row>58</xdr:row>
      <xdr:rowOff>9882</xdr:rowOff>
    </xdr:to>
    <xdr:sp macro="" textlink="">
      <xdr:nvSpPr>
        <xdr:cNvPr id="358" name="Rectángulo 357">
          <a:hlinkClick xmlns:r="http://schemas.openxmlformats.org/officeDocument/2006/relationships" r:id="rId17"/>
        </xdr:cNvPr>
        <xdr:cNvSpPr/>
      </xdr:nvSpPr>
      <xdr:spPr>
        <a:xfrm>
          <a:off x="8026825" y="10908651"/>
          <a:ext cx="1791400" cy="44550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1028866</xdr:colOff>
      <xdr:row>56</xdr:row>
      <xdr:rowOff>7582</xdr:rowOff>
    </xdr:from>
    <xdr:to>
      <xdr:col>9</xdr:col>
      <xdr:colOff>140979</xdr:colOff>
      <xdr:row>58</xdr:row>
      <xdr:rowOff>2454</xdr:rowOff>
    </xdr:to>
    <xdr:sp macro="" textlink="">
      <xdr:nvSpPr>
        <xdr:cNvPr id="359" name="Rectángulo 358">
          <a:hlinkClick xmlns:r="http://schemas.openxmlformats.org/officeDocument/2006/relationships" r:id="rId18"/>
        </xdr:cNvPr>
        <xdr:cNvSpPr/>
      </xdr:nvSpPr>
      <xdr:spPr>
        <a:xfrm>
          <a:off x="11668291" y="10913707"/>
          <a:ext cx="1798163" cy="43302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95</xdr:row>
      <xdr:rowOff>2889</xdr:rowOff>
    </xdr:from>
    <xdr:to>
      <xdr:col>5</xdr:col>
      <xdr:colOff>877844</xdr:colOff>
      <xdr:row>97</xdr:row>
      <xdr:rowOff>65624</xdr:rowOff>
    </xdr:to>
    <xdr:sp macro="" textlink="">
      <xdr:nvSpPr>
        <xdr:cNvPr id="360" name="Rectángulo 359">
          <a:hlinkClick xmlns:r="http://schemas.openxmlformats.org/officeDocument/2006/relationships" r:id="rId2"/>
        </xdr:cNvPr>
        <xdr:cNvSpPr/>
      </xdr:nvSpPr>
      <xdr:spPr>
        <a:xfrm>
          <a:off x="6200775" y="18614739"/>
          <a:ext cx="1801769"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97</xdr:row>
      <xdr:rowOff>90154</xdr:rowOff>
    </xdr:from>
    <xdr:to>
      <xdr:col>5</xdr:col>
      <xdr:colOff>877844</xdr:colOff>
      <xdr:row>99</xdr:row>
      <xdr:rowOff>152888</xdr:rowOff>
    </xdr:to>
    <xdr:sp macro="" textlink="">
      <xdr:nvSpPr>
        <xdr:cNvPr id="361" name="Rectángulo 360">
          <a:hlinkClick xmlns:r="http://schemas.openxmlformats.org/officeDocument/2006/relationships" r:id="rId3"/>
        </xdr:cNvPr>
        <xdr:cNvSpPr/>
      </xdr:nvSpPr>
      <xdr:spPr>
        <a:xfrm>
          <a:off x="6200775" y="19092529"/>
          <a:ext cx="1801769" cy="45325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99</xdr:row>
      <xdr:rowOff>178025</xdr:rowOff>
    </xdr:from>
    <xdr:to>
      <xdr:col>5</xdr:col>
      <xdr:colOff>877844</xdr:colOff>
      <xdr:row>101</xdr:row>
      <xdr:rowOff>240760</xdr:rowOff>
    </xdr:to>
    <xdr:sp macro="" textlink="">
      <xdr:nvSpPr>
        <xdr:cNvPr id="362" name="Rectángulo 361">
          <a:hlinkClick xmlns:r="http://schemas.openxmlformats.org/officeDocument/2006/relationships" r:id="rId4"/>
        </xdr:cNvPr>
        <xdr:cNvSpPr/>
      </xdr:nvSpPr>
      <xdr:spPr>
        <a:xfrm>
          <a:off x="6200775" y="19570925"/>
          <a:ext cx="1801769"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151197</xdr:colOff>
      <xdr:row>99</xdr:row>
      <xdr:rowOff>173672</xdr:rowOff>
    </xdr:from>
    <xdr:to>
      <xdr:col>8</xdr:col>
      <xdr:colOff>1002173</xdr:colOff>
      <xdr:row>101</xdr:row>
      <xdr:rowOff>236407</xdr:rowOff>
    </xdr:to>
    <xdr:sp macro="" textlink="">
      <xdr:nvSpPr>
        <xdr:cNvPr id="363" name="Rectángulo 362">
          <a:hlinkClick xmlns:r="http://schemas.openxmlformats.org/officeDocument/2006/relationships" r:id="rId5"/>
        </xdr:cNvPr>
        <xdr:cNvSpPr/>
      </xdr:nvSpPr>
      <xdr:spPr>
        <a:xfrm>
          <a:off x="9838122" y="19566572"/>
          <a:ext cx="1803476"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891390</xdr:colOff>
      <xdr:row>97</xdr:row>
      <xdr:rowOff>93609</xdr:rowOff>
    </xdr:from>
    <xdr:to>
      <xdr:col>7</xdr:col>
      <xdr:colOff>120565</xdr:colOff>
      <xdr:row>99</xdr:row>
      <xdr:rowOff>156343</xdr:rowOff>
    </xdr:to>
    <xdr:sp macro="" textlink="">
      <xdr:nvSpPr>
        <xdr:cNvPr id="364" name="Rectángulo 363">
          <a:hlinkClick xmlns:r="http://schemas.openxmlformats.org/officeDocument/2006/relationships" r:id="rId6"/>
        </xdr:cNvPr>
        <xdr:cNvSpPr/>
      </xdr:nvSpPr>
      <xdr:spPr>
        <a:xfrm>
          <a:off x="8016090" y="19095984"/>
          <a:ext cx="1791400" cy="45325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906282</xdr:colOff>
      <xdr:row>95</xdr:row>
      <xdr:rowOff>0</xdr:rowOff>
    </xdr:from>
    <xdr:to>
      <xdr:col>7</xdr:col>
      <xdr:colOff>133869</xdr:colOff>
      <xdr:row>97</xdr:row>
      <xdr:rowOff>61147</xdr:rowOff>
    </xdr:to>
    <xdr:sp macro="" textlink="">
      <xdr:nvSpPr>
        <xdr:cNvPr id="365" name="Rectángulo 364">
          <a:hlinkClick xmlns:r="http://schemas.openxmlformats.org/officeDocument/2006/relationships" r:id="rId7"/>
        </xdr:cNvPr>
        <xdr:cNvSpPr/>
      </xdr:nvSpPr>
      <xdr:spPr>
        <a:xfrm>
          <a:off x="8030982" y="18611850"/>
          <a:ext cx="1789812" cy="45167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99489</xdr:colOff>
      <xdr:row>97</xdr:row>
      <xdr:rowOff>71684</xdr:rowOff>
    </xdr:from>
    <xdr:to>
      <xdr:col>11</xdr:col>
      <xdr:colOff>565048</xdr:colOff>
      <xdr:row>99</xdr:row>
      <xdr:rowOff>134418</xdr:rowOff>
    </xdr:to>
    <xdr:sp macro="" textlink="">
      <xdr:nvSpPr>
        <xdr:cNvPr id="366" name="Rectángulo 365">
          <a:hlinkClick xmlns:r="http://schemas.openxmlformats.org/officeDocument/2006/relationships" r:id="rId8"/>
        </xdr:cNvPr>
        <xdr:cNvSpPr/>
      </xdr:nvSpPr>
      <xdr:spPr>
        <a:xfrm>
          <a:off x="15301389" y="19074059"/>
          <a:ext cx="1789534" cy="45325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1014954</xdr:colOff>
      <xdr:row>97</xdr:row>
      <xdr:rowOff>86045</xdr:rowOff>
    </xdr:from>
    <xdr:to>
      <xdr:col>9</xdr:col>
      <xdr:colOff>127067</xdr:colOff>
      <xdr:row>99</xdr:row>
      <xdr:rowOff>168364</xdr:rowOff>
    </xdr:to>
    <xdr:sp macro="" textlink="">
      <xdr:nvSpPr>
        <xdr:cNvPr id="367" name="Rectángulo 366">
          <a:hlinkClick xmlns:r="http://schemas.openxmlformats.org/officeDocument/2006/relationships" r:id="rId9"/>
        </xdr:cNvPr>
        <xdr:cNvSpPr/>
      </xdr:nvSpPr>
      <xdr:spPr>
        <a:xfrm>
          <a:off x="11654379" y="19088420"/>
          <a:ext cx="1798163" cy="47284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1019087</xdr:colOff>
      <xdr:row>95</xdr:row>
      <xdr:rowOff>8123</xdr:rowOff>
    </xdr:from>
    <xdr:to>
      <xdr:col>9</xdr:col>
      <xdr:colOff>131200</xdr:colOff>
      <xdr:row>97</xdr:row>
      <xdr:rowOff>70858</xdr:rowOff>
    </xdr:to>
    <xdr:sp macro="" textlink="">
      <xdr:nvSpPr>
        <xdr:cNvPr id="368" name="Rectángulo 367">
          <a:hlinkClick xmlns:r="http://schemas.openxmlformats.org/officeDocument/2006/relationships" r:id="rId10"/>
        </xdr:cNvPr>
        <xdr:cNvSpPr/>
      </xdr:nvSpPr>
      <xdr:spPr>
        <a:xfrm>
          <a:off x="11658512" y="18619973"/>
          <a:ext cx="1798163"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145454</xdr:colOff>
      <xdr:row>97</xdr:row>
      <xdr:rowOff>80752</xdr:rowOff>
    </xdr:from>
    <xdr:to>
      <xdr:col>8</xdr:col>
      <xdr:colOff>991663</xdr:colOff>
      <xdr:row>99</xdr:row>
      <xdr:rowOff>141898</xdr:rowOff>
    </xdr:to>
    <xdr:sp macro="" textlink="">
      <xdr:nvSpPr>
        <xdr:cNvPr id="369" name="Rectángulo 368">
          <a:hlinkClick xmlns:r="http://schemas.openxmlformats.org/officeDocument/2006/relationships" r:id="rId11"/>
        </xdr:cNvPr>
        <xdr:cNvSpPr/>
      </xdr:nvSpPr>
      <xdr:spPr>
        <a:xfrm>
          <a:off x="9832379" y="19083127"/>
          <a:ext cx="1798709" cy="45167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123506</xdr:colOff>
      <xdr:row>95</xdr:row>
      <xdr:rowOff>699</xdr:rowOff>
    </xdr:from>
    <xdr:to>
      <xdr:col>11</xdr:col>
      <xdr:colOff>592244</xdr:colOff>
      <xdr:row>97</xdr:row>
      <xdr:rowOff>53675</xdr:rowOff>
    </xdr:to>
    <xdr:sp macro="" textlink="">
      <xdr:nvSpPr>
        <xdr:cNvPr id="370" name="Rectángulo 369">
          <a:hlinkClick xmlns:r="http://schemas.openxmlformats.org/officeDocument/2006/relationships" r:id="rId12"/>
        </xdr:cNvPr>
        <xdr:cNvSpPr/>
      </xdr:nvSpPr>
      <xdr:spPr>
        <a:xfrm>
          <a:off x="15325406" y="18612549"/>
          <a:ext cx="1792713" cy="4435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169345</xdr:colOff>
      <xdr:row>99</xdr:row>
      <xdr:rowOff>164274</xdr:rowOff>
    </xdr:from>
    <xdr:to>
      <xdr:col>10</xdr:col>
      <xdr:colOff>99460</xdr:colOff>
      <xdr:row>101</xdr:row>
      <xdr:rowOff>227009</xdr:rowOff>
    </xdr:to>
    <xdr:sp macro="" textlink="">
      <xdr:nvSpPr>
        <xdr:cNvPr id="371" name="Rectángulo 370">
          <a:hlinkClick xmlns:r="http://schemas.openxmlformats.org/officeDocument/2006/relationships" r:id="rId13"/>
        </xdr:cNvPr>
        <xdr:cNvSpPr/>
      </xdr:nvSpPr>
      <xdr:spPr>
        <a:xfrm>
          <a:off x="13494820" y="19557174"/>
          <a:ext cx="1806540"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152414</xdr:colOff>
      <xdr:row>97</xdr:row>
      <xdr:rowOff>82118</xdr:rowOff>
    </xdr:from>
    <xdr:to>
      <xdr:col>10</xdr:col>
      <xdr:colOff>82529</xdr:colOff>
      <xdr:row>99</xdr:row>
      <xdr:rowOff>186160</xdr:rowOff>
    </xdr:to>
    <xdr:sp macro="" textlink="">
      <xdr:nvSpPr>
        <xdr:cNvPr id="372" name="Rectángulo 371">
          <a:hlinkClick xmlns:r="http://schemas.openxmlformats.org/officeDocument/2006/relationships" r:id="rId14"/>
        </xdr:cNvPr>
        <xdr:cNvSpPr/>
      </xdr:nvSpPr>
      <xdr:spPr>
        <a:xfrm>
          <a:off x="13477889" y="19084493"/>
          <a:ext cx="1806540" cy="49456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161410</xdr:colOff>
      <xdr:row>95</xdr:row>
      <xdr:rowOff>4249</xdr:rowOff>
    </xdr:from>
    <xdr:to>
      <xdr:col>10</xdr:col>
      <xdr:colOff>91525</xdr:colOff>
      <xdr:row>97</xdr:row>
      <xdr:rowOff>66984</xdr:rowOff>
    </xdr:to>
    <xdr:sp macro="" textlink="">
      <xdr:nvSpPr>
        <xdr:cNvPr id="373" name="Rectángulo 372">
          <a:hlinkClick xmlns:r="http://schemas.openxmlformats.org/officeDocument/2006/relationships" r:id="rId15"/>
        </xdr:cNvPr>
        <xdr:cNvSpPr/>
      </xdr:nvSpPr>
      <xdr:spPr>
        <a:xfrm>
          <a:off x="13486885" y="18616099"/>
          <a:ext cx="1806540"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150212</xdr:colOff>
      <xdr:row>95</xdr:row>
      <xdr:rowOff>2484</xdr:rowOff>
    </xdr:from>
    <xdr:to>
      <xdr:col>8</xdr:col>
      <xdr:colOff>996421</xdr:colOff>
      <xdr:row>97</xdr:row>
      <xdr:rowOff>65219</xdr:rowOff>
    </xdr:to>
    <xdr:sp macro="" textlink="">
      <xdr:nvSpPr>
        <xdr:cNvPr id="374" name="Rectángulo 373">
          <a:hlinkClick xmlns:r="http://schemas.openxmlformats.org/officeDocument/2006/relationships" r:id="rId16"/>
        </xdr:cNvPr>
        <xdr:cNvSpPr/>
      </xdr:nvSpPr>
      <xdr:spPr>
        <a:xfrm>
          <a:off x="9837137" y="18614334"/>
          <a:ext cx="1798709"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902125</xdr:colOff>
      <xdr:row>99</xdr:row>
      <xdr:rowOff>179734</xdr:rowOff>
    </xdr:from>
    <xdr:to>
      <xdr:col>7</xdr:col>
      <xdr:colOff>131300</xdr:colOff>
      <xdr:row>101</xdr:row>
      <xdr:rowOff>242469</xdr:rowOff>
    </xdr:to>
    <xdr:sp macro="" textlink="">
      <xdr:nvSpPr>
        <xdr:cNvPr id="375" name="Rectángulo 374">
          <a:hlinkClick xmlns:r="http://schemas.openxmlformats.org/officeDocument/2006/relationships" r:id="rId17"/>
        </xdr:cNvPr>
        <xdr:cNvSpPr/>
      </xdr:nvSpPr>
      <xdr:spPr>
        <a:xfrm>
          <a:off x="8026825" y="19572634"/>
          <a:ext cx="1791400"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1028866</xdr:colOff>
      <xdr:row>99</xdr:row>
      <xdr:rowOff>184790</xdr:rowOff>
    </xdr:from>
    <xdr:to>
      <xdr:col>9</xdr:col>
      <xdr:colOff>140979</xdr:colOff>
      <xdr:row>101</xdr:row>
      <xdr:rowOff>235041</xdr:rowOff>
    </xdr:to>
    <xdr:sp macro="" textlink="">
      <xdr:nvSpPr>
        <xdr:cNvPr id="376" name="Rectángulo 375">
          <a:hlinkClick xmlns:r="http://schemas.openxmlformats.org/officeDocument/2006/relationships" r:id="rId18"/>
        </xdr:cNvPr>
        <xdr:cNvSpPr/>
      </xdr:nvSpPr>
      <xdr:spPr>
        <a:xfrm>
          <a:off x="11668291" y="19577690"/>
          <a:ext cx="1798163" cy="44077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139</xdr:row>
      <xdr:rowOff>2889</xdr:rowOff>
    </xdr:from>
    <xdr:to>
      <xdr:col>5</xdr:col>
      <xdr:colOff>877844</xdr:colOff>
      <xdr:row>141</xdr:row>
      <xdr:rowOff>65623</xdr:rowOff>
    </xdr:to>
    <xdr:sp macro="" textlink="">
      <xdr:nvSpPr>
        <xdr:cNvPr id="377" name="Rectángulo 376">
          <a:hlinkClick xmlns:r="http://schemas.openxmlformats.org/officeDocument/2006/relationships" r:id="rId2"/>
        </xdr:cNvPr>
        <xdr:cNvSpPr/>
      </xdr:nvSpPr>
      <xdr:spPr>
        <a:xfrm>
          <a:off x="6200775" y="27292014"/>
          <a:ext cx="1801769" cy="45325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141</xdr:row>
      <xdr:rowOff>90153</xdr:rowOff>
    </xdr:from>
    <xdr:to>
      <xdr:col>5</xdr:col>
      <xdr:colOff>877844</xdr:colOff>
      <xdr:row>143</xdr:row>
      <xdr:rowOff>152888</xdr:rowOff>
    </xdr:to>
    <xdr:sp macro="" textlink="">
      <xdr:nvSpPr>
        <xdr:cNvPr id="378" name="Rectángulo 377">
          <a:hlinkClick xmlns:r="http://schemas.openxmlformats.org/officeDocument/2006/relationships" r:id="rId3"/>
        </xdr:cNvPr>
        <xdr:cNvSpPr/>
      </xdr:nvSpPr>
      <xdr:spPr>
        <a:xfrm>
          <a:off x="6200775" y="27769803"/>
          <a:ext cx="1801769"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143</xdr:row>
      <xdr:rowOff>178025</xdr:rowOff>
    </xdr:from>
    <xdr:to>
      <xdr:col>5</xdr:col>
      <xdr:colOff>877844</xdr:colOff>
      <xdr:row>145</xdr:row>
      <xdr:rowOff>240760</xdr:rowOff>
    </xdr:to>
    <xdr:sp macro="" textlink="">
      <xdr:nvSpPr>
        <xdr:cNvPr id="379" name="Rectángulo 378">
          <a:hlinkClick xmlns:r="http://schemas.openxmlformats.org/officeDocument/2006/relationships" r:id="rId4"/>
        </xdr:cNvPr>
        <xdr:cNvSpPr/>
      </xdr:nvSpPr>
      <xdr:spPr>
        <a:xfrm>
          <a:off x="6200775" y="28248200"/>
          <a:ext cx="1801769"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151197</xdr:colOff>
      <xdr:row>143</xdr:row>
      <xdr:rowOff>173672</xdr:rowOff>
    </xdr:from>
    <xdr:to>
      <xdr:col>8</xdr:col>
      <xdr:colOff>1002173</xdr:colOff>
      <xdr:row>145</xdr:row>
      <xdr:rowOff>236407</xdr:rowOff>
    </xdr:to>
    <xdr:sp macro="" textlink="">
      <xdr:nvSpPr>
        <xdr:cNvPr id="380" name="Rectángulo 379">
          <a:hlinkClick xmlns:r="http://schemas.openxmlformats.org/officeDocument/2006/relationships" r:id="rId5"/>
        </xdr:cNvPr>
        <xdr:cNvSpPr/>
      </xdr:nvSpPr>
      <xdr:spPr>
        <a:xfrm>
          <a:off x="9838122" y="28243847"/>
          <a:ext cx="1803476"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891390</xdr:colOff>
      <xdr:row>141</xdr:row>
      <xdr:rowOff>93608</xdr:rowOff>
    </xdr:from>
    <xdr:to>
      <xdr:col>7</xdr:col>
      <xdr:colOff>120565</xdr:colOff>
      <xdr:row>143</xdr:row>
      <xdr:rowOff>156343</xdr:rowOff>
    </xdr:to>
    <xdr:sp macro="" textlink="">
      <xdr:nvSpPr>
        <xdr:cNvPr id="381" name="Rectángulo 380">
          <a:hlinkClick xmlns:r="http://schemas.openxmlformats.org/officeDocument/2006/relationships" r:id="rId6"/>
        </xdr:cNvPr>
        <xdr:cNvSpPr/>
      </xdr:nvSpPr>
      <xdr:spPr>
        <a:xfrm>
          <a:off x="8016090" y="27773258"/>
          <a:ext cx="1791400"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906282</xdr:colOff>
      <xdr:row>139</xdr:row>
      <xdr:rowOff>0</xdr:rowOff>
    </xdr:from>
    <xdr:to>
      <xdr:col>7</xdr:col>
      <xdr:colOff>133869</xdr:colOff>
      <xdr:row>141</xdr:row>
      <xdr:rowOff>61146</xdr:rowOff>
    </xdr:to>
    <xdr:sp macro="" textlink="">
      <xdr:nvSpPr>
        <xdr:cNvPr id="382" name="Rectángulo 381">
          <a:hlinkClick xmlns:r="http://schemas.openxmlformats.org/officeDocument/2006/relationships" r:id="rId7"/>
        </xdr:cNvPr>
        <xdr:cNvSpPr/>
      </xdr:nvSpPr>
      <xdr:spPr>
        <a:xfrm>
          <a:off x="8030982" y="27289125"/>
          <a:ext cx="1789812" cy="45167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99489</xdr:colOff>
      <xdr:row>141</xdr:row>
      <xdr:rowOff>71683</xdr:rowOff>
    </xdr:from>
    <xdr:to>
      <xdr:col>11</xdr:col>
      <xdr:colOff>565048</xdr:colOff>
      <xdr:row>143</xdr:row>
      <xdr:rowOff>134418</xdr:rowOff>
    </xdr:to>
    <xdr:sp macro="" textlink="">
      <xdr:nvSpPr>
        <xdr:cNvPr id="383" name="Rectángulo 382">
          <a:hlinkClick xmlns:r="http://schemas.openxmlformats.org/officeDocument/2006/relationships" r:id="rId8"/>
        </xdr:cNvPr>
        <xdr:cNvSpPr/>
      </xdr:nvSpPr>
      <xdr:spPr>
        <a:xfrm>
          <a:off x="15301389" y="27751333"/>
          <a:ext cx="1789534"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1014954</xdr:colOff>
      <xdr:row>141</xdr:row>
      <xdr:rowOff>86044</xdr:rowOff>
    </xdr:from>
    <xdr:to>
      <xdr:col>9</xdr:col>
      <xdr:colOff>127067</xdr:colOff>
      <xdr:row>143</xdr:row>
      <xdr:rowOff>168364</xdr:rowOff>
    </xdr:to>
    <xdr:sp macro="" textlink="">
      <xdr:nvSpPr>
        <xdr:cNvPr id="384" name="Rectángulo 383">
          <a:hlinkClick xmlns:r="http://schemas.openxmlformats.org/officeDocument/2006/relationships" r:id="rId9"/>
        </xdr:cNvPr>
        <xdr:cNvSpPr/>
      </xdr:nvSpPr>
      <xdr:spPr>
        <a:xfrm>
          <a:off x="11654379" y="27765694"/>
          <a:ext cx="1798163" cy="47284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1019087</xdr:colOff>
      <xdr:row>139</xdr:row>
      <xdr:rowOff>8123</xdr:rowOff>
    </xdr:from>
    <xdr:to>
      <xdr:col>9</xdr:col>
      <xdr:colOff>131200</xdr:colOff>
      <xdr:row>141</xdr:row>
      <xdr:rowOff>70857</xdr:rowOff>
    </xdr:to>
    <xdr:sp macro="" textlink="">
      <xdr:nvSpPr>
        <xdr:cNvPr id="385" name="Rectángulo 384">
          <a:hlinkClick xmlns:r="http://schemas.openxmlformats.org/officeDocument/2006/relationships" r:id="rId10"/>
        </xdr:cNvPr>
        <xdr:cNvSpPr/>
      </xdr:nvSpPr>
      <xdr:spPr>
        <a:xfrm>
          <a:off x="11658512" y="27297248"/>
          <a:ext cx="1798163" cy="45325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145454</xdr:colOff>
      <xdr:row>141</xdr:row>
      <xdr:rowOff>80751</xdr:rowOff>
    </xdr:from>
    <xdr:to>
      <xdr:col>8</xdr:col>
      <xdr:colOff>991663</xdr:colOff>
      <xdr:row>143</xdr:row>
      <xdr:rowOff>141898</xdr:rowOff>
    </xdr:to>
    <xdr:sp macro="" textlink="">
      <xdr:nvSpPr>
        <xdr:cNvPr id="386" name="Rectángulo 385">
          <a:hlinkClick xmlns:r="http://schemas.openxmlformats.org/officeDocument/2006/relationships" r:id="rId11"/>
        </xdr:cNvPr>
        <xdr:cNvSpPr/>
      </xdr:nvSpPr>
      <xdr:spPr>
        <a:xfrm>
          <a:off x="9832379" y="27760401"/>
          <a:ext cx="1798709" cy="45167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123506</xdr:colOff>
      <xdr:row>139</xdr:row>
      <xdr:rowOff>699</xdr:rowOff>
    </xdr:from>
    <xdr:to>
      <xdr:col>11</xdr:col>
      <xdr:colOff>592244</xdr:colOff>
      <xdr:row>141</xdr:row>
      <xdr:rowOff>53674</xdr:rowOff>
    </xdr:to>
    <xdr:sp macro="" textlink="">
      <xdr:nvSpPr>
        <xdr:cNvPr id="387" name="Rectángulo 386">
          <a:hlinkClick xmlns:r="http://schemas.openxmlformats.org/officeDocument/2006/relationships" r:id="rId12"/>
        </xdr:cNvPr>
        <xdr:cNvSpPr/>
      </xdr:nvSpPr>
      <xdr:spPr>
        <a:xfrm>
          <a:off x="15325406" y="27289824"/>
          <a:ext cx="1792713" cy="443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169345</xdr:colOff>
      <xdr:row>143</xdr:row>
      <xdr:rowOff>164274</xdr:rowOff>
    </xdr:from>
    <xdr:to>
      <xdr:col>10</xdr:col>
      <xdr:colOff>99460</xdr:colOff>
      <xdr:row>145</xdr:row>
      <xdr:rowOff>227009</xdr:rowOff>
    </xdr:to>
    <xdr:sp macro="" textlink="">
      <xdr:nvSpPr>
        <xdr:cNvPr id="388" name="Rectángulo 387">
          <a:hlinkClick xmlns:r="http://schemas.openxmlformats.org/officeDocument/2006/relationships" r:id="rId13"/>
        </xdr:cNvPr>
        <xdr:cNvSpPr/>
      </xdr:nvSpPr>
      <xdr:spPr>
        <a:xfrm>
          <a:off x="13494820" y="28234449"/>
          <a:ext cx="1806540"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152414</xdr:colOff>
      <xdr:row>141</xdr:row>
      <xdr:rowOff>82117</xdr:rowOff>
    </xdr:from>
    <xdr:to>
      <xdr:col>10</xdr:col>
      <xdr:colOff>82529</xdr:colOff>
      <xdr:row>143</xdr:row>
      <xdr:rowOff>186160</xdr:rowOff>
    </xdr:to>
    <xdr:sp macro="" textlink="">
      <xdr:nvSpPr>
        <xdr:cNvPr id="389" name="Rectángulo 388">
          <a:hlinkClick xmlns:r="http://schemas.openxmlformats.org/officeDocument/2006/relationships" r:id="rId14"/>
        </xdr:cNvPr>
        <xdr:cNvSpPr/>
      </xdr:nvSpPr>
      <xdr:spPr>
        <a:xfrm>
          <a:off x="13477889" y="27761767"/>
          <a:ext cx="1806540" cy="49456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161410</xdr:colOff>
      <xdr:row>139</xdr:row>
      <xdr:rowOff>4249</xdr:rowOff>
    </xdr:from>
    <xdr:to>
      <xdr:col>10</xdr:col>
      <xdr:colOff>91525</xdr:colOff>
      <xdr:row>141</xdr:row>
      <xdr:rowOff>66983</xdr:rowOff>
    </xdr:to>
    <xdr:sp macro="" textlink="">
      <xdr:nvSpPr>
        <xdr:cNvPr id="390" name="Rectángulo 389">
          <a:hlinkClick xmlns:r="http://schemas.openxmlformats.org/officeDocument/2006/relationships" r:id="rId15"/>
        </xdr:cNvPr>
        <xdr:cNvSpPr/>
      </xdr:nvSpPr>
      <xdr:spPr>
        <a:xfrm>
          <a:off x="13486885" y="27293374"/>
          <a:ext cx="1806540" cy="45325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150212</xdr:colOff>
      <xdr:row>139</xdr:row>
      <xdr:rowOff>2484</xdr:rowOff>
    </xdr:from>
    <xdr:to>
      <xdr:col>8</xdr:col>
      <xdr:colOff>996421</xdr:colOff>
      <xdr:row>141</xdr:row>
      <xdr:rowOff>65218</xdr:rowOff>
    </xdr:to>
    <xdr:sp macro="" textlink="">
      <xdr:nvSpPr>
        <xdr:cNvPr id="391" name="Rectángulo 390">
          <a:hlinkClick xmlns:r="http://schemas.openxmlformats.org/officeDocument/2006/relationships" r:id="rId16"/>
        </xdr:cNvPr>
        <xdr:cNvSpPr/>
      </xdr:nvSpPr>
      <xdr:spPr>
        <a:xfrm>
          <a:off x="9837137" y="27291609"/>
          <a:ext cx="1798709" cy="45325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902125</xdr:colOff>
      <xdr:row>143</xdr:row>
      <xdr:rowOff>179734</xdr:rowOff>
    </xdr:from>
    <xdr:to>
      <xdr:col>7</xdr:col>
      <xdr:colOff>131300</xdr:colOff>
      <xdr:row>145</xdr:row>
      <xdr:rowOff>242469</xdr:rowOff>
    </xdr:to>
    <xdr:sp macro="" textlink="">
      <xdr:nvSpPr>
        <xdr:cNvPr id="392" name="Rectángulo 391">
          <a:hlinkClick xmlns:r="http://schemas.openxmlformats.org/officeDocument/2006/relationships" r:id="rId17"/>
        </xdr:cNvPr>
        <xdr:cNvSpPr/>
      </xdr:nvSpPr>
      <xdr:spPr>
        <a:xfrm>
          <a:off x="8026825" y="28249909"/>
          <a:ext cx="1791400"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1028866</xdr:colOff>
      <xdr:row>143</xdr:row>
      <xdr:rowOff>184790</xdr:rowOff>
    </xdr:from>
    <xdr:to>
      <xdr:col>9</xdr:col>
      <xdr:colOff>140979</xdr:colOff>
      <xdr:row>145</xdr:row>
      <xdr:rowOff>235041</xdr:rowOff>
    </xdr:to>
    <xdr:sp macro="" textlink="">
      <xdr:nvSpPr>
        <xdr:cNvPr id="393" name="Rectángulo 392">
          <a:hlinkClick xmlns:r="http://schemas.openxmlformats.org/officeDocument/2006/relationships" r:id="rId18"/>
        </xdr:cNvPr>
        <xdr:cNvSpPr/>
      </xdr:nvSpPr>
      <xdr:spPr>
        <a:xfrm>
          <a:off x="11668291" y="28254965"/>
          <a:ext cx="1798163" cy="44077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183</xdr:row>
      <xdr:rowOff>2889</xdr:rowOff>
    </xdr:from>
    <xdr:to>
      <xdr:col>5</xdr:col>
      <xdr:colOff>877844</xdr:colOff>
      <xdr:row>185</xdr:row>
      <xdr:rowOff>65623</xdr:rowOff>
    </xdr:to>
    <xdr:sp macro="" textlink="">
      <xdr:nvSpPr>
        <xdr:cNvPr id="394" name="Rectángulo 393">
          <a:hlinkClick xmlns:r="http://schemas.openxmlformats.org/officeDocument/2006/relationships" r:id="rId2"/>
        </xdr:cNvPr>
        <xdr:cNvSpPr/>
      </xdr:nvSpPr>
      <xdr:spPr>
        <a:xfrm>
          <a:off x="6200775" y="35969289"/>
          <a:ext cx="1801769" cy="45325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185</xdr:row>
      <xdr:rowOff>90153</xdr:rowOff>
    </xdr:from>
    <xdr:to>
      <xdr:col>5</xdr:col>
      <xdr:colOff>877844</xdr:colOff>
      <xdr:row>187</xdr:row>
      <xdr:rowOff>152888</xdr:rowOff>
    </xdr:to>
    <xdr:sp macro="" textlink="">
      <xdr:nvSpPr>
        <xdr:cNvPr id="395" name="Rectángulo 394">
          <a:hlinkClick xmlns:r="http://schemas.openxmlformats.org/officeDocument/2006/relationships" r:id="rId3"/>
        </xdr:cNvPr>
        <xdr:cNvSpPr/>
      </xdr:nvSpPr>
      <xdr:spPr>
        <a:xfrm>
          <a:off x="6200775" y="36447078"/>
          <a:ext cx="1801769"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187</xdr:row>
      <xdr:rowOff>178025</xdr:rowOff>
    </xdr:from>
    <xdr:to>
      <xdr:col>5</xdr:col>
      <xdr:colOff>877844</xdr:colOff>
      <xdr:row>189</xdr:row>
      <xdr:rowOff>240760</xdr:rowOff>
    </xdr:to>
    <xdr:sp macro="" textlink="">
      <xdr:nvSpPr>
        <xdr:cNvPr id="396" name="Rectángulo 395">
          <a:hlinkClick xmlns:r="http://schemas.openxmlformats.org/officeDocument/2006/relationships" r:id="rId4"/>
        </xdr:cNvPr>
        <xdr:cNvSpPr/>
      </xdr:nvSpPr>
      <xdr:spPr>
        <a:xfrm>
          <a:off x="6200775" y="36925475"/>
          <a:ext cx="1801769"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151197</xdr:colOff>
      <xdr:row>187</xdr:row>
      <xdr:rowOff>173672</xdr:rowOff>
    </xdr:from>
    <xdr:to>
      <xdr:col>8</xdr:col>
      <xdr:colOff>1002173</xdr:colOff>
      <xdr:row>189</xdr:row>
      <xdr:rowOff>236407</xdr:rowOff>
    </xdr:to>
    <xdr:sp macro="" textlink="">
      <xdr:nvSpPr>
        <xdr:cNvPr id="397" name="Rectángulo 396">
          <a:hlinkClick xmlns:r="http://schemas.openxmlformats.org/officeDocument/2006/relationships" r:id="rId5"/>
        </xdr:cNvPr>
        <xdr:cNvSpPr/>
      </xdr:nvSpPr>
      <xdr:spPr>
        <a:xfrm>
          <a:off x="9838122" y="36921122"/>
          <a:ext cx="1803476"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891390</xdr:colOff>
      <xdr:row>185</xdr:row>
      <xdr:rowOff>93608</xdr:rowOff>
    </xdr:from>
    <xdr:to>
      <xdr:col>7</xdr:col>
      <xdr:colOff>120565</xdr:colOff>
      <xdr:row>187</xdr:row>
      <xdr:rowOff>156343</xdr:rowOff>
    </xdr:to>
    <xdr:sp macro="" textlink="">
      <xdr:nvSpPr>
        <xdr:cNvPr id="398" name="Rectángulo 397">
          <a:hlinkClick xmlns:r="http://schemas.openxmlformats.org/officeDocument/2006/relationships" r:id="rId6"/>
        </xdr:cNvPr>
        <xdr:cNvSpPr/>
      </xdr:nvSpPr>
      <xdr:spPr>
        <a:xfrm>
          <a:off x="8016090" y="36450533"/>
          <a:ext cx="1791400"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906282</xdr:colOff>
      <xdr:row>183</xdr:row>
      <xdr:rowOff>0</xdr:rowOff>
    </xdr:from>
    <xdr:to>
      <xdr:col>7</xdr:col>
      <xdr:colOff>133869</xdr:colOff>
      <xdr:row>185</xdr:row>
      <xdr:rowOff>61146</xdr:rowOff>
    </xdr:to>
    <xdr:sp macro="" textlink="">
      <xdr:nvSpPr>
        <xdr:cNvPr id="399" name="Rectángulo 398">
          <a:hlinkClick xmlns:r="http://schemas.openxmlformats.org/officeDocument/2006/relationships" r:id="rId7"/>
        </xdr:cNvPr>
        <xdr:cNvSpPr/>
      </xdr:nvSpPr>
      <xdr:spPr>
        <a:xfrm>
          <a:off x="8030982" y="35966400"/>
          <a:ext cx="1789812" cy="45167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99489</xdr:colOff>
      <xdr:row>185</xdr:row>
      <xdr:rowOff>71683</xdr:rowOff>
    </xdr:from>
    <xdr:to>
      <xdr:col>11</xdr:col>
      <xdr:colOff>565048</xdr:colOff>
      <xdr:row>187</xdr:row>
      <xdr:rowOff>134418</xdr:rowOff>
    </xdr:to>
    <xdr:sp macro="" textlink="">
      <xdr:nvSpPr>
        <xdr:cNvPr id="400" name="Rectángulo 399">
          <a:hlinkClick xmlns:r="http://schemas.openxmlformats.org/officeDocument/2006/relationships" r:id="rId8"/>
        </xdr:cNvPr>
        <xdr:cNvSpPr/>
      </xdr:nvSpPr>
      <xdr:spPr>
        <a:xfrm>
          <a:off x="15301389" y="36428608"/>
          <a:ext cx="1789534"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1014954</xdr:colOff>
      <xdr:row>185</xdr:row>
      <xdr:rowOff>86044</xdr:rowOff>
    </xdr:from>
    <xdr:to>
      <xdr:col>9</xdr:col>
      <xdr:colOff>127067</xdr:colOff>
      <xdr:row>187</xdr:row>
      <xdr:rowOff>168364</xdr:rowOff>
    </xdr:to>
    <xdr:sp macro="" textlink="">
      <xdr:nvSpPr>
        <xdr:cNvPr id="401" name="Rectángulo 400">
          <a:hlinkClick xmlns:r="http://schemas.openxmlformats.org/officeDocument/2006/relationships" r:id="rId9"/>
        </xdr:cNvPr>
        <xdr:cNvSpPr/>
      </xdr:nvSpPr>
      <xdr:spPr>
        <a:xfrm>
          <a:off x="11654379" y="36442969"/>
          <a:ext cx="1798163" cy="47284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1019087</xdr:colOff>
      <xdr:row>183</xdr:row>
      <xdr:rowOff>8123</xdr:rowOff>
    </xdr:from>
    <xdr:to>
      <xdr:col>9</xdr:col>
      <xdr:colOff>131200</xdr:colOff>
      <xdr:row>185</xdr:row>
      <xdr:rowOff>70857</xdr:rowOff>
    </xdr:to>
    <xdr:sp macro="" textlink="">
      <xdr:nvSpPr>
        <xdr:cNvPr id="402" name="Rectángulo 401">
          <a:hlinkClick xmlns:r="http://schemas.openxmlformats.org/officeDocument/2006/relationships" r:id="rId10"/>
        </xdr:cNvPr>
        <xdr:cNvSpPr/>
      </xdr:nvSpPr>
      <xdr:spPr>
        <a:xfrm>
          <a:off x="11658512" y="35974523"/>
          <a:ext cx="1798163" cy="45325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145454</xdr:colOff>
      <xdr:row>185</xdr:row>
      <xdr:rowOff>80751</xdr:rowOff>
    </xdr:from>
    <xdr:to>
      <xdr:col>8</xdr:col>
      <xdr:colOff>991663</xdr:colOff>
      <xdr:row>187</xdr:row>
      <xdr:rowOff>141898</xdr:rowOff>
    </xdr:to>
    <xdr:sp macro="" textlink="">
      <xdr:nvSpPr>
        <xdr:cNvPr id="403" name="Rectángulo 402">
          <a:hlinkClick xmlns:r="http://schemas.openxmlformats.org/officeDocument/2006/relationships" r:id="rId11"/>
        </xdr:cNvPr>
        <xdr:cNvSpPr/>
      </xdr:nvSpPr>
      <xdr:spPr>
        <a:xfrm>
          <a:off x="9832379" y="36437676"/>
          <a:ext cx="1798709" cy="45167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123506</xdr:colOff>
      <xdr:row>183</xdr:row>
      <xdr:rowOff>699</xdr:rowOff>
    </xdr:from>
    <xdr:to>
      <xdr:col>11</xdr:col>
      <xdr:colOff>592244</xdr:colOff>
      <xdr:row>185</xdr:row>
      <xdr:rowOff>53674</xdr:rowOff>
    </xdr:to>
    <xdr:sp macro="" textlink="">
      <xdr:nvSpPr>
        <xdr:cNvPr id="404" name="Rectángulo 403">
          <a:hlinkClick xmlns:r="http://schemas.openxmlformats.org/officeDocument/2006/relationships" r:id="rId12"/>
        </xdr:cNvPr>
        <xdr:cNvSpPr/>
      </xdr:nvSpPr>
      <xdr:spPr>
        <a:xfrm>
          <a:off x="15325406" y="35967099"/>
          <a:ext cx="1792713" cy="443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169345</xdr:colOff>
      <xdr:row>187</xdr:row>
      <xdr:rowOff>164274</xdr:rowOff>
    </xdr:from>
    <xdr:to>
      <xdr:col>10</xdr:col>
      <xdr:colOff>99460</xdr:colOff>
      <xdr:row>189</xdr:row>
      <xdr:rowOff>227009</xdr:rowOff>
    </xdr:to>
    <xdr:sp macro="" textlink="">
      <xdr:nvSpPr>
        <xdr:cNvPr id="405" name="Rectángulo 404">
          <a:hlinkClick xmlns:r="http://schemas.openxmlformats.org/officeDocument/2006/relationships" r:id="rId13"/>
        </xdr:cNvPr>
        <xdr:cNvSpPr/>
      </xdr:nvSpPr>
      <xdr:spPr>
        <a:xfrm>
          <a:off x="13494820" y="36911724"/>
          <a:ext cx="1806540"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152414</xdr:colOff>
      <xdr:row>185</xdr:row>
      <xdr:rowOff>82117</xdr:rowOff>
    </xdr:from>
    <xdr:to>
      <xdr:col>10</xdr:col>
      <xdr:colOff>82529</xdr:colOff>
      <xdr:row>187</xdr:row>
      <xdr:rowOff>186160</xdr:rowOff>
    </xdr:to>
    <xdr:sp macro="" textlink="">
      <xdr:nvSpPr>
        <xdr:cNvPr id="406" name="Rectángulo 405">
          <a:hlinkClick xmlns:r="http://schemas.openxmlformats.org/officeDocument/2006/relationships" r:id="rId14"/>
        </xdr:cNvPr>
        <xdr:cNvSpPr/>
      </xdr:nvSpPr>
      <xdr:spPr>
        <a:xfrm>
          <a:off x="13477889" y="36439042"/>
          <a:ext cx="1806540" cy="49456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161410</xdr:colOff>
      <xdr:row>183</xdr:row>
      <xdr:rowOff>4249</xdr:rowOff>
    </xdr:from>
    <xdr:to>
      <xdr:col>10</xdr:col>
      <xdr:colOff>91525</xdr:colOff>
      <xdr:row>185</xdr:row>
      <xdr:rowOff>66983</xdr:rowOff>
    </xdr:to>
    <xdr:sp macro="" textlink="">
      <xdr:nvSpPr>
        <xdr:cNvPr id="407" name="Rectángulo 406">
          <a:hlinkClick xmlns:r="http://schemas.openxmlformats.org/officeDocument/2006/relationships" r:id="rId15"/>
        </xdr:cNvPr>
        <xdr:cNvSpPr/>
      </xdr:nvSpPr>
      <xdr:spPr>
        <a:xfrm>
          <a:off x="13486885" y="35970649"/>
          <a:ext cx="1806540" cy="45325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150212</xdr:colOff>
      <xdr:row>183</xdr:row>
      <xdr:rowOff>2484</xdr:rowOff>
    </xdr:from>
    <xdr:to>
      <xdr:col>8</xdr:col>
      <xdr:colOff>996421</xdr:colOff>
      <xdr:row>185</xdr:row>
      <xdr:rowOff>65218</xdr:rowOff>
    </xdr:to>
    <xdr:sp macro="" textlink="">
      <xdr:nvSpPr>
        <xdr:cNvPr id="408" name="Rectángulo 407">
          <a:hlinkClick xmlns:r="http://schemas.openxmlformats.org/officeDocument/2006/relationships" r:id="rId16"/>
        </xdr:cNvPr>
        <xdr:cNvSpPr/>
      </xdr:nvSpPr>
      <xdr:spPr>
        <a:xfrm>
          <a:off x="9837137" y="35968884"/>
          <a:ext cx="1798709" cy="45325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902125</xdr:colOff>
      <xdr:row>187</xdr:row>
      <xdr:rowOff>179734</xdr:rowOff>
    </xdr:from>
    <xdr:to>
      <xdr:col>7</xdr:col>
      <xdr:colOff>131300</xdr:colOff>
      <xdr:row>189</xdr:row>
      <xdr:rowOff>242469</xdr:rowOff>
    </xdr:to>
    <xdr:sp macro="" textlink="">
      <xdr:nvSpPr>
        <xdr:cNvPr id="409" name="Rectángulo 408">
          <a:hlinkClick xmlns:r="http://schemas.openxmlformats.org/officeDocument/2006/relationships" r:id="rId17"/>
        </xdr:cNvPr>
        <xdr:cNvSpPr/>
      </xdr:nvSpPr>
      <xdr:spPr>
        <a:xfrm>
          <a:off x="8026825" y="36927184"/>
          <a:ext cx="1791400"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1028866</xdr:colOff>
      <xdr:row>187</xdr:row>
      <xdr:rowOff>184790</xdr:rowOff>
    </xdr:from>
    <xdr:to>
      <xdr:col>9</xdr:col>
      <xdr:colOff>140979</xdr:colOff>
      <xdr:row>189</xdr:row>
      <xdr:rowOff>235041</xdr:rowOff>
    </xdr:to>
    <xdr:sp macro="" textlink="">
      <xdr:nvSpPr>
        <xdr:cNvPr id="410" name="Rectángulo 409">
          <a:hlinkClick xmlns:r="http://schemas.openxmlformats.org/officeDocument/2006/relationships" r:id="rId18"/>
        </xdr:cNvPr>
        <xdr:cNvSpPr/>
      </xdr:nvSpPr>
      <xdr:spPr>
        <a:xfrm>
          <a:off x="11668291" y="36932240"/>
          <a:ext cx="1798163" cy="44077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227</xdr:row>
      <xdr:rowOff>2889</xdr:rowOff>
    </xdr:from>
    <xdr:to>
      <xdr:col>5</xdr:col>
      <xdr:colOff>877844</xdr:colOff>
      <xdr:row>229</xdr:row>
      <xdr:rowOff>65624</xdr:rowOff>
    </xdr:to>
    <xdr:sp macro="" textlink="">
      <xdr:nvSpPr>
        <xdr:cNvPr id="411" name="Rectángulo 410">
          <a:hlinkClick xmlns:r="http://schemas.openxmlformats.org/officeDocument/2006/relationships" r:id="rId2"/>
        </xdr:cNvPr>
        <xdr:cNvSpPr/>
      </xdr:nvSpPr>
      <xdr:spPr>
        <a:xfrm>
          <a:off x="6200775" y="44646564"/>
          <a:ext cx="1801769"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229</xdr:row>
      <xdr:rowOff>90154</xdr:rowOff>
    </xdr:from>
    <xdr:to>
      <xdr:col>5</xdr:col>
      <xdr:colOff>877844</xdr:colOff>
      <xdr:row>231</xdr:row>
      <xdr:rowOff>152889</xdr:rowOff>
    </xdr:to>
    <xdr:sp macro="" textlink="">
      <xdr:nvSpPr>
        <xdr:cNvPr id="412" name="Rectángulo 411">
          <a:hlinkClick xmlns:r="http://schemas.openxmlformats.org/officeDocument/2006/relationships" r:id="rId3"/>
        </xdr:cNvPr>
        <xdr:cNvSpPr/>
      </xdr:nvSpPr>
      <xdr:spPr>
        <a:xfrm>
          <a:off x="6200775" y="45124354"/>
          <a:ext cx="1801769"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231</xdr:row>
      <xdr:rowOff>178026</xdr:rowOff>
    </xdr:from>
    <xdr:to>
      <xdr:col>5</xdr:col>
      <xdr:colOff>877844</xdr:colOff>
      <xdr:row>233</xdr:row>
      <xdr:rowOff>240760</xdr:rowOff>
    </xdr:to>
    <xdr:sp macro="" textlink="">
      <xdr:nvSpPr>
        <xdr:cNvPr id="413" name="Rectángulo 412">
          <a:hlinkClick xmlns:r="http://schemas.openxmlformats.org/officeDocument/2006/relationships" r:id="rId4"/>
        </xdr:cNvPr>
        <xdr:cNvSpPr/>
      </xdr:nvSpPr>
      <xdr:spPr>
        <a:xfrm>
          <a:off x="6200775" y="45602751"/>
          <a:ext cx="1801769" cy="45325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151197</xdr:colOff>
      <xdr:row>231</xdr:row>
      <xdr:rowOff>173673</xdr:rowOff>
    </xdr:from>
    <xdr:to>
      <xdr:col>8</xdr:col>
      <xdr:colOff>1002173</xdr:colOff>
      <xdr:row>233</xdr:row>
      <xdr:rowOff>236407</xdr:rowOff>
    </xdr:to>
    <xdr:sp macro="" textlink="">
      <xdr:nvSpPr>
        <xdr:cNvPr id="414" name="Rectángulo 413">
          <a:hlinkClick xmlns:r="http://schemas.openxmlformats.org/officeDocument/2006/relationships" r:id="rId5"/>
        </xdr:cNvPr>
        <xdr:cNvSpPr/>
      </xdr:nvSpPr>
      <xdr:spPr>
        <a:xfrm>
          <a:off x="9838122" y="45598398"/>
          <a:ext cx="1803476" cy="45325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891390</xdr:colOff>
      <xdr:row>229</xdr:row>
      <xdr:rowOff>93609</xdr:rowOff>
    </xdr:from>
    <xdr:to>
      <xdr:col>7</xdr:col>
      <xdr:colOff>120565</xdr:colOff>
      <xdr:row>231</xdr:row>
      <xdr:rowOff>156344</xdr:rowOff>
    </xdr:to>
    <xdr:sp macro="" textlink="">
      <xdr:nvSpPr>
        <xdr:cNvPr id="415" name="Rectángulo 414">
          <a:hlinkClick xmlns:r="http://schemas.openxmlformats.org/officeDocument/2006/relationships" r:id="rId6"/>
        </xdr:cNvPr>
        <xdr:cNvSpPr/>
      </xdr:nvSpPr>
      <xdr:spPr>
        <a:xfrm>
          <a:off x="8016090" y="45127809"/>
          <a:ext cx="1791400"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906282</xdr:colOff>
      <xdr:row>227</xdr:row>
      <xdr:rowOff>0</xdr:rowOff>
    </xdr:from>
    <xdr:to>
      <xdr:col>7</xdr:col>
      <xdr:colOff>133869</xdr:colOff>
      <xdr:row>229</xdr:row>
      <xdr:rowOff>61147</xdr:rowOff>
    </xdr:to>
    <xdr:sp macro="" textlink="">
      <xdr:nvSpPr>
        <xdr:cNvPr id="416" name="Rectángulo 415">
          <a:hlinkClick xmlns:r="http://schemas.openxmlformats.org/officeDocument/2006/relationships" r:id="rId7"/>
        </xdr:cNvPr>
        <xdr:cNvSpPr/>
      </xdr:nvSpPr>
      <xdr:spPr>
        <a:xfrm>
          <a:off x="8030982" y="44643675"/>
          <a:ext cx="1789812" cy="45167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99489</xdr:colOff>
      <xdr:row>229</xdr:row>
      <xdr:rowOff>71684</xdr:rowOff>
    </xdr:from>
    <xdr:to>
      <xdr:col>11</xdr:col>
      <xdr:colOff>565048</xdr:colOff>
      <xdr:row>231</xdr:row>
      <xdr:rowOff>134419</xdr:rowOff>
    </xdr:to>
    <xdr:sp macro="" textlink="">
      <xdr:nvSpPr>
        <xdr:cNvPr id="417" name="Rectángulo 416">
          <a:hlinkClick xmlns:r="http://schemas.openxmlformats.org/officeDocument/2006/relationships" r:id="rId8"/>
        </xdr:cNvPr>
        <xdr:cNvSpPr/>
      </xdr:nvSpPr>
      <xdr:spPr>
        <a:xfrm>
          <a:off x="15301389" y="45105884"/>
          <a:ext cx="1789534"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1014954</xdr:colOff>
      <xdr:row>229</xdr:row>
      <xdr:rowOff>86045</xdr:rowOff>
    </xdr:from>
    <xdr:to>
      <xdr:col>9</xdr:col>
      <xdr:colOff>127067</xdr:colOff>
      <xdr:row>231</xdr:row>
      <xdr:rowOff>168365</xdr:rowOff>
    </xdr:to>
    <xdr:sp macro="" textlink="">
      <xdr:nvSpPr>
        <xdr:cNvPr id="418" name="Rectángulo 417">
          <a:hlinkClick xmlns:r="http://schemas.openxmlformats.org/officeDocument/2006/relationships" r:id="rId9"/>
        </xdr:cNvPr>
        <xdr:cNvSpPr/>
      </xdr:nvSpPr>
      <xdr:spPr>
        <a:xfrm>
          <a:off x="11654379" y="45120245"/>
          <a:ext cx="1798163" cy="47284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1019087</xdr:colOff>
      <xdr:row>227</xdr:row>
      <xdr:rowOff>8123</xdr:rowOff>
    </xdr:from>
    <xdr:to>
      <xdr:col>9</xdr:col>
      <xdr:colOff>131200</xdr:colOff>
      <xdr:row>229</xdr:row>
      <xdr:rowOff>70858</xdr:rowOff>
    </xdr:to>
    <xdr:sp macro="" textlink="">
      <xdr:nvSpPr>
        <xdr:cNvPr id="419" name="Rectángulo 418">
          <a:hlinkClick xmlns:r="http://schemas.openxmlformats.org/officeDocument/2006/relationships" r:id="rId10"/>
        </xdr:cNvPr>
        <xdr:cNvSpPr/>
      </xdr:nvSpPr>
      <xdr:spPr>
        <a:xfrm>
          <a:off x="11658512" y="44651798"/>
          <a:ext cx="1798163"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145454</xdr:colOff>
      <xdr:row>229</xdr:row>
      <xdr:rowOff>80752</xdr:rowOff>
    </xdr:from>
    <xdr:to>
      <xdr:col>8</xdr:col>
      <xdr:colOff>991663</xdr:colOff>
      <xdr:row>231</xdr:row>
      <xdr:rowOff>141899</xdr:rowOff>
    </xdr:to>
    <xdr:sp macro="" textlink="">
      <xdr:nvSpPr>
        <xdr:cNvPr id="420" name="Rectángulo 419">
          <a:hlinkClick xmlns:r="http://schemas.openxmlformats.org/officeDocument/2006/relationships" r:id="rId11"/>
        </xdr:cNvPr>
        <xdr:cNvSpPr/>
      </xdr:nvSpPr>
      <xdr:spPr>
        <a:xfrm>
          <a:off x="9832379" y="45114952"/>
          <a:ext cx="1798709" cy="45167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123506</xdr:colOff>
      <xdr:row>227</xdr:row>
      <xdr:rowOff>699</xdr:rowOff>
    </xdr:from>
    <xdr:to>
      <xdr:col>11</xdr:col>
      <xdr:colOff>592244</xdr:colOff>
      <xdr:row>229</xdr:row>
      <xdr:rowOff>53675</xdr:rowOff>
    </xdr:to>
    <xdr:sp macro="" textlink="">
      <xdr:nvSpPr>
        <xdr:cNvPr id="421" name="Rectángulo 420">
          <a:hlinkClick xmlns:r="http://schemas.openxmlformats.org/officeDocument/2006/relationships" r:id="rId12"/>
        </xdr:cNvPr>
        <xdr:cNvSpPr/>
      </xdr:nvSpPr>
      <xdr:spPr>
        <a:xfrm>
          <a:off x="15325406" y="44644374"/>
          <a:ext cx="1792713" cy="4435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169345</xdr:colOff>
      <xdr:row>231</xdr:row>
      <xdr:rowOff>164275</xdr:rowOff>
    </xdr:from>
    <xdr:to>
      <xdr:col>10</xdr:col>
      <xdr:colOff>99460</xdr:colOff>
      <xdr:row>233</xdr:row>
      <xdr:rowOff>227009</xdr:rowOff>
    </xdr:to>
    <xdr:sp macro="" textlink="">
      <xdr:nvSpPr>
        <xdr:cNvPr id="422" name="Rectángulo 421">
          <a:hlinkClick xmlns:r="http://schemas.openxmlformats.org/officeDocument/2006/relationships" r:id="rId13"/>
        </xdr:cNvPr>
        <xdr:cNvSpPr/>
      </xdr:nvSpPr>
      <xdr:spPr>
        <a:xfrm>
          <a:off x="13494820" y="45589000"/>
          <a:ext cx="1806540" cy="45325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152414</xdr:colOff>
      <xdr:row>229</xdr:row>
      <xdr:rowOff>82118</xdr:rowOff>
    </xdr:from>
    <xdr:to>
      <xdr:col>10</xdr:col>
      <xdr:colOff>82529</xdr:colOff>
      <xdr:row>231</xdr:row>
      <xdr:rowOff>186161</xdr:rowOff>
    </xdr:to>
    <xdr:sp macro="" textlink="">
      <xdr:nvSpPr>
        <xdr:cNvPr id="423" name="Rectángulo 422">
          <a:hlinkClick xmlns:r="http://schemas.openxmlformats.org/officeDocument/2006/relationships" r:id="rId14"/>
        </xdr:cNvPr>
        <xdr:cNvSpPr/>
      </xdr:nvSpPr>
      <xdr:spPr>
        <a:xfrm>
          <a:off x="13477889" y="45116318"/>
          <a:ext cx="1806540" cy="49456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161410</xdr:colOff>
      <xdr:row>227</xdr:row>
      <xdr:rowOff>4249</xdr:rowOff>
    </xdr:from>
    <xdr:to>
      <xdr:col>10</xdr:col>
      <xdr:colOff>91525</xdr:colOff>
      <xdr:row>229</xdr:row>
      <xdr:rowOff>66984</xdr:rowOff>
    </xdr:to>
    <xdr:sp macro="" textlink="">
      <xdr:nvSpPr>
        <xdr:cNvPr id="424" name="Rectángulo 423">
          <a:hlinkClick xmlns:r="http://schemas.openxmlformats.org/officeDocument/2006/relationships" r:id="rId15"/>
        </xdr:cNvPr>
        <xdr:cNvSpPr/>
      </xdr:nvSpPr>
      <xdr:spPr>
        <a:xfrm>
          <a:off x="13486885" y="44647924"/>
          <a:ext cx="1806540"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150212</xdr:colOff>
      <xdr:row>227</xdr:row>
      <xdr:rowOff>2484</xdr:rowOff>
    </xdr:from>
    <xdr:to>
      <xdr:col>8</xdr:col>
      <xdr:colOff>996421</xdr:colOff>
      <xdr:row>229</xdr:row>
      <xdr:rowOff>65219</xdr:rowOff>
    </xdr:to>
    <xdr:sp macro="" textlink="">
      <xdr:nvSpPr>
        <xdr:cNvPr id="425" name="Rectángulo 424">
          <a:hlinkClick xmlns:r="http://schemas.openxmlformats.org/officeDocument/2006/relationships" r:id="rId16"/>
        </xdr:cNvPr>
        <xdr:cNvSpPr/>
      </xdr:nvSpPr>
      <xdr:spPr>
        <a:xfrm>
          <a:off x="9837137" y="44646159"/>
          <a:ext cx="1798709"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902125</xdr:colOff>
      <xdr:row>231</xdr:row>
      <xdr:rowOff>179735</xdr:rowOff>
    </xdr:from>
    <xdr:to>
      <xdr:col>7</xdr:col>
      <xdr:colOff>131300</xdr:colOff>
      <xdr:row>233</xdr:row>
      <xdr:rowOff>242469</xdr:rowOff>
    </xdr:to>
    <xdr:sp macro="" textlink="">
      <xdr:nvSpPr>
        <xdr:cNvPr id="426" name="Rectángulo 425">
          <a:hlinkClick xmlns:r="http://schemas.openxmlformats.org/officeDocument/2006/relationships" r:id="rId17"/>
        </xdr:cNvPr>
        <xdr:cNvSpPr/>
      </xdr:nvSpPr>
      <xdr:spPr>
        <a:xfrm>
          <a:off x="8026825" y="45604460"/>
          <a:ext cx="1791400" cy="45325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1028866</xdr:colOff>
      <xdr:row>231</xdr:row>
      <xdr:rowOff>184791</xdr:rowOff>
    </xdr:from>
    <xdr:to>
      <xdr:col>9</xdr:col>
      <xdr:colOff>140979</xdr:colOff>
      <xdr:row>233</xdr:row>
      <xdr:rowOff>235041</xdr:rowOff>
    </xdr:to>
    <xdr:sp macro="" textlink="">
      <xdr:nvSpPr>
        <xdr:cNvPr id="427" name="Rectángulo 426">
          <a:hlinkClick xmlns:r="http://schemas.openxmlformats.org/officeDocument/2006/relationships" r:id="rId18"/>
        </xdr:cNvPr>
        <xdr:cNvSpPr/>
      </xdr:nvSpPr>
      <xdr:spPr>
        <a:xfrm>
          <a:off x="11668291" y="45609516"/>
          <a:ext cx="1798163" cy="4407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271</xdr:row>
      <xdr:rowOff>2889</xdr:rowOff>
    </xdr:from>
    <xdr:to>
      <xdr:col>5</xdr:col>
      <xdr:colOff>877844</xdr:colOff>
      <xdr:row>273</xdr:row>
      <xdr:rowOff>65624</xdr:rowOff>
    </xdr:to>
    <xdr:sp macro="" textlink="">
      <xdr:nvSpPr>
        <xdr:cNvPr id="428" name="Rectángulo 427">
          <a:hlinkClick xmlns:r="http://schemas.openxmlformats.org/officeDocument/2006/relationships" r:id="rId2"/>
        </xdr:cNvPr>
        <xdr:cNvSpPr/>
      </xdr:nvSpPr>
      <xdr:spPr>
        <a:xfrm>
          <a:off x="6200775" y="53323839"/>
          <a:ext cx="1801769"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273</xdr:row>
      <xdr:rowOff>90154</xdr:rowOff>
    </xdr:from>
    <xdr:to>
      <xdr:col>5</xdr:col>
      <xdr:colOff>877844</xdr:colOff>
      <xdr:row>275</xdr:row>
      <xdr:rowOff>152889</xdr:rowOff>
    </xdr:to>
    <xdr:sp macro="" textlink="">
      <xdr:nvSpPr>
        <xdr:cNvPr id="429" name="Rectángulo 428">
          <a:hlinkClick xmlns:r="http://schemas.openxmlformats.org/officeDocument/2006/relationships" r:id="rId3"/>
        </xdr:cNvPr>
        <xdr:cNvSpPr/>
      </xdr:nvSpPr>
      <xdr:spPr>
        <a:xfrm>
          <a:off x="6200775" y="53801629"/>
          <a:ext cx="1801769"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275</xdr:row>
      <xdr:rowOff>178026</xdr:rowOff>
    </xdr:from>
    <xdr:to>
      <xdr:col>5</xdr:col>
      <xdr:colOff>877844</xdr:colOff>
      <xdr:row>277</xdr:row>
      <xdr:rowOff>240760</xdr:rowOff>
    </xdr:to>
    <xdr:sp macro="" textlink="">
      <xdr:nvSpPr>
        <xdr:cNvPr id="430" name="Rectángulo 429">
          <a:hlinkClick xmlns:r="http://schemas.openxmlformats.org/officeDocument/2006/relationships" r:id="rId4"/>
        </xdr:cNvPr>
        <xdr:cNvSpPr/>
      </xdr:nvSpPr>
      <xdr:spPr>
        <a:xfrm>
          <a:off x="6200775" y="54280026"/>
          <a:ext cx="1801769" cy="45325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151197</xdr:colOff>
      <xdr:row>275</xdr:row>
      <xdr:rowOff>173673</xdr:rowOff>
    </xdr:from>
    <xdr:to>
      <xdr:col>8</xdr:col>
      <xdr:colOff>1002173</xdr:colOff>
      <xdr:row>277</xdr:row>
      <xdr:rowOff>236407</xdr:rowOff>
    </xdr:to>
    <xdr:sp macro="" textlink="">
      <xdr:nvSpPr>
        <xdr:cNvPr id="431" name="Rectángulo 430">
          <a:hlinkClick xmlns:r="http://schemas.openxmlformats.org/officeDocument/2006/relationships" r:id="rId5"/>
        </xdr:cNvPr>
        <xdr:cNvSpPr/>
      </xdr:nvSpPr>
      <xdr:spPr>
        <a:xfrm>
          <a:off x="9838122" y="54275673"/>
          <a:ext cx="1803476" cy="45325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891390</xdr:colOff>
      <xdr:row>273</xdr:row>
      <xdr:rowOff>93609</xdr:rowOff>
    </xdr:from>
    <xdr:to>
      <xdr:col>7</xdr:col>
      <xdr:colOff>120565</xdr:colOff>
      <xdr:row>275</xdr:row>
      <xdr:rowOff>156344</xdr:rowOff>
    </xdr:to>
    <xdr:sp macro="" textlink="">
      <xdr:nvSpPr>
        <xdr:cNvPr id="432" name="Rectángulo 431">
          <a:hlinkClick xmlns:r="http://schemas.openxmlformats.org/officeDocument/2006/relationships" r:id="rId6"/>
        </xdr:cNvPr>
        <xdr:cNvSpPr/>
      </xdr:nvSpPr>
      <xdr:spPr>
        <a:xfrm>
          <a:off x="8016090" y="53805084"/>
          <a:ext cx="1791400"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906282</xdr:colOff>
      <xdr:row>271</xdr:row>
      <xdr:rowOff>0</xdr:rowOff>
    </xdr:from>
    <xdr:to>
      <xdr:col>7</xdr:col>
      <xdr:colOff>133869</xdr:colOff>
      <xdr:row>273</xdr:row>
      <xdr:rowOff>61147</xdr:rowOff>
    </xdr:to>
    <xdr:sp macro="" textlink="">
      <xdr:nvSpPr>
        <xdr:cNvPr id="433" name="Rectángulo 432">
          <a:hlinkClick xmlns:r="http://schemas.openxmlformats.org/officeDocument/2006/relationships" r:id="rId7"/>
        </xdr:cNvPr>
        <xdr:cNvSpPr/>
      </xdr:nvSpPr>
      <xdr:spPr>
        <a:xfrm>
          <a:off x="8030982" y="53320950"/>
          <a:ext cx="1789812" cy="45167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99489</xdr:colOff>
      <xdr:row>273</xdr:row>
      <xdr:rowOff>71684</xdr:rowOff>
    </xdr:from>
    <xdr:to>
      <xdr:col>11</xdr:col>
      <xdr:colOff>565048</xdr:colOff>
      <xdr:row>275</xdr:row>
      <xdr:rowOff>134419</xdr:rowOff>
    </xdr:to>
    <xdr:sp macro="" textlink="">
      <xdr:nvSpPr>
        <xdr:cNvPr id="434" name="Rectángulo 433">
          <a:hlinkClick xmlns:r="http://schemas.openxmlformats.org/officeDocument/2006/relationships" r:id="rId8"/>
        </xdr:cNvPr>
        <xdr:cNvSpPr/>
      </xdr:nvSpPr>
      <xdr:spPr>
        <a:xfrm>
          <a:off x="15301389" y="53783159"/>
          <a:ext cx="1789534"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1014954</xdr:colOff>
      <xdr:row>273</xdr:row>
      <xdr:rowOff>86045</xdr:rowOff>
    </xdr:from>
    <xdr:to>
      <xdr:col>9</xdr:col>
      <xdr:colOff>127067</xdr:colOff>
      <xdr:row>275</xdr:row>
      <xdr:rowOff>168365</xdr:rowOff>
    </xdr:to>
    <xdr:sp macro="" textlink="">
      <xdr:nvSpPr>
        <xdr:cNvPr id="435" name="Rectángulo 434">
          <a:hlinkClick xmlns:r="http://schemas.openxmlformats.org/officeDocument/2006/relationships" r:id="rId9"/>
        </xdr:cNvPr>
        <xdr:cNvSpPr/>
      </xdr:nvSpPr>
      <xdr:spPr>
        <a:xfrm>
          <a:off x="11654379" y="53797520"/>
          <a:ext cx="1798163" cy="47284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1019087</xdr:colOff>
      <xdr:row>271</xdr:row>
      <xdr:rowOff>8123</xdr:rowOff>
    </xdr:from>
    <xdr:to>
      <xdr:col>9</xdr:col>
      <xdr:colOff>131200</xdr:colOff>
      <xdr:row>273</xdr:row>
      <xdr:rowOff>70858</xdr:rowOff>
    </xdr:to>
    <xdr:sp macro="" textlink="">
      <xdr:nvSpPr>
        <xdr:cNvPr id="436" name="Rectángulo 435">
          <a:hlinkClick xmlns:r="http://schemas.openxmlformats.org/officeDocument/2006/relationships" r:id="rId10"/>
        </xdr:cNvPr>
        <xdr:cNvSpPr/>
      </xdr:nvSpPr>
      <xdr:spPr>
        <a:xfrm>
          <a:off x="11658512" y="53329073"/>
          <a:ext cx="1798163"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145454</xdr:colOff>
      <xdr:row>273</xdr:row>
      <xdr:rowOff>80752</xdr:rowOff>
    </xdr:from>
    <xdr:to>
      <xdr:col>8</xdr:col>
      <xdr:colOff>991663</xdr:colOff>
      <xdr:row>275</xdr:row>
      <xdr:rowOff>141899</xdr:rowOff>
    </xdr:to>
    <xdr:sp macro="" textlink="">
      <xdr:nvSpPr>
        <xdr:cNvPr id="437" name="Rectángulo 436">
          <a:hlinkClick xmlns:r="http://schemas.openxmlformats.org/officeDocument/2006/relationships" r:id="rId11"/>
        </xdr:cNvPr>
        <xdr:cNvSpPr/>
      </xdr:nvSpPr>
      <xdr:spPr>
        <a:xfrm>
          <a:off x="9832379" y="53792227"/>
          <a:ext cx="1798709" cy="45167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123506</xdr:colOff>
      <xdr:row>271</xdr:row>
      <xdr:rowOff>699</xdr:rowOff>
    </xdr:from>
    <xdr:to>
      <xdr:col>11</xdr:col>
      <xdr:colOff>592244</xdr:colOff>
      <xdr:row>273</xdr:row>
      <xdr:rowOff>53675</xdr:rowOff>
    </xdr:to>
    <xdr:sp macro="" textlink="">
      <xdr:nvSpPr>
        <xdr:cNvPr id="438" name="Rectángulo 437">
          <a:hlinkClick xmlns:r="http://schemas.openxmlformats.org/officeDocument/2006/relationships" r:id="rId12"/>
        </xdr:cNvPr>
        <xdr:cNvSpPr/>
      </xdr:nvSpPr>
      <xdr:spPr>
        <a:xfrm>
          <a:off x="15325406" y="53321649"/>
          <a:ext cx="1792713" cy="4435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169345</xdr:colOff>
      <xdr:row>275</xdr:row>
      <xdr:rowOff>164275</xdr:rowOff>
    </xdr:from>
    <xdr:to>
      <xdr:col>10</xdr:col>
      <xdr:colOff>99460</xdr:colOff>
      <xdr:row>277</xdr:row>
      <xdr:rowOff>227009</xdr:rowOff>
    </xdr:to>
    <xdr:sp macro="" textlink="">
      <xdr:nvSpPr>
        <xdr:cNvPr id="439" name="Rectángulo 438">
          <a:hlinkClick xmlns:r="http://schemas.openxmlformats.org/officeDocument/2006/relationships" r:id="rId13"/>
        </xdr:cNvPr>
        <xdr:cNvSpPr/>
      </xdr:nvSpPr>
      <xdr:spPr>
        <a:xfrm>
          <a:off x="13494820" y="54266275"/>
          <a:ext cx="1806540" cy="45325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152414</xdr:colOff>
      <xdr:row>273</xdr:row>
      <xdr:rowOff>82118</xdr:rowOff>
    </xdr:from>
    <xdr:to>
      <xdr:col>10</xdr:col>
      <xdr:colOff>82529</xdr:colOff>
      <xdr:row>275</xdr:row>
      <xdr:rowOff>186161</xdr:rowOff>
    </xdr:to>
    <xdr:sp macro="" textlink="">
      <xdr:nvSpPr>
        <xdr:cNvPr id="440" name="Rectángulo 439">
          <a:hlinkClick xmlns:r="http://schemas.openxmlformats.org/officeDocument/2006/relationships" r:id="rId14"/>
        </xdr:cNvPr>
        <xdr:cNvSpPr/>
      </xdr:nvSpPr>
      <xdr:spPr>
        <a:xfrm>
          <a:off x="13477889" y="53793593"/>
          <a:ext cx="1806540" cy="49456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161410</xdr:colOff>
      <xdr:row>271</xdr:row>
      <xdr:rowOff>4249</xdr:rowOff>
    </xdr:from>
    <xdr:to>
      <xdr:col>10</xdr:col>
      <xdr:colOff>91525</xdr:colOff>
      <xdr:row>273</xdr:row>
      <xdr:rowOff>66984</xdr:rowOff>
    </xdr:to>
    <xdr:sp macro="" textlink="">
      <xdr:nvSpPr>
        <xdr:cNvPr id="441" name="Rectángulo 440">
          <a:hlinkClick xmlns:r="http://schemas.openxmlformats.org/officeDocument/2006/relationships" r:id="rId15"/>
        </xdr:cNvPr>
        <xdr:cNvSpPr/>
      </xdr:nvSpPr>
      <xdr:spPr>
        <a:xfrm>
          <a:off x="13486885" y="53325199"/>
          <a:ext cx="1806540"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150212</xdr:colOff>
      <xdr:row>271</xdr:row>
      <xdr:rowOff>2484</xdr:rowOff>
    </xdr:from>
    <xdr:to>
      <xdr:col>8</xdr:col>
      <xdr:colOff>996421</xdr:colOff>
      <xdr:row>273</xdr:row>
      <xdr:rowOff>65219</xdr:rowOff>
    </xdr:to>
    <xdr:sp macro="" textlink="">
      <xdr:nvSpPr>
        <xdr:cNvPr id="442" name="Rectángulo 441">
          <a:hlinkClick xmlns:r="http://schemas.openxmlformats.org/officeDocument/2006/relationships" r:id="rId16"/>
        </xdr:cNvPr>
        <xdr:cNvSpPr/>
      </xdr:nvSpPr>
      <xdr:spPr>
        <a:xfrm>
          <a:off x="9837137" y="53323434"/>
          <a:ext cx="1798709"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902125</xdr:colOff>
      <xdr:row>275</xdr:row>
      <xdr:rowOff>179735</xdr:rowOff>
    </xdr:from>
    <xdr:to>
      <xdr:col>7</xdr:col>
      <xdr:colOff>131300</xdr:colOff>
      <xdr:row>277</xdr:row>
      <xdr:rowOff>242469</xdr:rowOff>
    </xdr:to>
    <xdr:sp macro="" textlink="">
      <xdr:nvSpPr>
        <xdr:cNvPr id="443" name="Rectángulo 442">
          <a:hlinkClick xmlns:r="http://schemas.openxmlformats.org/officeDocument/2006/relationships" r:id="rId17"/>
        </xdr:cNvPr>
        <xdr:cNvSpPr/>
      </xdr:nvSpPr>
      <xdr:spPr>
        <a:xfrm>
          <a:off x="8026825" y="54281735"/>
          <a:ext cx="1791400" cy="45325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1028866</xdr:colOff>
      <xdr:row>275</xdr:row>
      <xdr:rowOff>184791</xdr:rowOff>
    </xdr:from>
    <xdr:to>
      <xdr:col>9</xdr:col>
      <xdr:colOff>140979</xdr:colOff>
      <xdr:row>277</xdr:row>
      <xdr:rowOff>235041</xdr:rowOff>
    </xdr:to>
    <xdr:sp macro="" textlink="">
      <xdr:nvSpPr>
        <xdr:cNvPr id="444" name="Rectángulo 443">
          <a:hlinkClick xmlns:r="http://schemas.openxmlformats.org/officeDocument/2006/relationships" r:id="rId18"/>
        </xdr:cNvPr>
        <xdr:cNvSpPr/>
      </xdr:nvSpPr>
      <xdr:spPr>
        <a:xfrm>
          <a:off x="11668291" y="54286791"/>
          <a:ext cx="1798163" cy="4407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315</xdr:row>
      <xdr:rowOff>2889</xdr:rowOff>
    </xdr:from>
    <xdr:to>
      <xdr:col>5</xdr:col>
      <xdr:colOff>877844</xdr:colOff>
      <xdr:row>317</xdr:row>
      <xdr:rowOff>65624</xdr:rowOff>
    </xdr:to>
    <xdr:sp macro="" textlink="">
      <xdr:nvSpPr>
        <xdr:cNvPr id="445" name="Rectángulo 444">
          <a:hlinkClick xmlns:r="http://schemas.openxmlformats.org/officeDocument/2006/relationships" r:id="rId2"/>
        </xdr:cNvPr>
        <xdr:cNvSpPr/>
      </xdr:nvSpPr>
      <xdr:spPr>
        <a:xfrm>
          <a:off x="6200775" y="62001114"/>
          <a:ext cx="1801769"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317</xdr:row>
      <xdr:rowOff>90154</xdr:rowOff>
    </xdr:from>
    <xdr:to>
      <xdr:col>5</xdr:col>
      <xdr:colOff>877844</xdr:colOff>
      <xdr:row>319</xdr:row>
      <xdr:rowOff>152888</xdr:rowOff>
    </xdr:to>
    <xdr:sp macro="" textlink="">
      <xdr:nvSpPr>
        <xdr:cNvPr id="446" name="Rectángulo 445">
          <a:hlinkClick xmlns:r="http://schemas.openxmlformats.org/officeDocument/2006/relationships" r:id="rId3"/>
        </xdr:cNvPr>
        <xdr:cNvSpPr/>
      </xdr:nvSpPr>
      <xdr:spPr>
        <a:xfrm>
          <a:off x="6200775" y="62478904"/>
          <a:ext cx="1801769" cy="45325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319</xdr:row>
      <xdr:rowOff>178025</xdr:rowOff>
    </xdr:from>
    <xdr:to>
      <xdr:col>5</xdr:col>
      <xdr:colOff>877844</xdr:colOff>
      <xdr:row>321</xdr:row>
      <xdr:rowOff>240760</xdr:rowOff>
    </xdr:to>
    <xdr:sp macro="" textlink="">
      <xdr:nvSpPr>
        <xdr:cNvPr id="447" name="Rectángulo 446">
          <a:hlinkClick xmlns:r="http://schemas.openxmlformats.org/officeDocument/2006/relationships" r:id="rId4"/>
        </xdr:cNvPr>
        <xdr:cNvSpPr/>
      </xdr:nvSpPr>
      <xdr:spPr>
        <a:xfrm>
          <a:off x="6200775" y="62957300"/>
          <a:ext cx="1801769"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151197</xdr:colOff>
      <xdr:row>319</xdr:row>
      <xdr:rowOff>173672</xdr:rowOff>
    </xdr:from>
    <xdr:to>
      <xdr:col>8</xdr:col>
      <xdr:colOff>1002173</xdr:colOff>
      <xdr:row>321</xdr:row>
      <xdr:rowOff>236407</xdr:rowOff>
    </xdr:to>
    <xdr:sp macro="" textlink="">
      <xdr:nvSpPr>
        <xdr:cNvPr id="448" name="Rectángulo 447">
          <a:hlinkClick xmlns:r="http://schemas.openxmlformats.org/officeDocument/2006/relationships" r:id="rId5"/>
        </xdr:cNvPr>
        <xdr:cNvSpPr/>
      </xdr:nvSpPr>
      <xdr:spPr>
        <a:xfrm>
          <a:off x="9838122" y="62952947"/>
          <a:ext cx="1803476"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891390</xdr:colOff>
      <xdr:row>317</xdr:row>
      <xdr:rowOff>93609</xdr:rowOff>
    </xdr:from>
    <xdr:to>
      <xdr:col>7</xdr:col>
      <xdr:colOff>120565</xdr:colOff>
      <xdr:row>319</xdr:row>
      <xdr:rowOff>156343</xdr:rowOff>
    </xdr:to>
    <xdr:sp macro="" textlink="">
      <xdr:nvSpPr>
        <xdr:cNvPr id="449" name="Rectángulo 448">
          <a:hlinkClick xmlns:r="http://schemas.openxmlformats.org/officeDocument/2006/relationships" r:id="rId6"/>
        </xdr:cNvPr>
        <xdr:cNvSpPr/>
      </xdr:nvSpPr>
      <xdr:spPr>
        <a:xfrm>
          <a:off x="8016090" y="62482359"/>
          <a:ext cx="1791400" cy="45325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906282</xdr:colOff>
      <xdr:row>315</xdr:row>
      <xdr:rowOff>0</xdr:rowOff>
    </xdr:from>
    <xdr:to>
      <xdr:col>7</xdr:col>
      <xdr:colOff>133869</xdr:colOff>
      <xdr:row>317</xdr:row>
      <xdr:rowOff>61147</xdr:rowOff>
    </xdr:to>
    <xdr:sp macro="" textlink="">
      <xdr:nvSpPr>
        <xdr:cNvPr id="450" name="Rectángulo 449">
          <a:hlinkClick xmlns:r="http://schemas.openxmlformats.org/officeDocument/2006/relationships" r:id="rId7"/>
        </xdr:cNvPr>
        <xdr:cNvSpPr/>
      </xdr:nvSpPr>
      <xdr:spPr>
        <a:xfrm>
          <a:off x="8030982" y="61998225"/>
          <a:ext cx="1789812" cy="45167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10</xdr:col>
      <xdr:colOff>99489</xdr:colOff>
      <xdr:row>317</xdr:row>
      <xdr:rowOff>71684</xdr:rowOff>
    </xdr:from>
    <xdr:to>
      <xdr:col>11</xdr:col>
      <xdr:colOff>565048</xdr:colOff>
      <xdr:row>319</xdr:row>
      <xdr:rowOff>134418</xdr:rowOff>
    </xdr:to>
    <xdr:sp macro="" textlink="">
      <xdr:nvSpPr>
        <xdr:cNvPr id="451" name="Rectángulo 450">
          <a:hlinkClick xmlns:r="http://schemas.openxmlformats.org/officeDocument/2006/relationships" r:id="rId8"/>
        </xdr:cNvPr>
        <xdr:cNvSpPr/>
      </xdr:nvSpPr>
      <xdr:spPr>
        <a:xfrm>
          <a:off x="15301389" y="62460434"/>
          <a:ext cx="1789534" cy="45325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1014954</xdr:colOff>
      <xdr:row>317</xdr:row>
      <xdr:rowOff>86045</xdr:rowOff>
    </xdr:from>
    <xdr:to>
      <xdr:col>9</xdr:col>
      <xdr:colOff>127067</xdr:colOff>
      <xdr:row>319</xdr:row>
      <xdr:rowOff>168364</xdr:rowOff>
    </xdr:to>
    <xdr:sp macro="" textlink="">
      <xdr:nvSpPr>
        <xdr:cNvPr id="452" name="Rectángulo 451">
          <a:hlinkClick xmlns:r="http://schemas.openxmlformats.org/officeDocument/2006/relationships" r:id="rId9"/>
        </xdr:cNvPr>
        <xdr:cNvSpPr/>
      </xdr:nvSpPr>
      <xdr:spPr>
        <a:xfrm>
          <a:off x="11654379" y="62474795"/>
          <a:ext cx="1798163" cy="47284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1019087</xdr:colOff>
      <xdr:row>315</xdr:row>
      <xdr:rowOff>8123</xdr:rowOff>
    </xdr:from>
    <xdr:to>
      <xdr:col>9</xdr:col>
      <xdr:colOff>131200</xdr:colOff>
      <xdr:row>317</xdr:row>
      <xdr:rowOff>70858</xdr:rowOff>
    </xdr:to>
    <xdr:sp macro="" textlink="">
      <xdr:nvSpPr>
        <xdr:cNvPr id="453" name="Rectángulo 452">
          <a:hlinkClick xmlns:r="http://schemas.openxmlformats.org/officeDocument/2006/relationships" r:id="rId10"/>
        </xdr:cNvPr>
        <xdr:cNvSpPr/>
      </xdr:nvSpPr>
      <xdr:spPr>
        <a:xfrm>
          <a:off x="11658512" y="62006348"/>
          <a:ext cx="1798163"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145454</xdr:colOff>
      <xdr:row>317</xdr:row>
      <xdr:rowOff>80752</xdr:rowOff>
    </xdr:from>
    <xdr:to>
      <xdr:col>8</xdr:col>
      <xdr:colOff>991663</xdr:colOff>
      <xdr:row>319</xdr:row>
      <xdr:rowOff>141898</xdr:rowOff>
    </xdr:to>
    <xdr:sp macro="" textlink="">
      <xdr:nvSpPr>
        <xdr:cNvPr id="454" name="Rectángulo 453">
          <a:hlinkClick xmlns:r="http://schemas.openxmlformats.org/officeDocument/2006/relationships" r:id="rId11"/>
        </xdr:cNvPr>
        <xdr:cNvSpPr/>
      </xdr:nvSpPr>
      <xdr:spPr>
        <a:xfrm>
          <a:off x="9832379" y="62469502"/>
          <a:ext cx="1798709" cy="45167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10</xdr:col>
      <xdr:colOff>123506</xdr:colOff>
      <xdr:row>315</xdr:row>
      <xdr:rowOff>699</xdr:rowOff>
    </xdr:from>
    <xdr:to>
      <xdr:col>11</xdr:col>
      <xdr:colOff>592244</xdr:colOff>
      <xdr:row>317</xdr:row>
      <xdr:rowOff>53675</xdr:rowOff>
    </xdr:to>
    <xdr:sp macro="" textlink="">
      <xdr:nvSpPr>
        <xdr:cNvPr id="455" name="Rectángulo 454">
          <a:hlinkClick xmlns:r="http://schemas.openxmlformats.org/officeDocument/2006/relationships" r:id="rId12"/>
        </xdr:cNvPr>
        <xdr:cNvSpPr/>
      </xdr:nvSpPr>
      <xdr:spPr>
        <a:xfrm>
          <a:off x="15325406" y="61998924"/>
          <a:ext cx="1792713" cy="4435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9</xdr:col>
      <xdr:colOff>169345</xdr:colOff>
      <xdr:row>319</xdr:row>
      <xdr:rowOff>164274</xdr:rowOff>
    </xdr:from>
    <xdr:to>
      <xdr:col>10</xdr:col>
      <xdr:colOff>99460</xdr:colOff>
      <xdr:row>321</xdr:row>
      <xdr:rowOff>227009</xdr:rowOff>
    </xdr:to>
    <xdr:sp macro="" textlink="">
      <xdr:nvSpPr>
        <xdr:cNvPr id="456" name="Rectángulo 455">
          <a:hlinkClick xmlns:r="http://schemas.openxmlformats.org/officeDocument/2006/relationships" r:id="rId13"/>
        </xdr:cNvPr>
        <xdr:cNvSpPr/>
      </xdr:nvSpPr>
      <xdr:spPr>
        <a:xfrm>
          <a:off x="13494820" y="62943549"/>
          <a:ext cx="1806540"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9</xdr:col>
      <xdr:colOff>152414</xdr:colOff>
      <xdr:row>317</xdr:row>
      <xdr:rowOff>82118</xdr:rowOff>
    </xdr:from>
    <xdr:to>
      <xdr:col>10</xdr:col>
      <xdr:colOff>82529</xdr:colOff>
      <xdr:row>319</xdr:row>
      <xdr:rowOff>186160</xdr:rowOff>
    </xdr:to>
    <xdr:sp macro="" textlink="">
      <xdr:nvSpPr>
        <xdr:cNvPr id="457" name="Rectángulo 456">
          <a:hlinkClick xmlns:r="http://schemas.openxmlformats.org/officeDocument/2006/relationships" r:id="rId14"/>
        </xdr:cNvPr>
        <xdr:cNvSpPr/>
      </xdr:nvSpPr>
      <xdr:spPr>
        <a:xfrm>
          <a:off x="13477889" y="62470868"/>
          <a:ext cx="1806540" cy="49456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9</xdr:col>
      <xdr:colOff>161410</xdr:colOff>
      <xdr:row>315</xdr:row>
      <xdr:rowOff>4249</xdr:rowOff>
    </xdr:from>
    <xdr:to>
      <xdr:col>10</xdr:col>
      <xdr:colOff>91525</xdr:colOff>
      <xdr:row>317</xdr:row>
      <xdr:rowOff>66984</xdr:rowOff>
    </xdr:to>
    <xdr:sp macro="" textlink="">
      <xdr:nvSpPr>
        <xdr:cNvPr id="458" name="Rectángulo 457">
          <a:hlinkClick xmlns:r="http://schemas.openxmlformats.org/officeDocument/2006/relationships" r:id="rId15"/>
        </xdr:cNvPr>
        <xdr:cNvSpPr/>
      </xdr:nvSpPr>
      <xdr:spPr>
        <a:xfrm>
          <a:off x="13486885" y="62002474"/>
          <a:ext cx="1806540"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150212</xdr:colOff>
      <xdr:row>315</xdr:row>
      <xdr:rowOff>2484</xdr:rowOff>
    </xdr:from>
    <xdr:to>
      <xdr:col>8</xdr:col>
      <xdr:colOff>996421</xdr:colOff>
      <xdr:row>317</xdr:row>
      <xdr:rowOff>65219</xdr:rowOff>
    </xdr:to>
    <xdr:sp macro="" textlink="">
      <xdr:nvSpPr>
        <xdr:cNvPr id="459" name="Rectángulo 458">
          <a:hlinkClick xmlns:r="http://schemas.openxmlformats.org/officeDocument/2006/relationships" r:id="rId16"/>
        </xdr:cNvPr>
        <xdr:cNvSpPr/>
      </xdr:nvSpPr>
      <xdr:spPr>
        <a:xfrm>
          <a:off x="9837137" y="62000709"/>
          <a:ext cx="1798709"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902125</xdr:colOff>
      <xdr:row>319</xdr:row>
      <xdr:rowOff>179734</xdr:rowOff>
    </xdr:from>
    <xdr:to>
      <xdr:col>7</xdr:col>
      <xdr:colOff>131300</xdr:colOff>
      <xdr:row>321</xdr:row>
      <xdr:rowOff>242469</xdr:rowOff>
    </xdr:to>
    <xdr:sp macro="" textlink="">
      <xdr:nvSpPr>
        <xdr:cNvPr id="460" name="Rectángulo 459">
          <a:hlinkClick xmlns:r="http://schemas.openxmlformats.org/officeDocument/2006/relationships" r:id="rId17"/>
        </xdr:cNvPr>
        <xdr:cNvSpPr/>
      </xdr:nvSpPr>
      <xdr:spPr>
        <a:xfrm>
          <a:off x="8026825" y="62959009"/>
          <a:ext cx="1791400" cy="453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1028866</xdr:colOff>
      <xdr:row>319</xdr:row>
      <xdr:rowOff>184790</xdr:rowOff>
    </xdr:from>
    <xdr:to>
      <xdr:col>9</xdr:col>
      <xdr:colOff>140979</xdr:colOff>
      <xdr:row>321</xdr:row>
      <xdr:rowOff>235041</xdr:rowOff>
    </xdr:to>
    <xdr:sp macro="" textlink="">
      <xdr:nvSpPr>
        <xdr:cNvPr id="461" name="Rectángulo 460">
          <a:hlinkClick xmlns:r="http://schemas.openxmlformats.org/officeDocument/2006/relationships" r:id="rId18"/>
        </xdr:cNvPr>
        <xdr:cNvSpPr/>
      </xdr:nvSpPr>
      <xdr:spPr>
        <a:xfrm>
          <a:off x="11668291" y="62964065"/>
          <a:ext cx="1798163" cy="44077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twoCellAnchor>
    <xdr:from>
      <xdr:col>4</xdr:col>
      <xdr:colOff>0</xdr:colOff>
      <xdr:row>0</xdr:row>
      <xdr:rowOff>2889</xdr:rowOff>
    </xdr:from>
    <xdr:to>
      <xdr:col>5</xdr:col>
      <xdr:colOff>883856</xdr:colOff>
      <xdr:row>4</xdr:row>
      <xdr:rowOff>260872</xdr:rowOff>
    </xdr:to>
    <xdr:sp macro="" textlink="">
      <xdr:nvSpPr>
        <xdr:cNvPr id="3" name="Rectángulo 2">
          <a:hlinkClick xmlns:r="http://schemas.openxmlformats.org/officeDocument/2006/relationships" r:id="rId2"/>
        </xdr:cNvPr>
        <xdr:cNvSpPr/>
      </xdr:nvSpPr>
      <xdr:spPr>
        <a:xfrm>
          <a:off x="5548866" y="2889"/>
          <a:ext cx="1803130"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4</xdr:row>
      <xdr:rowOff>285402</xdr:rowOff>
    </xdr:from>
    <xdr:to>
      <xdr:col>5</xdr:col>
      <xdr:colOff>883856</xdr:colOff>
      <xdr:row>7</xdr:row>
      <xdr:rowOff>22831</xdr:rowOff>
    </xdr:to>
    <xdr:sp macro="" textlink="">
      <xdr:nvSpPr>
        <xdr:cNvPr id="4" name="Rectángulo 3">
          <a:hlinkClick xmlns:r="http://schemas.openxmlformats.org/officeDocument/2006/relationships" r:id="rId3"/>
        </xdr:cNvPr>
        <xdr:cNvSpPr/>
      </xdr:nvSpPr>
      <xdr:spPr>
        <a:xfrm>
          <a:off x="5548866" y="484762"/>
          <a:ext cx="1803130"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7</xdr:row>
      <xdr:rowOff>47968</xdr:rowOff>
    </xdr:from>
    <xdr:to>
      <xdr:col>5</xdr:col>
      <xdr:colOff>883856</xdr:colOff>
      <xdr:row>9</xdr:row>
      <xdr:rowOff>117663</xdr:rowOff>
    </xdr:to>
    <xdr:sp macro="" textlink="">
      <xdr:nvSpPr>
        <xdr:cNvPr id="5" name="Rectángulo 4">
          <a:hlinkClick xmlns:r="http://schemas.openxmlformats.org/officeDocument/2006/relationships" r:id="rId4"/>
        </xdr:cNvPr>
        <xdr:cNvSpPr/>
      </xdr:nvSpPr>
      <xdr:spPr>
        <a:xfrm>
          <a:off x="5548866" y="967241"/>
          <a:ext cx="1803130"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145818</xdr:colOff>
      <xdr:row>7</xdr:row>
      <xdr:rowOff>43615</xdr:rowOff>
    </xdr:from>
    <xdr:to>
      <xdr:col>8</xdr:col>
      <xdr:colOff>730980</xdr:colOff>
      <xdr:row>9</xdr:row>
      <xdr:rowOff>113310</xdr:rowOff>
    </xdr:to>
    <xdr:sp macro="" textlink="">
      <xdr:nvSpPr>
        <xdr:cNvPr id="6" name="Rectángulo 5">
          <a:hlinkClick xmlns:r="http://schemas.openxmlformats.org/officeDocument/2006/relationships" r:id="rId5"/>
        </xdr:cNvPr>
        <xdr:cNvSpPr/>
      </xdr:nvSpPr>
      <xdr:spPr>
        <a:xfrm>
          <a:off x="9183492" y="962888"/>
          <a:ext cx="1803476"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897402</xdr:colOff>
      <xdr:row>4</xdr:row>
      <xdr:rowOff>288857</xdr:rowOff>
    </xdr:from>
    <xdr:to>
      <xdr:col>7</xdr:col>
      <xdr:colOff>115186</xdr:colOff>
      <xdr:row>7</xdr:row>
      <xdr:rowOff>26286</xdr:rowOff>
    </xdr:to>
    <xdr:sp macro="" textlink="">
      <xdr:nvSpPr>
        <xdr:cNvPr id="7" name="Rectángulo 6">
          <a:hlinkClick xmlns:r="http://schemas.openxmlformats.org/officeDocument/2006/relationships" r:id="rId6"/>
        </xdr:cNvPr>
        <xdr:cNvSpPr/>
      </xdr:nvSpPr>
      <xdr:spPr>
        <a:xfrm>
          <a:off x="7365542" y="488217"/>
          <a:ext cx="1787318"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912294</xdr:colOff>
      <xdr:row>0</xdr:row>
      <xdr:rowOff>0</xdr:rowOff>
    </xdr:from>
    <xdr:to>
      <xdr:col>7</xdr:col>
      <xdr:colOff>128490</xdr:colOff>
      <xdr:row>4</xdr:row>
      <xdr:rowOff>256395</xdr:rowOff>
    </xdr:to>
    <xdr:sp macro="" textlink="">
      <xdr:nvSpPr>
        <xdr:cNvPr id="8" name="Rectángulo 7">
          <a:hlinkClick xmlns:r="http://schemas.openxmlformats.org/officeDocument/2006/relationships" r:id="rId7"/>
        </xdr:cNvPr>
        <xdr:cNvSpPr/>
      </xdr:nvSpPr>
      <xdr:spPr>
        <a:xfrm>
          <a:off x="7380434" y="0"/>
          <a:ext cx="1785730" cy="4557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9</xdr:col>
      <xdr:colOff>1495962</xdr:colOff>
      <xdr:row>4</xdr:row>
      <xdr:rowOff>266932</xdr:rowOff>
    </xdr:from>
    <xdr:to>
      <xdr:col>11</xdr:col>
      <xdr:colOff>80570</xdr:colOff>
      <xdr:row>7</xdr:row>
      <xdr:rowOff>4361</xdr:rowOff>
    </xdr:to>
    <xdr:sp macro="" textlink="">
      <xdr:nvSpPr>
        <xdr:cNvPr id="9" name="Rectángulo 8">
          <a:hlinkClick xmlns:r="http://schemas.openxmlformats.org/officeDocument/2006/relationships" r:id="rId8"/>
        </xdr:cNvPr>
        <xdr:cNvSpPr/>
      </xdr:nvSpPr>
      <xdr:spPr>
        <a:xfrm>
          <a:off x="14642677" y="466292"/>
          <a:ext cx="1785451"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743761</xdr:colOff>
      <xdr:row>4</xdr:row>
      <xdr:rowOff>281293</xdr:rowOff>
    </xdr:from>
    <xdr:to>
      <xdr:col>8</xdr:col>
      <xdr:colOff>2536481</xdr:colOff>
      <xdr:row>7</xdr:row>
      <xdr:rowOff>38307</xdr:rowOff>
    </xdr:to>
    <xdr:sp macro="" textlink="">
      <xdr:nvSpPr>
        <xdr:cNvPr id="10" name="Rectángulo 9">
          <a:hlinkClick xmlns:r="http://schemas.openxmlformats.org/officeDocument/2006/relationships" r:id="rId9"/>
        </xdr:cNvPr>
        <xdr:cNvSpPr/>
      </xdr:nvSpPr>
      <xdr:spPr>
        <a:xfrm>
          <a:off x="10999749" y="480653"/>
          <a:ext cx="1792720" cy="47692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747894</xdr:colOff>
      <xdr:row>0</xdr:row>
      <xdr:rowOff>8123</xdr:rowOff>
    </xdr:from>
    <xdr:to>
      <xdr:col>8</xdr:col>
      <xdr:colOff>2540614</xdr:colOff>
      <xdr:row>4</xdr:row>
      <xdr:rowOff>266106</xdr:rowOff>
    </xdr:to>
    <xdr:sp macro="" textlink="">
      <xdr:nvSpPr>
        <xdr:cNvPr id="11" name="Rectángulo 10">
          <a:hlinkClick xmlns:r="http://schemas.openxmlformats.org/officeDocument/2006/relationships" r:id="rId10"/>
        </xdr:cNvPr>
        <xdr:cNvSpPr/>
      </xdr:nvSpPr>
      <xdr:spPr>
        <a:xfrm>
          <a:off x="11003882" y="8123"/>
          <a:ext cx="1792720"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140075</xdr:colOff>
      <xdr:row>4</xdr:row>
      <xdr:rowOff>276000</xdr:rowOff>
    </xdr:from>
    <xdr:to>
      <xdr:col>8</xdr:col>
      <xdr:colOff>720470</xdr:colOff>
      <xdr:row>7</xdr:row>
      <xdr:rowOff>11841</xdr:rowOff>
    </xdr:to>
    <xdr:sp macro="" textlink="">
      <xdr:nvSpPr>
        <xdr:cNvPr id="12" name="Rectángulo 11">
          <a:hlinkClick xmlns:r="http://schemas.openxmlformats.org/officeDocument/2006/relationships" r:id="rId11"/>
        </xdr:cNvPr>
        <xdr:cNvSpPr/>
      </xdr:nvSpPr>
      <xdr:spPr>
        <a:xfrm>
          <a:off x="9177749" y="475360"/>
          <a:ext cx="1798709" cy="45575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9</xdr:col>
      <xdr:colOff>1519979</xdr:colOff>
      <xdr:row>0</xdr:row>
      <xdr:rowOff>699</xdr:rowOff>
    </xdr:from>
    <xdr:to>
      <xdr:col>11</xdr:col>
      <xdr:colOff>107766</xdr:colOff>
      <xdr:row>4</xdr:row>
      <xdr:rowOff>248923</xdr:rowOff>
    </xdr:to>
    <xdr:sp macro="" textlink="">
      <xdr:nvSpPr>
        <xdr:cNvPr id="13" name="Rectángulo 12">
          <a:hlinkClick xmlns:r="http://schemas.openxmlformats.org/officeDocument/2006/relationships" r:id="rId12"/>
        </xdr:cNvPr>
        <xdr:cNvSpPr/>
      </xdr:nvSpPr>
      <xdr:spPr>
        <a:xfrm>
          <a:off x="14666694" y="699"/>
          <a:ext cx="1788630" cy="44758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8</xdr:col>
      <xdr:colOff>2578759</xdr:colOff>
      <xdr:row>7</xdr:row>
      <xdr:rowOff>34217</xdr:rowOff>
    </xdr:from>
    <xdr:to>
      <xdr:col>9</xdr:col>
      <xdr:colOff>1495933</xdr:colOff>
      <xdr:row>9</xdr:row>
      <xdr:rowOff>103912</xdr:rowOff>
    </xdr:to>
    <xdr:sp macro="" textlink="">
      <xdr:nvSpPr>
        <xdr:cNvPr id="14" name="Rectángulo 13">
          <a:hlinkClick xmlns:r="http://schemas.openxmlformats.org/officeDocument/2006/relationships" r:id="rId13"/>
        </xdr:cNvPr>
        <xdr:cNvSpPr/>
      </xdr:nvSpPr>
      <xdr:spPr>
        <a:xfrm>
          <a:off x="12834747" y="953490"/>
          <a:ext cx="1807901"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8</xdr:col>
      <xdr:colOff>2561828</xdr:colOff>
      <xdr:row>4</xdr:row>
      <xdr:rowOff>277366</xdr:rowOff>
    </xdr:from>
    <xdr:to>
      <xdr:col>9</xdr:col>
      <xdr:colOff>1479002</xdr:colOff>
      <xdr:row>7</xdr:row>
      <xdr:rowOff>56103</xdr:rowOff>
    </xdr:to>
    <xdr:sp macro="" textlink="">
      <xdr:nvSpPr>
        <xdr:cNvPr id="15" name="Rectángulo 14">
          <a:hlinkClick xmlns:r="http://schemas.openxmlformats.org/officeDocument/2006/relationships" r:id="rId14"/>
        </xdr:cNvPr>
        <xdr:cNvSpPr/>
      </xdr:nvSpPr>
      <xdr:spPr>
        <a:xfrm>
          <a:off x="12817816" y="476726"/>
          <a:ext cx="1807901" cy="498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8</xdr:col>
      <xdr:colOff>2570824</xdr:colOff>
      <xdr:row>0</xdr:row>
      <xdr:rowOff>4249</xdr:rowOff>
    </xdr:from>
    <xdr:to>
      <xdr:col>9</xdr:col>
      <xdr:colOff>1487998</xdr:colOff>
      <xdr:row>4</xdr:row>
      <xdr:rowOff>262232</xdr:rowOff>
    </xdr:to>
    <xdr:sp macro="" textlink="">
      <xdr:nvSpPr>
        <xdr:cNvPr id="16" name="Rectángulo 15">
          <a:hlinkClick xmlns:r="http://schemas.openxmlformats.org/officeDocument/2006/relationships" r:id="rId15"/>
        </xdr:cNvPr>
        <xdr:cNvSpPr/>
      </xdr:nvSpPr>
      <xdr:spPr>
        <a:xfrm>
          <a:off x="12826812" y="4249"/>
          <a:ext cx="1807901"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144833</xdr:colOff>
      <xdr:row>0</xdr:row>
      <xdr:rowOff>2484</xdr:rowOff>
    </xdr:from>
    <xdr:to>
      <xdr:col>8</xdr:col>
      <xdr:colOff>725228</xdr:colOff>
      <xdr:row>4</xdr:row>
      <xdr:rowOff>260467</xdr:rowOff>
    </xdr:to>
    <xdr:sp macro="" textlink="">
      <xdr:nvSpPr>
        <xdr:cNvPr id="17" name="Rectángulo 16">
          <a:hlinkClick xmlns:r="http://schemas.openxmlformats.org/officeDocument/2006/relationships" r:id="rId16"/>
        </xdr:cNvPr>
        <xdr:cNvSpPr/>
      </xdr:nvSpPr>
      <xdr:spPr>
        <a:xfrm>
          <a:off x="9182507" y="2484"/>
          <a:ext cx="1798709"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908137</xdr:colOff>
      <xdr:row>7</xdr:row>
      <xdr:rowOff>49677</xdr:rowOff>
    </xdr:from>
    <xdr:to>
      <xdr:col>7</xdr:col>
      <xdr:colOff>125921</xdr:colOff>
      <xdr:row>9</xdr:row>
      <xdr:rowOff>119372</xdr:rowOff>
    </xdr:to>
    <xdr:sp macro="" textlink="">
      <xdr:nvSpPr>
        <xdr:cNvPr id="18" name="Rectángulo 17">
          <a:hlinkClick xmlns:r="http://schemas.openxmlformats.org/officeDocument/2006/relationships" r:id="rId17"/>
        </xdr:cNvPr>
        <xdr:cNvSpPr/>
      </xdr:nvSpPr>
      <xdr:spPr>
        <a:xfrm>
          <a:off x="7376277" y="968950"/>
          <a:ext cx="1787318"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757673</xdr:colOff>
      <xdr:row>7</xdr:row>
      <xdr:rowOff>54733</xdr:rowOff>
    </xdr:from>
    <xdr:to>
      <xdr:col>8</xdr:col>
      <xdr:colOff>2550393</xdr:colOff>
      <xdr:row>9</xdr:row>
      <xdr:rowOff>111944</xdr:rowOff>
    </xdr:to>
    <xdr:sp macro="" textlink="">
      <xdr:nvSpPr>
        <xdr:cNvPr id="19" name="Rectángulo 18">
          <a:hlinkClick xmlns:r="http://schemas.openxmlformats.org/officeDocument/2006/relationships" r:id="rId18"/>
        </xdr:cNvPr>
        <xdr:cNvSpPr/>
      </xdr:nvSpPr>
      <xdr:spPr>
        <a:xfrm>
          <a:off x="11013661" y="974006"/>
          <a:ext cx="1792720" cy="44485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38</xdr:row>
      <xdr:rowOff>2889</xdr:rowOff>
    </xdr:from>
    <xdr:to>
      <xdr:col>5</xdr:col>
      <xdr:colOff>883856</xdr:colOff>
      <xdr:row>40</xdr:row>
      <xdr:rowOff>72587</xdr:rowOff>
    </xdr:to>
    <xdr:sp macro="" textlink="">
      <xdr:nvSpPr>
        <xdr:cNvPr id="20" name="Rectángulo 19">
          <a:hlinkClick xmlns:r="http://schemas.openxmlformats.org/officeDocument/2006/relationships" r:id="rId2"/>
        </xdr:cNvPr>
        <xdr:cNvSpPr/>
      </xdr:nvSpPr>
      <xdr:spPr>
        <a:xfrm>
          <a:off x="5548866" y="7069110"/>
          <a:ext cx="1803130"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40</xdr:row>
      <xdr:rowOff>97117</xdr:rowOff>
    </xdr:from>
    <xdr:to>
      <xdr:col>5</xdr:col>
      <xdr:colOff>883856</xdr:colOff>
      <xdr:row>42</xdr:row>
      <xdr:rowOff>166813</xdr:rowOff>
    </xdr:to>
    <xdr:sp macro="" textlink="">
      <xdr:nvSpPr>
        <xdr:cNvPr id="21" name="Rectángulo 20">
          <a:hlinkClick xmlns:r="http://schemas.openxmlformats.org/officeDocument/2006/relationships" r:id="rId3"/>
        </xdr:cNvPr>
        <xdr:cNvSpPr/>
      </xdr:nvSpPr>
      <xdr:spPr>
        <a:xfrm>
          <a:off x="5548866" y="7550983"/>
          <a:ext cx="1803130"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43</xdr:row>
      <xdr:rowOff>3665</xdr:rowOff>
    </xdr:from>
    <xdr:to>
      <xdr:col>5</xdr:col>
      <xdr:colOff>883856</xdr:colOff>
      <xdr:row>45</xdr:row>
      <xdr:rowOff>17983</xdr:rowOff>
    </xdr:to>
    <xdr:sp macro="" textlink="">
      <xdr:nvSpPr>
        <xdr:cNvPr id="22" name="Rectángulo 21">
          <a:hlinkClick xmlns:r="http://schemas.openxmlformats.org/officeDocument/2006/relationships" r:id="rId4"/>
        </xdr:cNvPr>
        <xdr:cNvSpPr/>
      </xdr:nvSpPr>
      <xdr:spPr>
        <a:xfrm>
          <a:off x="5548866" y="8033462"/>
          <a:ext cx="1803130"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145818</xdr:colOff>
      <xdr:row>42</xdr:row>
      <xdr:rowOff>187597</xdr:rowOff>
    </xdr:from>
    <xdr:to>
      <xdr:col>8</xdr:col>
      <xdr:colOff>730980</xdr:colOff>
      <xdr:row>45</xdr:row>
      <xdr:rowOff>13630</xdr:rowOff>
    </xdr:to>
    <xdr:sp macro="" textlink="">
      <xdr:nvSpPr>
        <xdr:cNvPr id="23" name="Rectángulo 22">
          <a:hlinkClick xmlns:r="http://schemas.openxmlformats.org/officeDocument/2006/relationships" r:id="rId5"/>
        </xdr:cNvPr>
        <xdr:cNvSpPr/>
      </xdr:nvSpPr>
      <xdr:spPr>
        <a:xfrm>
          <a:off x="9183492" y="8029109"/>
          <a:ext cx="1803476"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897402</xdr:colOff>
      <xdr:row>40</xdr:row>
      <xdr:rowOff>100572</xdr:rowOff>
    </xdr:from>
    <xdr:to>
      <xdr:col>7</xdr:col>
      <xdr:colOff>115186</xdr:colOff>
      <xdr:row>42</xdr:row>
      <xdr:rowOff>170268</xdr:rowOff>
    </xdr:to>
    <xdr:sp macro="" textlink="">
      <xdr:nvSpPr>
        <xdr:cNvPr id="24" name="Rectángulo 23">
          <a:hlinkClick xmlns:r="http://schemas.openxmlformats.org/officeDocument/2006/relationships" r:id="rId6"/>
        </xdr:cNvPr>
        <xdr:cNvSpPr/>
      </xdr:nvSpPr>
      <xdr:spPr>
        <a:xfrm>
          <a:off x="7365542" y="7554438"/>
          <a:ext cx="1787318"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912294</xdr:colOff>
      <xdr:row>38</xdr:row>
      <xdr:rowOff>0</xdr:rowOff>
    </xdr:from>
    <xdr:to>
      <xdr:col>7</xdr:col>
      <xdr:colOff>128490</xdr:colOff>
      <xdr:row>40</xdr:row>
      <xdr:rowOff>68110</xdr:rowOff>
    </xdr:to>
    <xdr:sp macro="" textlink="">
      <xdr:nvSpPr>
        <xdr:cNvPr id="25" name="Rectángulo 24">
          <a:hlinkClick xmlns:r="http://schemas.openxmlformats.org/officeDocument/2006/relationships" r:id="rId7"/>
        </xdr:cNvPr>
        <xdr:cNvSpPr/>
      </xdr:nvSpPr>
      <xdr:spPr>
        <a:xfrm>
          <a:off x="7380434" y="7066221"/>
          <a:ext cx="1785730" cy="4557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9</xdr:col>
      <xdr:colOff>1495962</xdr:colOff>
      <xdr:row>40</xdr:row>
      <xdr:rowOff>78647</xdr:rowOff>
    </xdr:from>
    <xdr:to>
      <xdr:col>11</xdr:col>
      <xdr:colOff>80570</xdr:colOff>
      <xdr:row>42</xdr:row>
      <xdr:rowOff>148343</xdr:rowOff>
    </xdr:to>
    <xdr:sp macro="" textlink="">
      <xdr:nvSpPr>
        <xdr:cNvPr id="26" name="Rectángulo 25">
          <a:hlinkClick xmlns:r="http://schemas.openxmlformats.org/officeDocument/2006/relationships" r:id="rId8"/>
        </xdr:cNvPr>
        <xdr:cNvSpPr/>
      </xdr:nvSpPr>
      <xdr:spPr>
        <a:xfrm>
          <a:off x="14642677" y="7532513"/>
          <a:ext cx="1785451"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743761</xdr:colOff>
      <xdr:row>40</xdr:row>
      <xdr:rowOff>93008</xdr:rowOff>
    </xdr:from>
    <xdr:to>
      <xdr:col>8</xdr:col>
      <xdr:colOff>2536481</xdr:colOff>
      <xdr:row>42</xdr:row>
      <xdr:rowOff>182289</xdr:rowOff>
    </xdr:to>
    <xdr:sp macro="" textlink="">
      <xdr:nvSpPr>
        <xdr:cNvPr id="27" name="Rectángulo 26">
          <a:hlinkClick xmlns:r="http://schemas.openxmlformats.org/officeDocument/2006/relationships" r:id="rId9"/>
        </xdr:cNvPr>
        <xdr:cNvSpPr/>
      </xdr:nvSpPr>
      <xdr:spPr>
        <a:xfrm>
          <a:off x="10999749" y="7546874"/>
          <a:ext cx="1792720" cy="47692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747894</xdr:colOff>
      <xdr:row>38</xdr:row>
      <xdr:rowOff>8123</xdr:rowOff>
    </xdr:from>
    <xdr:to>
      <xdr:col>8</xdr:col>
      <xdr:colOff>2540614</xdr:colOff>
      <xdr:row>40</xdr:row>
      <xdr:rowOff>77821</xdr:rowOff>
    </xdr:to>
    <xdr:sp macro="" textlink="">
      <xdr:nvSpPr>
        <xdr:cNvPr id="28" name="Rectángulo 27">
          <a:hlinkClick xmlns:r="http://schemas.openxmlformats.org/officeDocument/2006/relationships" r:id="rId10"/>
        </xdr:cNvPr>
        <xdr:cNvSpPr/>
      </xdr:nvSpPr>
      <xdr:spPr>
        <a:xfrm>
          <a:off x="11003882" y="7074344"/>
          <a:ext cx="1792720"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140075</xdr:colOff>
      <xdr:row>40</xdr:row>
      <xdr:rowOff>87715</xdr:rowOff>
    </xdr:from>
    <xdr:to>
      <xdr:col>8</xdr:col>
      <xdr:colOff>720470</xdr:colOff>
      <xdr:row>42</xdr:row>
      <xdr:rowOff>155823</xdr:rowOff>
    </xdr:to>
    <xdr:sp macro="" textlink="">
      <xdr:nvSpPr>
        <xdr:cNvPr id="29" name="Rectángulo 28">
          <a:hlinkClick xmlns:r="http://schemas.openxmlformats.org/officeDocument/2006/relationships" r:id="rId11"/>
        </xdr:cNvPr>
        <xdr:cNvSpPr/>
      </xdr:nvSpPr>
      <xdr:spPr>
        <a:xfrm>
          <a:off x="9177749" y="7541581"/>
          <a:ext cx="1798709" cy="45575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9</xdr:col>
      <xdr:colOff>1519979</xdr:colOff>
      <xdr:row>38</xdr:row>
      <xdr:rowOff>699</xdr:rowOff>
    </xdr:from>
    <xdr:to>
      <xdr:col>11</xdr:col>
      <xdr:colOff>107766</xdr:colOff>
      <xdr:row>40</xdr:row>
      <xdr:rowOff>60638</xdr:rowOff>
    </xdr:to>
    <xdr:sp macro="" textlink="">
      <xdr:nvSpPr>
        <xdr:cNvPr id="30" name="Rectángulo 29">
          <a:hlinkClick xmlns:r="http://schemas.openxmlformats.org/officeDocument/2006/relationships" r:id="rId12"/>
        </xdr:cNvPr>
        <xdr:cNvSpPr/>
      </xdr:nvSpPr>
      <xdr:spPr>
        <a:xfrm>
          <a:off x="14666694" y="7066920"/>
          <a:ext cx="1788630" cy="44758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8</xdr:col>
      <xdr:colOff>2578759</xdr:colOff>
      <xdr:row>42</xdr:row>
      <xdr:rowOff>178199</xdr:rowOff>
    </xdr:from>
    <xdr:to>
      <xdr:col>9</xdr:col>
      <xdr:colOff>1495933</xdr:colOff>
      <xdr:row>45</xdr:row>
      <xdr:rowOff>4232</xdr:rowOff>
    </xdr:to>
    <xdr:sp macro="" textlink="">
      <xdr:nvSpPr>
        <xdr:cNvPr id="31" name="Rectángulo 30">
          <a:hlinkClick xmlns:r="http://schemas.openxmlformats.org/officeDocument/2006/relationships" r:id="rId13"/>
        </xdr:cNvPr>
        <xdr:cNvSpPr/>
      </xdr:nvSpPr>
      <xdr:spPr>
        <a:xfrm>
          <a:off x="12834747" y="8019711"/>
          <a:ext cx="1807901"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8</xdr:col>
      <xdr:colOff>2561828</xdr:colOff>
      <xdr:row>40</xdr:row>
      <xdr:rowOff>89081</xdr:rowOff>
    </xdr:from>
    <xdr:to>
      <xdr:col>9</xdr:col>
      <xdr:colOff>1479002</xdr:colOff>
      <xdr:row>43</xdr:row>
      <xdr:rowOff>11800</xdr:rowOff>
    </xdr:to>
    <xdr:sp macro="" textlink="">
      <xdr:nvSpPr>
        <xdr:cNvPr id="32" name="Rectángulo 31">
          <a:hlinkClick xmlns:r="http://schemas.openxmlformats.org/officeDocument/2006/relationships" r:id="rId14"/>
        </xdr:cNvPr>
        <xdr:cNvSpPr/>
      </xdr:nvSpPr>
      <xdr:spPr>
        <a:xfrm>
          <a:off x="12817816" y="7542947"/>
          <a:ext cx="1807901" cy="498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8</xdr:col>
      <xdr:colOff>2570824</xdr:colOff>
      <xdr:row>38</xdr:row>
      <xdr:rowOff>4249</xdr:rowOff>
    </xdr:from>
    <xdr:to>
      <xdr:col>9</xdr:col>
      <xdr:colOff>1487998</xdr:colOff>
      <xdr:row>40</xdr:row>
      <xdr:rowOff>73947</xdr:rowOff>
    </xdr:to>
    <xdr:sp macro="" textlink="">
      <xdr:nvSpPr>
        <xdr:cNvPr id="33" name="Rectángulo 32">
          <a:hlinkClick xmlns:r="http://schemas.openxmlformats.org/officeDocument/2006/relationships" r:id="rId15"/>
        </xdr:cNvPr>
        <xdr:cNvSpPr/>
      </xdr:nvSpPr>
      <xdr:spPr>
        <a:xfrm>
          <a:off x="12826812" y="7070470"/>
          <a:ext cx="1807901"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144833</xdr:colOff>
      <xdr:row>38</xdr:row>
      <xdr:rowOff>2484</xdr:rowOff>
    </xdr:from>
    <xdr:to>
      <xdr:col>8</xdr:col>
      <xdr:colOff>725228</xdr:colOff>
      <xdr:row>40</xdr:row>
      <xdr:rowOff>72182</xdr:rowOff>
    </xdr:to>
    <xdr:sp macro="" textlink="">
      <xdr:nvSpPr>
        <xdr:cNvPr id="34" name="Rectángulo 33">
          <a:hlinkClick xmlns:r="http://schemas.openxmlformats.org/officeDocument/2006/relationships" r:id="rId16"/>
        </xdr:cNvPr>
        <xdr:cNvSpPr/>
      </xdr:nvSpPr>
      <xdr:spPr>
        <a:xfrm>
          <a:off x="9182507" y="7068705"/>
          <a:ext cx="1798709"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908137</xdr:colOff>
      <xdr:row>43</xdr:row>
      <xdr:rowOff>5374</xdr:rowOff>
    </xdr:from>
    <xdr:to>
      <xdr:col>7</xdr:col>
      <xdr:colOff>125921</xdr:colOff>
      <xdr:row>45</xdr:row>
      <xdr:rowOff>19692</xdr:rowOff>
    </xdr:to>
    <xdr:sp macro="" textlink="">
      <xdr:nvSpPr>
        <xdr:cNvPr id="35" name="Rectángulo 34">
          <a:hlinkClick xmlns:r="http://schemas.openxmlformats.org/officeDocument/2006/relationships" r:id="rId17"/>
        </xdr:cNvPr>
        <xdr:cNvSpPr/>
      </xdr:nvSpPr>
      <xdr:spPr>
        <a:xfrm>
          <a:off x="7376277" y="8035171"/>
          <a:ext cx="1787318"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757673</xdr:colOff>
      <xdr:row>43</xdr:row>
      <xdr:rowOff>10430</xdr:rowOff>
    </xdr:from>
    <xdr:to>
      <xdr:col>8</xdr:col>
      <xdr:colOff>2550393</xdr:colOff>
      <xdr:row>45</xdr:row>
      <xdr:rowOff>12264</xdr:rowOff>
    </xdr:to>
    <xdr:sp macro="" textlink="">
      <xdr:nvSpPr>
        <xdr:cNvPr id="36" name="Rectángulo 35">
          <a:hlinkClick xmlns:r="http://schemas.openxmlformats.org/officeDocument/2006/relationships" r:id="rId18"/>
        </xdr:cNvPr>
        <xdr:cNvSpPr/>
      </xdr:nvSpPr>
      <xdr:spPr>
        <a:xfrm>
          <a:off x="11013661" y="8040227"/>
          <a:ext cx="1792720" cy="44485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69</xdr:row>
      <xdr:rowOff>2889</xdr:rowOff>
    </xdr:from>
    <xdr:to>
      <xdr:col>5</xdr:col>
      <xdr:colOff>883856</xdr:colOff>
      <xdr:row>71</xdr:row>
      <xdr:rowOff>72587</xdr:rowOff>
    </xdr:to>
    <xdr:sp macro="" textlink="">
      <xdr:nvSpPr>
        <xdr:cNvPr id="37" name="Rectángulo 36">
          <a:hlinkClick xmlns:r="http://schemas.openxmlformats.org/officeDocument/2006/relationships" r:id="rId2"/>
        </xdr:cNvPr>
        <xdr:cNvSpPr/>
      </xdr:nvSpPr>
      <xdr:spPr>
        <a:xfrm>
          <a:off x="5548866" y="13216058"/>
          <a:ext cx="1803130"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71</xdr:row>
      <xdr:rowOff>97117</xdr:rowOff>
    </xdr:from>
    <xdr:to>
      <xdr:col>5</xdr:col>
      <xdr:colOff>883856</xdr:colOff>
      <xdr:row>73</xdr:row>
      <xdr:rowOff>166814</xdr:rowOff>
    </xdr:to>
    <xdr:sp macro="" textlink="">
      <xdr:nvSpPr>
        <xdr:cNvPr id="38" name="Rectángulo 37">
          <a:hlinkClick xmlns:r="http://schemas.openxmlformats.org/officeDocument/2006/relationships" r:id="rId3"/>
        </xdr:cNvPr>
        <xdr:cNvSpPr/>
      </xdr:nvSpPr>
      <xdr:spPr>
        <a:xfrm>
          <a:off x="5548866" y="13697931"/>
          <a:ext cx="1803130"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74</xdr:row>
      <xdr:rowOff>3666</xdr:rowOff>
    </xdr:from>
    <xdr:to>
      <xdr:col>5</xdr:col>
      <xdr:colOff>883856</xdr:colOff>
      <xdr:row>76</xdr:row>
      <xdr:rowOff>17984</xdr:rowOff>
    </xdr:to>
    <xdr:sp macro="" textlink="">
      <xdr:nvSpPr>
        <xdr:cNvPr id="39" name="Rectángulo 38">
          <a:hlinkClick xmlns:r="http://schemas.openxmlformats.org/officeDocument/2006/relationships" r:id="rId4"/>
        </xdr:cNvPr>
        <xdr:cNvSpPr/>
      </xdr:nvSpPr>
      <xdr:spPr>
        <a:xfrm>
          <a:off x="5548866" y="14180410"/>
          <a:ext cx="1803130"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145818</xdr:colOff>
      <xdr:row>73</xdr:row>
      <xdr:rowOff>187598</xdr:rowOff>
    </xdr:from>
    <xdr:to>
      <xdr:col>8</xdr:col>
      <xdr:colOff>730980</xdr:colOff>
      <xdr:row>76</xdr:row>
      <xdr:rowOff>13631</xdr:rowOff>
    </xdr:to>
    <xdr:sp macro="" textlink="">
      <xdr:nvSpPr>
        <xdr:cNvPr id="40" name="Rectángulo 39">
          <a:hlinkClick xmlns:r="http://schemas.openxmlformats.org/officeDocument/2006/relationships" r:id="rId5"/>
        </xdr:cNvPr>
        <xdr:cNvSpPr/>
      </xdr:nvSpPr>
      <xdr:spPr>
        <a:xfrm>
          <a:off x="9183492" y="14176057"/>
          <a:ext cx="1803476"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897402</xdr:colOff>
      <xdr:row>71</xdr:row>
      <xdr:rowOff>100572</xdr:rowOff>
    </xdr:from>
    <xdr:to>
      <xdr:col>7</xdr:col>
      <xdr:colOff>115186</xdr:colOff>
      <xdr:row>73</xdr:row>
      <xdr:rowOff>170269</xdr:rowOff>
    </xdr:to>
    <xdr:sp macro="" textlink="">
      <xdr:nvSpPr>
        <xdr:cNvPr id="41" name="Rectángulo 40">
          <a:hlinkClick xmlns:r="http://schemas.openxmlformats.org/officeDocument/2006/relationships" r:id="rId6"/>
        </xdr:cNvPr>
        <xdr:cNvSpPr/>
      </xdr:nvSpPr>
      <xdr:spPr>
        <a:xfrm>
          <a:off x="7365542" y="13701386"/>
          <a:ext cx="1787318"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912294</xdr:colOff>
      <xdr:row>69</xdr:row>
      <xdr:rowOff>0</xdr:rowOff>
    </xdr:from>
    <xdr:to>
      <xdr:col>7</xdr:col>
      <xdr:colOff>128490</xdr:colOff>
      <xdr:row>71</xdr:row>
      <xdr:rowOff>68110</xdr:rowOff>
    </xdr:to>
    <xdr:sp macro="" textlink="">
      <xdr:nvSpPr>
        <xdr:cNvPr id="42" name="Rectángulo 41">
          <a:hlinkClick xmlns:r="http://schemas.openxmlformats.org/officeDocument/2006/relationships" r:id="rId7"/>
        </xdr:cNvPr>
        <xdr:cNvSpPr/>
      </xdr:nvSpPr>
      <xdr:spPr>
        <a:xfrm>
          <a:off x="7380434" y="13213169"/>
          <a:ext cx="1785730" cy="4557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9</xdr:col>
      <xdr:colOff>1495962</xdr:colOff>
      <xdr:row>71</xdr:row>
      <xdr:rowOff>78647</xdr:rowOff>
    </xdr:from>
    <xdr:to>
      <xdr:col>11</xdr:col>
      <xdr:colOff>80570</xdr:colOff>
      <xdr:row>73</xdr:row>
      <xdr:rowOff>148344</xdr:rowOff>
    </xdr:to>
    <xdr:sp macro="" textlink="">
      <xdr:nvSpPr>
        <xdr:cNvPr id="43" name="Rectángulo 42">
          <a:hlinkClick xmlns:r="http://schemas.openxmlformats.org/officeDocument/2006/relationships" r:id="rId8"/>
        </xdr:cNvPr>
        <xdr:cNvSpPr/>
      </xdr:nvSpPr>
      <xdr:spPr>
        <a:xfrm>
          <a:off x="14642677" y="13679461"/>
          <a:ext cx="1785451"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743761</xdr:colOff>
      <xdr:row>71</xdr:row>
      <xdr:rowOff>93008</xdr:rowOff>
    </xdr:from>
    <xdr:to>
      <xdr:col>8</xdr:col>
      <xdr:colOff>2536481</xdr:colOff>
      <xdr:row>73</xdr:row>
      <xdr:rowOff>182290</xdr:rowOff>
    </xdr:to>
    <xdr:sp macro="" textlink="">
      <xdr:nvSpPr>
        <xdr:cNvPr id="44" name="Rectángulo 43">
          <a:hlinkClick xmlns:r="http://schemas.openxmlformats.org/officeDocument/2006/relationships" r:id="rId9"/>
        </xdr:cNvPr>
        <xdr:cNvSpPr/>
      </xdr:nvSpPr>
      <xdr:spPr>
        <a:xfrm>
          <a:off x="10999749" y="13693822"/>
          <a:ext cx="1792720" cy="47692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747894</xdr:colOff>
      <xdr:row>69</xdr:row>
      <xdr:rowOff>8123</xdr:rowOff>
    </xdr:from>
    <xdr:to>
      <xdr:col>8</xdr:col>
      <xdr:colOff>2540614</xdr:colOff>
      <xdr:row>71</xdr:row>
      <xdr:rowOff>77821</xdr:rowOff>
    </xdr:to>
    <xdr:sp macro="" textlink="">
      <xdr:nvSpPr>
        <xdr:cNvPr id="45" name="Rectángulo 44">
          <a:hlinkClick xmlns:r="http://schemas.openxmlformats.org/officeDocument/2006/relationships" r:id="rId10"/>
        </xdr:cNvPr>
        <xdr:cNvSpPr/>
      </xdr:nvSpPr>
      <xdr:spPr>
        <a:xfrm>
          <a:off x="11003882" y="13221292"/>
          <a:ext cx="1792720"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140075</xdr:colOff>
      <xdr:row>71</xdr:row>
      <xdr:rowOff>87715</xdr:rowOff>
    </xdr:from>
    <xdr:to>
      <xdr:col>8</xdr:col>
      <xdr:colOff>720470</xdr:colOff>
      <xdr:row>73</xdr:row>
      <xdr:rowOff>155824</xdr:rowOff>
    </xdr:to>
    <xdr:sp macro="" textlink="">
      <xdr:nvSpPr>
        <xdr:cNvPr id="46" name="Rectángulo 45">
          <a:hlinkClick xmlns:r="http://schemas.openxmlformats.org/officeDocument/2006/relationships" r:id="rId11"/>
        </xdr:cNvPr>
        <xdr:cNvSpPr/>
      </xdr:nvSpPr>
      <xdr:spPr>
        <a:xfrm>
          <a:off x="9177749" y="13688529"/>
          <a:ext cx="1798709" cy="45575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9</xdr:col>
      <xdr:colOff>1519979</xdr:colOff>
      <xdr:row>69</xdr:row>
      <xdr:rowOff>699</xdr:rowOff>
    </xdr:from>
    <xdr:to>
      <xdr:col>11</xdr:col>
      <xdr:colOff>107766</xdr:colOff>
      <xdr:row>71</xdr:row>
      <xdr:rowOff>60638</xdr:rowOff>
    </xdr:to>
    <xdr:sp macro="" textlink="">
      <xdr:nvSpPr>
        <xdr:cNvPr id="47" name="Rectángulo 46">
          <a:hlinkClick xmlns:r="http://schemas.openxmlformats.org/officeDocument/2006/relationships" r:id="rId12"/>
        </xdr:cNvPr>
        <xdr:cNvSpPr/>
      </xdr:nvSpPr>
      <xdr:spPr>
        <a:xfrm>
          <a:off x="14666694" y="13213868"/>
          <a:ext cx="1788630" cy="44758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8</xdr:col>
      <xdr:colOff>2578759</xdr:colOff>
      <xdr:row>73</xdr:row>
      <xdr:rowOff>178200</xdr:rowOff>
    </xdr:from>
    <xdr:to>
      <xdr:col>9</xdr:col>
      <xdr:colOff>1495933</xdr:colOff>
      <xdr:row>76</xdr:row>
      <xdr:rowOff>4233</xdr:rowOff>
    </xdr:to>
    <xdr:sp macro="" textlink="">
      <xdr:nvSpPr>
        <xdr:cNvPr id="48" name="Rectángulo 47">
          <a:hlinkClick xmlns:r="http://schemas.openxmlformats.org/officeDocument/2006/relationships" r:id="rId13"/>
        </xdr:cNvPr>
        <xdr:cNvSpPr/>
      </xdr:nvSpPr>
      <xdr:spPr>
        <a:xfrm>
          <a:off x="12834747" y="14166659"/>
          <a:ext cx="1807901"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8</xdr:col>
      <xdr:colOff>2561828</xdr:colOff>
      <xdr:row>71</xdr:row>
      <xdr:rowOff>89081</xdr:rowOff>
    </xdr:from>
    <xdr:to>
      <xdr:col>9</xdr:col>
      <xdr:colOff>1479002</xdr:colOff>
      <xdr:row>74</xdr:row>
      <xdr:rowOff>11801</xdr:rowOff>
    </xdr:to>
    <xdr:sp macro="" textlink="">
      <xdr:nvSpPr>
        <xdr:cNvPr id="49" name="Rectángulo 48">
          <a:hlinkClick xmlns:r="http://schemas.openxmlformats.org/officeDocument/2006/relationships" r:id="rId14"/>
        </xdr:cNvPr>
        <xdr:cNvSpPr/>
      </xdr:nvSpPr>
      <xdr:spPr>
        <a:xfrm>
          <a:off x="12817816" y="13689895"/>
          <a:ext cx="1807901" cy="498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8</xdr:col>
      <xdr:colOff>2570824</xdr:colOff>
      <xdr:row>69</xdr:row>
      <xdr:rowOff>4249</xdr:rowOff>
    </xdr:from>
    <xdr:to>
      <xdr:col>9</xdr:col>
      <xdr:colOff>1487998</xdr:colOff>
      <xdr:row>71</xdr:row>
      <xdr:rowOff>73947</xdr:rowOff>
    </xdr:to>
    <xdr:sp macro="" textlink="">
      <xdr:nvSpPr>
        <xdr:cNvPr id="50" name="Rectángulo 49">
          <a:hlinkClick xmlns:r="http://schemas.openxmlformats.org/officeDocument/2006/relationships" r:id="rId15"/>
        </xdr:cNvPr>
        <xdr:cNvSpPr/>
      </xdr:nvSpPr>
      <xdr:spPr>
        <a:xfrm>
          <a:off x="12826812" y="13217418"/>
          <a:ext cx="1807901"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144833</xdr:colOff>
      <xdr:row>69</xdr:row>
      <xdr:rowOff>2484</xdr:rowOff>
    </xdr:from>
    <xdr:to>
      <xdr:col>8</xdr:col>
      <xdr:colOff>725228</xdr:colOff>
      <xdr:row>71</xdr:row>
      <xdr:rowOff>72182</xdr:rowOff>
    </xdr:to>
    <xdr:sp macro="" textlink="">
      <xdr:nvSpPr>
        <xdr:cNvPr id="51" name="Rectángulo 50">
          <a:hlinkClick xmlns:r="http://schemas.openxmlformats.org/officeDocument/2006/relationships" r:id="rId16"/>
        </xdr:cNvPr>
        <xdr:cNvSpPr/>
      </xdr:nvSpPr>
      <xdr:spPr>
        <a:xfrm>
          <a:off x="9182507" y="13215653"/>
          <a:ext cx="1798709"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908137</xdr:colOff>
      <xdr:row>74</xdr:row>
      <xdr:rowOff>5375</xdr:rowOff>
    </xdr:from>
    <xdr:to>
      <xdr:col>7</xdr:col>
      <xdr:colOff>125921</xdr:colOff>
      <xdr:row>76</xdr:row>
      <xdr:rowOff>19693</xdr:rowOff>
    </xdr:to>
    <xdr:sp macro="" textlink="">
      <xdr:nvSpPr>
        <xdr:cNvPr id="52" name="Rectángulo 51">
          <a:hlinkClick xmlns:r="http://schemas.openxmlformats.org/officeDocument/2006/relationships" r:id="rId17"/>
        </xdr:cNvPr>
        <xdr:cNvSpPr/>
      </xdr:nvSpPr>
      <xdr:spPr>
        <a:xfrm>
          <a:off x="7376277" y="14182119"/>
          <a:ext cx="1787318"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757673</xdr:colOff>
      <xdr:row>74</xdr:row>
      <xdr:rowOff>10431</xdr:rowOff>
    </xdr:from>
    <xdr:to>
      <xdr:col>8</xdr:col>
      <xdr:colOff>2550393</xdr:colOff>
      <xdr:row>76</xdr:row>
      <xdr:rowOff>12265</xdr:rowOff>
    </xdr:to>
    <xdr:sp macro="" textlink="">
      <xdr:nvSpPr>
        <xdr:cNvPr id="53" name="Rectángulo 52">
          <a:hlinkClick xmlns:r="http://schemas.openxmlformats.org/officeDocument/2006/relationships" r:id="rId18"/>
        </xdr:cNvPr>
        <xdr:cNvSpPr/>
      </xdr:nvSpPr>
      <xdr:spPr>
        <a:xfrm>
          <a:off x="11013661" y="14187175"/>
          <a:ext cx="1792720" cy="44485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twoCellAnchor>
    <xdr:from>
      <xdr:col>4</xdr:col>
      <xdr:colOff>0</xdr:colOff>
      <xdr:row>100</xdr:row>
      <xdr:rowOff>2889</xdr:rowOff>
    </xdr:from>
    <xdr:to>
      <xdr:col>5</xdr:col>
      <xdr:colOff>883856</xdr:colOff>
      <xdr:row>102</xdr:row>
      <xdr:rowOff>72586</xdr:rowOff>
    </xdr:to>
    <xdr:sp macro="" textlink="">
      <xdr:nvSpPr>
        <xdr:cNvPr id="54" name="Rectángulo 53">
          <a:hlinkClick xmlns:r="http://schemas.openxmlformats.org/officeDocument/2006/relationships" r:id="rId2"/>
        </xdr:cNvPr>
        <xdr:cNvSpPr/>
      </xdr:nvSpPr>
      <xdr:spPr>
        <a:xfrm>
          <a:off x="5548866" y="19363005"/>
          <a:ext cx="1803130"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 DESARROLLO</a:t>
          </a:r>
          <a:r>
            <a:rPr lang="es-HN" sz="1100" baseline="0"/>
            <a:t> CURRICULAR</a:t>
          </a:r>
          <a:endParaRPr lang="es-HN" sz="1100"/>
        </a:p>
      </xdr:txBody>
    </xdr:sp>
    <xdr:clientData/>
  </xdr:twoCellAnchor>
  <xdr:twoCellAnchor>
    <xdr:from>
      <xdr:col>4</xdr:col>
      <xdr:colOff>0</xdr:colOff>
      <xdr:row>102</xdr:row>
      <xdr:rowOff>97116</xdr:rowOff>
    </xdr:from>
    <xdr:to>
      <xdr:col>5</xdr:col>
      <xdr:colOff>883856</xdr:colOff>
      <xdr:row>104</xdr:row>
      <xdr:rowOff>166813</xdr:rowOff>
    </xdr:to>
    <xdr:sp macro="" textlink="">
      <xdr:nvSpPr>
        <xdr:cNvPr id="55" name="Rectángulo 54">
          <a:hlinkClick xmlns:r="http://schemas.openxmlformats.org/officeDocument/2006/relationships" r:id="rId3"/>
        </xdr:cNvPr>
        <xdr:cNvSpPr/>
      </xdr:nvSpPr>
      <xdr:spPr>
        <a:xfrm>
          <a:off x="5548866" y="19844878"/>
          <a:ext cx="1803130"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2. INVESTIGACION</a:t>
          </a:r>
          <a:r>
            <a:rPr lang="es-HN" sz="1100" baseline="0"/>
            <a:t> CIENTIFICA</a:t>
          </a:r>
          <a:endParaRPr lang="es-HN" sz="1100"/>
        </a:p>
      </xdr:txBody>
    </xdr:sp>
    <xdr:clientData/>
  </xdr:twoCellAnchor>
  <xdr:twoCellAnchor>
    <xdr:from>
      <xdr:col>4</xdr:col>
      <xdr:colOff>0</xdr:colOff>
      <xdr:row>105</xdr:row>
      <xdr:rowOff>3665</xdr:rowOff>
    </xdr:from>
    <xdr:to>
      <xdr:col>5</xdr:col>
      <xdr:colOff>883856</xdr:colOff>
      <xdr:row>107</xdr:row>
      <xdr:rowOff>17983</xdr:rowOff>
    </xdr:to>
    <xdr:sp macro="" textlink="">
      <xdr:nvSpPr>
        <xdr:cNvPr id="56" name="Rectángulo 55">
          <a:hlinkClick xmlns:r="http://schemas.openxmlformats.org/officeDocument/2006/relationships" r:id="rId4"/>
        </xdr:cNvPr>
        <xdr:cNvSpPr/>
      </xdr:nvSpPr>
      <xdr:spPr>
        <a:xfrm>
          <a:off x="5548866" y="20327357"/>
          <a:ext cx="1803130"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3. VINCULACION</a:t>
          </a:r>
        </a:p>
      </xdr:txBody>
    </xdr:sp>
    <xdr:clientData/>
  </xdr:twoCellAnchor>
  <xdr:twoCellAnchor>
    <xdr:from>
      <xdr:col>7</xdr:col>
      <xdr:colOff>145818</xdr:colOff>
      <xdr:row>104</xdr:row>
      <xdr:rowOff>187597</xdr:rowOff>
    </xdr:from>
    <xdr:to>
      <xdr:col>8</xdr:col>
      <xdr:colOff>730980</xdr:colOff>
      <xdr:row>107</xdr:row>
      <xdr:rowOff>13630</xdr:rowOff>
    </xdr:to>
    <xdr:sp macro="" textlink="">
      <xdr:nvSpPr>
        <xdr:cNvPr id="57" name="Rectángulo 56">
          <a:hlinkClick xmlns:r="http://schemas.openxmlformats.org/officeDocument/2006/relationships" r:id="rId5"/>
        </xdr:cNvPr>
        <xdr:cNvSpPr/>
      </xdr:nvSpPr>
      <xdr:spPr>
        <a:xfrm>
          <a:off x="9183492" y="20323004"/>
          <a:ext cx="1803476"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9. ASEGURAMIENTO DE LA CALIDAD</a:t>
          </a:r>
        </a:p>
      </xdr:txBody>
    </xdr:sp>
    <xdr:clientData/>
  </xdr:twoCellAnchor>
  <xdr:twoCellAnchor>
    <xdr:from>
      <xdr:col>5</xdr:col>
      <xdr:colOff>897402</xdr:colOff>
      <xdr:row>102</xdr:row>
      <xdr:rowOff>100571</xdr:rowOff>
    </xdr:from>
    <xdr:to>
      <xdr:col>7</xdr:col>
      <xdr:colOff>115186</xdr:colOff>
      <xdr:row>104</xdr:row>
      <xdr:rowOff>170268</xdr:rowOff>
    </xdr:to>
    <xdr:sp macro="" textlink="">
      <xdr:nvSpPr>
        <xdr:cNvPr id="58" name="Rectángulo 57">
          <a:hlinkClick xmlns:r="http://schemas.openxmlformats.org/officeDocument/2006/relationships" r:id="rId6"/>
        </xdr:cNvPr>
        <xdr:cNvSpPr/>
      </xdr:nvSpPr>
      <xdr:spPr>
        <a:xfrm>
          <a:off x="7365542" y="19848333"/>
          <a:ext cx="1787318"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5.</a:t>
          </a:r>
          <a:r>
            <a:rPr lang="es-HN" sz="1100" baseline="0"/>
            <a:t> </a:t>
          </a:r>
          <a:r>
            <a:rPr lang="es-HN" sz="1100"/>
            <a:t>ESTUDIANTES</a:t>
          </a:r>
          <a:r>
            <a:rPr lang="es-HN" sz="1100" baseline="0"/>
            <a:t> Y GRADUADOS</a:t>
          </a:r>
          <a:endParaRPr lang="es-HN" sz="1100"/>
        </a:p>
      </xdr:txBody>
    </xdr:sp>
    <xdr:clientData/>
  </xdr:twoCellAnchor>
  <xdr:twoCellAnchor>
    <xdr:from>
      <xdr:col>5</xdr:col>
      <xdr:colOff>912294</xdr:colOff>
      <xdr:row>100</xdr:row>
      <xdr:rowOff>0</xdr:rowOff>
    </xdr:from>
    <xdr:to>
      <xdr:col>7</xdr:col>
      <xdr:colOff>128490</xdr:colOff>
      <xdr:row>102</xdr:row>
      <xdr:rowOff>68109</xdr:rowOff>
    </xdr:to>
    <xdr:sp macro="" textlink="">
      <xdr:nvSpPr>
        <xdr:cNvPr id="59" name="Rectángulo 58">
          <a:hlinkClick xmlns:r="http://schemas.openxmlformats.org/officeDocument/2006/relationships" r:id="rId7"/>
        </xdr:cNvPr>
        <xdr:cNvSpPr/>
      </xdr:nvSpPr>
      <xdr:spPr>
        <a:xfrm>
          <a:off x="7380434" y="19360116"/>
          <a:ext cx="1785730" cy="4557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000"/>
            <a:t>4.</a:t>
          </a:r>
          <a:r>
            <a:rPr lang="es-HN" sz="1000" baseline="0"/>
            <a:t> </a:t>
          </a:r>
          <a:r>
            <a:rPr lang="es-HN" sz="1000"/>
            <a:t>DOCENCIA Y PROFESORADO</a:t>
          </a:r>
          <a:r>
            <a:rPr lang="es-HN" sz="1000" baseline="0"/>
            <a:t> UNIVERSITARIO</a:t>
          </a:r>
          <a:endParaRPr lang="es-HN" sz="1000"/>
        </a:p>
      </xdr:txBody>
    </xdr:sp>
    <xdr:clientData/>
  </xdr:twoCellAnchor>
  <xdr:twoCellAnchor>
    <xdr:from>
      <xdr:col>9</xdr:col>
      <xdr:colOff>1495962</xdr:colOff>
      <xdr:row>102</xdr:row>
      <xdr:rowOff>78646</xdr:rowOff>
    </xdr:from>
    <xdr:to>
      <xdr:col>11</xdr:col>
      <xdr:colOff>80570</xdr:colOff>
      <xdr:row>104</xdr:row>
      <xdr:rowOff>148343</xdr:rowOff>
    </xdr:to>
    <xdr:sp macro="" textlink="">
      <xdr:nvSpPr>
        <xdr:cNvPr id="60" name="Rectángulo 59">
          <a:hlinkClick xmlns:r="http://schemas.openxmlformats.org/officeDocument/2006/relationships" r:id="rId8"/>
        </xdr:cNvPr>
        <xdr:cNvSpPr/>
      </xdr:nvSpPr>
      <xdr:spPr>
        <a:xfrm>
          <a:off x="14642677" y="19826408"/>
          <a:ext cx="1785451" cy="4573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17. GESTION TIC</a:t>
          </a:r>
        </a:p>
      </xdr:txBody>
    </xdr:sp>
    <xdr:clientData/>
  </xdr:twoCellAnchor>
  <xdr:twoCellAnchor>
    <xdr:from>
      <xdr:col>8</xdr:col>
      <xdr:colOff>743761</xdr:colOff>
      <xdr:row>102</xdr:row>
      <xdr:rowOff>93007</xdr:rowOff>
    </xdr:from>
    <xdr:to>
      <xdr:col>8</xdr:col>
      <xdr:colOff>2536481</xdr:colOff>
      <xdr:row>104</xdr:row>
      <xdr:rowOff>182289</xdr:rowOff>
    </xdr:to>
    <xdr:sp macro="" textlink="">
      <xdr:nvSpPr>
        <xdr:cNvPr id="61" name="Rectángulo 60">
          <a:hlinkClick xmlns:r="http://schemas.openxmlformats.org/officeDocument/2006/relationships" r:id="rId9"/>
        </xdr:cNvPr>
        <xdr:cNvSpPr/>
      </xdr:nvSpPr>
      <xdr:spPr>
        <a:xfrm>
          <a:off x="10999749" y="19840769"/>
          <a:ext cx="1792720" cy="47692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11. GESTION ADMINISTRATIVA</a:t>
          </a:r>
        </a:p>
      </xdr:txBody>
    </xdr:sp>
    <xdr:clientData/>
  </xdr:twoCellAnchor>
  <xdr:twoCellAnchor>
    <xdr:from>
      <xdr:col>8</xdr:col>
      <xdr:colOff>747894</xdr:colOff>
      <xdr:row>100</xdr:row>
      <xdr:rowOff>8123</xdr:rowOff>
    </xdr:from>
    <xdr:to>
      <xdr:col>8</xdr:col>
      <xdr:colOff>2540614</xdr:colOff>
      <xdr:row>102</xdr:row>
      <xdr:rowOff>77820</xdr:rowOff>
    </xdr:to>
    <xdr:sp macro="" textlink="">
      <xdr:nvSpPr>
        <xdr:cNvPr id="62" name="Rectángulo 61">
          <a:hlinkClick xmlns:r="http://schemas.openxmlformats.org/officeDocument/2006/relationships" r:id="rId10"/>
        </xdr:cNvPr>
        <xdr:cNvSpPr/>
      </xdr:nvSpPr>
      <xdr:spPr>
        <a:xfrm>
          <a:off x="11003882" y="19368239"/>
          <a:ext cx="1792720"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10. POSGRADOS</a:t>
          </a:r>
        </a:p>
      </xdr:txBody>
    </xdr:sp>
    <xdr:clientData/>
  </xdr:twoCellAnchor>
  <xdr:twoCellAnchor>
    <xdr:from>
      <xdr:col>7</xdr:col>
      <xdr:colOff>140075</xdr:colOff>
      <xdr:row>102</xdr:row>
      <xdr:rowOff>87714</xdr:rowOff>
    </xdr:from>
    <xdr:to>
      <xdr:col>8</xdr:col>
      <xdr:colOff>720470</xdr:colOff>
      <xdr:row>104</xdr:row>
      <xdr:rowOff>155823</xdr:rowOff>
    </xdr:to>
    <xdr:sp macro="" textlink="">
      <xdr:nvSpPr>
        <xdr:cNvPr id="63" name="Rectángulo 62">
          <a:hlinkClick xmlns:r="http://schemas.openxmlformats.org/officeDocument/2006/relationships" r:id="rId11"/>
        </xdr:cNvPr>
        <xdr:cNvSpPr/>
      </xdr:nvSpPr>
      <xdr:spPr>
        <a:xfrm>
          <a:off x="9177749" y="19835476"/>
          <a:ext cx="1798709" cy="45575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8. CULTURA</a:t>
          </a:r>
          <a:r>
            <a:rPr lang="es-HN" sz="1100" baseline="0"/>
            <a:t> DE INNOVACION</a:t>
          </a:r>
          <a:endParaRPr lang="es-HN" sz="1100"/>
        </a:p>
      </xdr:txBody>
    </xdr:sp>
    <xdr:clientData/>
  </xdr:twoCellAnchor>
  <xdr:twoCellAnchor>
    <xdr:from>
      <xdr:col>9</xdr:col>
      <xdr:colOff>1519979</xdr:colOff>
      <xdr:row>100</xdr:row>
      <xdr:rowOff>699</xdr:rowOff>
    </xdr:from>
    <xdr:to>
      <xdr:col>11</xdr:col>
      <xdr:colOff>107766</xdr:colOff>
      <xdr:row>102</xdr:row>
      <xdr:rowOff>60637</xdr:rowOff>
    </xdr:to>
    <xdr:sp macro="" textlink="">
      <xdr:nvSpPr>
        <xdr:cNvPr id="64" name="Rectángulo 63">
          <a:hlinkClick xmlns:r="http://schemas.openxmlformats.org/officeDocument/2006/relationships" r:id="rId12"/>
        </xdr:cNvPr>
        <xdr:cNvSpPr/>
      </xdr:nvSpPr>
      <xdr:spPr>
        <a:xfrm>
          <a:off x="14666694" y="19360815"/>
          <a:ext cx="1788630" cy="44758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16. DESARROLLO DEL SISTEMA</a:t>
          </a:r>
        </a:p>
      </xdr:txBody>
    </xdr:sp>
    <xdr:clientData/>
  </xdr:twoCellAnchor>
  <xdr:twoCellAnchor>
    <xdr:from>
      <xdr:col>8</xdr:col>
      <xdr:colOff>2578759</xdr:colOff>
      <xdr:row>104</xdr:row>
      <xdr:rowOff>178199</xdr:rowOff>
    </xdr:from>
    <xdr:to>
      <xdr:col>9</xdr:col>
      <xdr:colOff>1495933</xdr:colOff>
      <xdr:row>107</xdr:row>
      <xdr:rowOff>4232</xdr:rowOff>
    </xdr:to>
    <xdr:sp macro="" textlink="">
      <xdr:nvSpPr>
        <xdr:cNvPr id="65" name="Rectángulo 64">
          <a:hlinkClick xmlns:r="http://schemas.openxmlformats.org/officeDocument/2006/relationships" r:id="rId13"/>
        </xdr:cNvPr>
        <xdr:cNvSpPr/>
      </xdr:nvSpPr>
      <xdr:spPr>
        <a:xfrm>
          <a:off x="12834747" y="20313606"/>
          <a:ext cx="1807901"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15. GOBERNABILIDAD</a:t>
          </a:r>
        </a:p>
      </xdr:txBody>
    </xdr:sp>
    <xdr:clientData/>
  </xdr:twoCellAnchor>
  <xdr:twoCellAnchor>
    <xdr:from>
      <xdr:col>8</xdr:col>
      <xdr:colOff>2561828</xdr:colOff>
      <xdr:row>102</xdr:row>
      <xdr:rowOff>89080</xdr:rowOff>
    </xdr:from>
    <xdr:to>
      <xdr:col>9</xdr:col>
      <xdr:colOff>1479002</xdr:colOff>
      <xdr:row>105</xdr:row>
      <xdr:rowOff>11800</xdr:rowOff>
    </xdr:to>
    <xdr:sp macro="" textlink="">
      <xdr:nvSpPr>
        <xdr:cNvPr id="66" name="Rectángulo 65">
          <a:hlinkClick xmlns:r="http://schemas.openxmlformats.org/officeDocument/2006/relationships" r:id="rId14"/>
        </xdr:cNvPr>
        <xdr:cNvSpPr/>
      </xdr:nvSpPr>
      <xdr:spPr>
        <a:xfrm>
          <a:off x="12817816" y="19836842"/>
          <a:ext cx="1807901" cy="498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14. INTERNACIONALIZACION</a:t>
          </a:r>
        </a:p>
      </xdr:txBody>
    </xdr:sp>
    <xdr:clientData/>
  </xdr:twoCellAnchor>
  <xdr:twoCellAnchor>
    <xdr:from>
      <xdr:col>8</xdr:col>
      <xdr:colOff>2570824</xdr:colOff>
      <xdr:row>100</xdr:row>
      <xdr:rowOff>4249</xdr:rowOff>
    </xdr:from>
    <xdr:to>
      <xdr:col>9</xdr:col>
      <xdr:colOff>1487998</xdr:colOff>
      <xdr:row>102</xdr:row>
      <xdr:rowOff>73946</xdr:rowOff>
    </xdr:to>
    <xdr:sp macro="" textlink="">
      <xdr:nvSpPr>
        <xdr:cNvPr id="67" name="Rectángulo 66">
          <a:hlinkClick xmlns:r="http://schemas.openxmlformats.org/officeDocument/2006/relationships" r:id="rId15"/>
        </xdr:cNvPr>
        <xdr:cNvSpPr/>
      </xdr:nvSpPr>
      <xdr:spPr>
        <a:xfrm>
          <a:off x="12826812" y="19364365"/>
          <a:ext cx="1807901"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13. GESTION ACADEMICA</a:t>
          </a:r>
        </a:p>
      </xdr:txBody>
    </xdr:sp>
    <xdr:clientData/>
  </xdr:twoCellAnchor>
  <xdr:twoCellAnchor>
    <xdr:from>
      <xdr:col>7</xdr:col>
      <xdr:colOff>144833</xdr:colOff>
      <xdr:row>100</xdr:row>
      <xdr:rowOff>2484</xdr:rowOff>
    </xdr:from>
    <xdr:to>
      <xdr:col>8</xdr:col>
      <xdr:colOff>725228</xdr:colOff>
      <xdr:row>102</xdr:row>
      <xdr:rowOff>72181</xdr:rowOff>
    </xdr:to>
    <xdr:sp macro="" textlink="">
      <xdr:nvSpPr>
        <xdr:cNvPr id="68" name="Rectángulo 67">
          <a:hlinkClick xmlns:r="http://schemas.openxmlformats.org/officeDocument/2006/relationships" r:id="rId16"/>
        </xdr:cNvPr>
        <xdr:cNvSpPr/>
      </xdr:nvSpPr>
      <xdr:spPr>
        <a:xfrm>
          <a:off x="9182507" y="19362600"/>
          <a:ext cx="1798709" cy="45734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7. LO ESENCIAL </a:t>
          </a:r>
        </a:p>
      </xdr:txBody>
    </xdr:sp>
    <xdr:clientData/>
  </xdr:twoCellAnchor>
  <xdr:twoCellAnchor>
    <xdr:from>
      <xdr:col>5</xdr:col>
      <xdr:colOff>908137</xdr:colOff>
      <xdr:row>105</xdr:row>
      <xdr:rowOff>5374</xdr:rowOff>
    </xdr:from>
    <xdr:to>
      <xdr:col>7</xdr:col>
      <xdr:colOff>125921</xdr:colOff>
      <xdr:row>107</xdr:row>
      <xdr:rowOff>19692</xdr:rowOff>
    </xdr:to>
    <xdr:sp macro="" textlink="">
      <xdr:nvSpPr>
        <xdr:cNvPr id="69" name="Rectángulo 68">
          <a:hlinkClick xmlns:r="http://schemas.openxmlformats.org/officeDocument/2006/relationships" r:id="rId17"/>
        </xdr:cNvPr>
        <xdr:cNvSpPr/>
      </xdr:nvSpPr>
      <xdr:spPr>
        <a:xfrm>
          <a:off x="7376277" y="20329066"/>
          <a:ext cx="1787318" cy="45734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6. GESTION DEL CONOCIMIENTO</a:t>
          </a:r>
        </a:p>
      </xdr:txBody>
    </xdr:sp>
    <xdr:clientData/>
  </xdr:twoCellAnchor>
  <xdr:twoCellAnchor>
    <xdr:from>
      <xdr:col>8</xdr:col>
      <xdr:colOff>757673</xdr:colOff>
      <xdr:row>105</xdr:row>
      <xdr:rowOff>10430</xdr:rowOff>
    </xdr:from>
    <xdr:to>
      <xdr:col>8</xdr:col>
      <xdr:colOff>2550393</xdr:colOff>
      <xdr:row>107</xdr:row>
      <xdr:rowOff>12264</xdr:rowOff>
    </xdr:to>
    <xdr:sp macro="" textlink="">
      <xdr:nvSpPr>
        <xdr:cNvPr id="70" name="Rectángulo 69">
          <a:hlinkClick xmlns:r="http://schemas.openxmlformats.org/officeDocument/2006/relationships" r:id="rId18"/>
        </xdr:cNvPr>
        <xdr:cNvSpPr/>
      </xdr:nvSpPr>
      <xdr:spPr>
        <a:xfrm>
          <a:off x="11013661" y="20334122"/>
          <a:ext cx="1792720" cy="44485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HN" sz="1100"/>
            <a:t>12. GESTION DEL TALENTO HUMANO</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NAH\Dropbox\PLANIFICACION%20OPERATIVA%20CURLP%202014-2018\UNIDADES%20EJECUTORAS\AGROINDUSTRIA\2017\POA\POA_CURLP_2017_AGROINDUSTR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NAH\Dropbox\PLANIFICACION%20OPERATIVA%20CURLP%202014-2018\DIMENSIONES\INTERNACIONALIZACION\2017\POA\POA_CURLP_2017_INTERNACIONALIZAC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Cultura de Inno. Insti..."/>
      <sheetName val="9. Asegura. de la Calid. y M"/>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refreshError="1"/>
      <sheetData sheetId="1" refreshError="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C566" t="str">
            <v>Total Plan Operativo</v>
          </cell>
        </row>
      </sheetData>
      <sheetData sheetId="3">
        <row r="10">
          <cell r="D10">
            <v>8085</v>
          </cell>
        </row>
        <row r="29">
          <cell r="D29">
            <v>990</v>
          </cell>
        </row>
        <row r="48">
          <cell r="D48">
            <v>330</v>
          </cell>
        </row>
        <row r="67">
          <cell r="D67">
            <v>840</v>
          </cell>
        </row>
        <row r="86">
          <cell r="D86">
            <v>1500</v>
          </cell>
        </row>
        <row r="105">
          <cell r="D105">
            <v>85</v>
          </cell>
        </row>
        <row r="124">
          <cell r="D124">
            <v>85</v>
          </cell>
        </row>
        <row r="143">
          <cell r="D143">
            <v>3930</v>
          </cell>
        </row>
      </sheetData>
      <sheetData sheetId="4">
        <row r="10">
          <cell r="D10">
            <v>317631.89999999997</v>
          </cell>
        </row>
      </sheetData>
      <sheetData sheetId="5" refreshError="1"/>
      <sheetData sheetId="6" refreshError="1"/>
      <sheetData sheetId="7">
        <row r="10">
          <cell r="D10">
            <v>300</v>
          </cell>
        </row>
        <row r="54">
          <cell r="D54">
            <v>1200</v>
          </cell>
        </row>
        <row r="98">
          <cell r="D98">
            <v>1200</v>
          </cell>
        </row>
        <row r="142">
          <cell r="D142">
            <v>1200</v>
          </cell>
        </row>
        <row r="186">
          <cell r="D186">
            <v>900</v>
          </cell>
        </row>
        <row r="230">
          <cell r="D230">
            <v>150000</v>
          </cell>
        </row>
        <row r="274">
          <cell r="D274">
            <v>14000</v>
          </cell>
        </row>
        <row r="318">
          <cell r="D318">
            <v>3000</v>
          </cell>
        </row>
      </sheetData>
      <sheetData sheetId="8"/>
      <sheetData sheetId="9">
        <row r="10">
          <cell r="D10">
            <v>150000</v>
          </cell>
        </row>
      </sheetData>
      <sheetData sheetId="10" refreshError="1"/>
      <sheetData sheetId="11">
        <row r="5">
          <cell r="F5" t="str">
            <v>Correlativo de la Actividad</v>
          </cell>
          <cell r="G5" t="str">
            <v>ACTIVIDADES</v>
          </cell>
        </row>
        <row r="9">
          <cell r="F9" t="str">
            <v>IA-1.1.1.1.1</v>
          </cell>
          <cell r="G9" t="str">
            <v>Socializar nuevo Plan de Estudios con los ESTUDIANTES de la carrera de Ingeniería Agroindustrial</v>
          </cell>
        </row>
        <row r="10">
          <cell r="F10" t="str">
            <v>IA-1.1.1.1.2</v>
          </cell>
          <cell r="G10" t="str">
            <v>Socializar nuevo Plan de Estudios con los DOCENTES de la carrera de Ingeniería Agroindustrial</v>
          </cell>
        </row>
        <row r="11">
          <cell r="F11" t="str">
            <v>IA-1.1.1.1.3</v>
          </cell>
          <cell r="G11" t="str">
            <v>Reunión de trabajo con subcomisión de Desarrollo Curricular para implementación del nuevo plan de estudios y aplicación del Modelo eduactivo de la UNAH</v>
          </cell>
        </row>
        <row r="12">
          <cell r="F12" t="str">
            <v>IA-1.1.1.1.4</v>
          </cell>
          <cell r="G12" t="str">
            <v xml:space="preserve">Realizar reuniones de trabajo y supervisiones académicas </v>
          </cell>
        </row>
        <row r="13">
          <cell r="F13" t="str">
            <v>IA-1.1.1.1.5</v>
          </cell>
          <cell r="G13" t="str">
            <v>Socializar nuevo Plan de Estudios de Técnico Universitario en Agroexportación con los DOCENTES y estudiantes de primer ingreso</v>
          </cell>
        </row>
      </sheetData>
      <sheetData sheetId="12">
        <row r="4">
          <cell r="F4" t="str">
            <v>Correlativo de la Actividad</v>
          </cell>
          <cell r="G4" t="str">
            <v>ACTIVIDADES</v>
          </cell>
        </row>
        <row r="9">
          <cell r="F9" t="str">
            <v>IA-2.1.A.A1.1</v>
          </cell>
          <cell r="G9" t="str">
            <v>Ejecutar un proyecto de investigación sobre la evaluación productiva y rendimiento industrial de tres variedades mejoradas de marañon</v>
          </cell>
        </row>
      </sheetData>
      <sheetData sheetId="13">
        <row r="5">
          <cell r="F5" t="str">
            <v>Correlativo de la Actividad</v>
          </cell>
          <cell r="G5" t="str">
            <v>ACTIVIDADES</v>
          </cell>
        </row>
        <row r="9">
          <cell r="F9" t="str">
            <v>IA-3.1.1.3.1</v>
          </cell>
          <cell r="G9" t="str">
            <v xml:space="preserve">Establecer alianza estratégicas con empresa agroindustrial de la región para fines de PPS </v>
          </cell>
        </row>
        <row r="10">
          <cell r="F10" t="str">
            <v>IA-3.1.1.3.2</v>
          </cell>
          <cell r="G10" t="str">
            <v>Acompañar proyecto de vinculación de cultivos biointensivos climatizados para familias pobres del corredor seco</v>
          </cell>
        </row>
        <row r="11">
          <cell r="F11" t="str">
            <v>IA-3.1.1.3.3</v>
          </cell>
          <cell r="G11" t="str">
            <v>Acompañar proyecto de vinculación de manejo de desechos en el mercado Inmaculada Concepción de la Ciudad de Choluteca</v>
          </cell>
        </row>
        <row r="12">
          <cell r="F12" t="str">
            <v>IA-3.1.1.3.4</v>
          </cell>
          <cell r="G12" t="str">
            <v>Acompañar proyecto de vinculación de seguridad e higiene industrial en el mercado Inmaculada Concepción de la Ciudad de Choluteca</v>
          </cell>
        </row>
        <row r="23">
          <cell r="F23" t="str">
            <v>IA-3.2.3.2.1</v>
          </cell>
          <cell r="G23" t="str">
            <v>3 Jornadas de capacitación dirigida a los productores interesados en sembrar el cultivo de marañon</v>
          </cell>
        </row>
      </sheetData>
      <sheetData sheetId="14">
        <row r="4">
          <cell r="F4" t="str">
            <v>Correlativo de la Actividad</v>
          </cell>
          <cell r="G4" t="str">
            <v>ACTIVIDADES</v>
          </cell>
        </row>
      </sheetData>
      <sheetData sheetId="15">
        <row r="6">
          <cell r="F6" t="str">
            <v>Correlativo de la Actividad</v>
          </cell>
          <cell r="G6" t="str">
            <v>ACTIVIDADES</v>
          </cell>
        </row>
        <row r="10">
          <cell r="F10" t="str">
            <v>IA-5.1.1.2.1</v>
          </cell>
          <cell r="G10" t="str">
            <v>Brindar asesoría académica a estudiantes en riesgo</v>
          </cell>
        </row>
        <row r="21">
          <cell r="F21" t="str">
            <v>IA-5.1.3.15.1</v>
          </cell>
          <cell r="G21" t="str">
            <v>Organizar equipos, grupos, comités y otros modelos de organización para facilitar la participación de los estudiantes</v>
          </cell>
        </row>
      </sheetData>
      <sheetData sheetId="16">
        <row r="4">
          <cell r="F4" t="str">
            <v>Correlativo de la Actividad</v>
          </cell>
          <cell r="G4" t="str">
            <v>ACTIVIDADES</v>
          </cell>
        </row>
      </sheetData>
      <sheetData sheetId="17">
        <row r="3">
          <cell r="F3" t="str">
            <v>Correlativo de la Actividad</v>
          </cell>
          <cell r="G3" t="str">
            <v>ACTIVIDADES</v>
          </cell>
        </row>
      </sheetData>
      <sheetData sheetId="18">
        <row r="4">
          <cell r="F4" t="str">
            <v>Correlativo de la Actividad</v>
          </cell>
          <cell r="G4" t="str">
            <v>ACTIVIDADES</v>
          </cell>
        </row>
      </sheetData>
      <sheetData sheetId="19">
        <row r="6">
          <cell r="F6" t="str">
            <v>Correlativo de la Actividad</v>
          </cell>
          <cell r="G6" t="str">
            <v>ACTIVIDADES</v>
          </cell>
        </row>
      </sheetData>
      <sheetData sheetId="20">
        <row r="4">
          <cell r="F4" t="str">
            <v>Correlativo de la Actividad</v>
          </cell>
          <cell r="G4" t="str">
            <v>ACTIVIDADES</v>
          </cell>
        </row>
      </sheetData>
      <sheetData sheetId="21">
        <row r="5">
          <cell r="F5" t="str">
            <v>Correlativo de la Actividad</v>
          </cell>
          <cell r="G5" t="str">
            <v>ACTIVIDADES</v>
          </cell>
        </row>
        <row r="15">
          <cell r="F15" t="str">
            <v>IA-11.1.2.2.1</v>
          </cell>
          <cell r="G15" t="str">
            <v xml:space="preserve">Finalizar el acondicionamiento de laboratorio de procesos agroindustriales  </v>
          </cell>
        </row>
        <row r="16">
          <cell r="F16" t="str">
            <v>IA-11.1.2.2.2</v>
          </cell>
          <cell r="G16" t="str">
            <v xml:space="preserve">Finalizar el equipamiento de laboratorio de procesos agroindustriales  </v>
          </cell>
        </row>
        <row r="27">
          <cell r="F27" t="str">
            <v>IA-11.1.1.4.1</v>
          </cell>
          <cell r="G27" t="str">
            <v>Compra de material didáctico y de oficina</v>
          </cell>
        </row>
      </sheetData>
      <sheetData sheetId="22">
        <row r="4">
          <cell r="F4" t="str">
            <v>Correlativo de la Actividad</v>
          </cell>
          <cell r="G4" t="str">
            <v>ACTIVIDADES</v>
          </cell>
        </row>
        <row r="8">
          <cell r="F8" t="str">
            <v>IA-12.1.1.1.1</v>
          </cell>
          <cell r="G8" t="str">
            <v>Contratar un docente para las asignaturas profesionalizantes en el área de procesos agroindustriales</v>
          </cell>
        </row>
      </sheetData>
      <sheetData sheetId="23">
        <row r="5">
          <cell r="F5" t="str">
            <v>Correlativo de la Actividad</v>
          </cell>
          <cell r="G5" t="str">
            <v>ACTIVIDADES</v>
          </cell>
        </row>
        <row r="9">
          <cell r="F9" t="str">
            <v>IA-13.1.1.1.1</v>
          </cell>
          <cell r="G9" t="str">
            <v>Realizar 10 Giras educativas a diferentes empresas de vocación agroindustrial en la región sur</v>
          </cell>
        </row>
        <row r="10">
          <cell r="F10" t="str">
            <v>IA-13.1.1.1.2</v>
          </cell>
          <cell r="G10" t="str">
            <v>Realizar 3 talleres de inducción de PPS</v>
          </cell>
        </row>
        <row r="11">
          <cell r="F11" t="str">
            <v>IA-13.1.1.1.3</v>
          </cell>
          <cell r="G11" t="str">
            <v>Realizar 120 supervisiones de PPS</v>
          </cell>
        </row>
        <row r="12">
          <cell r="F12" t="str">
            <v>IA-13.1.1.1.4</v>
          </cell>
          <cell r="G12" t="str">
            <v>Realizar 2 seminarios de Poscosecha de frutas, hortalizas y vegetales</v>
          </cell>
        </row>
      </sheetData>
      <sheetData sheetId="24">
        <row r="4">
          <cell r="F4" t="str">
            <v>Correlativo de la Actividad</v>
          </cell>
          <cell r="G4" t="str">
            <v>ACTIVIDADES</v>
          </cell>
        </row>
      </sheetData>
      <sheetData sheetId="25">
        <row r="1">
          <cell r="F1" t="str">
            <v>GOBERNABILIDAD Y PROCESO DE GESTIÓN DESCENTRALIZADAS EN REDES</v>
          </cell>
        </row>
        <row r="6">
          <cell r="F6" t="str">
            <v>Correlativo de la Actividad</v>
          </cell>
          <cell r="G6" t="str">
            <v>ACTIVIDADES</v>
          </cell>
        </row>
      </sheetData>
      <sheetData sheetId="26">
        <row r="1">
          <cell r="F1" t="str">
            <v>DESARROLLO DEL SISTEMA DE EDUCACIÓN SUPERIOR</v>
          </cell>
        </row>
        <row r="6">
          <cell r="F6" t="str">
            <v>Correlativo de la Actividad</v>
          </cell>
          <cell r="G6" t="str">
            <v>ACTIVIDADES</v>
          </cell>
        </row>
      </sheetData>
      <sheetData sheetId="27">
        <row r="1">
          <cell r="F1" t="str">
            <v>GESTIÓN DE TECNOLOGÍAS DE INFORMACIÓN Y COMUNICACIÓN</v>
          </cell>
        </row>
        <row r="7">
          <cell r="F7" t="str">
            <v>Correlativo de la Actividad</v>
          </cell>
          <cell r="G7" t="str">
            <v>ACTIVIDADES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Cultura de Inno. Insti..."/>
      <sheetName val="9. Asegura. de la Calid. y M"/>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C566" t="str">
            <v>Total Plan Operativo</v>
          </cell>
        </row>
      </sheetData>
      <sheetData sheetId="3">
        <row r="10">
          <cell r="D10">
            <v>4278.333333333333</v>
          </cell>
        </row>
      </sheetData>
      <sheetData sheetId="4"/>
      <sheetData sheetId="5"/>
      <sheetData sheetId="6"/>
      <sheetData sheetId="7">
        <row r="10">
          <cell r="D10">
            <v>20416.222000000002</v>
          </cell>
        </row>
      </sheetData>
      <sheetData sheetId="8"/>
      <sheetData sheetId="9"/>
      <sheetData sheetId="10"/>
      <sheetData sheetId="11">
        <row r="5">
          <cell r="F5" t="str">
            <v>Correlativo de la Actividad</v>
          </cell>
          <cell r="G5" t="str">
            <v>ACTIVIDADES</v>
          </cell>
        </row>
      </sheetData>
      <sheetData sheetId="12">
        <row r="4">
          <cell r="F4" t="str">
            <v>Correlativo de la Actividad</v>
          </cell>
          <cell r="G4" t="str">
            <v>ACTIVIDADES</v>
          </cell>
        </row>
      </sheetData>
      <sheetData sheetId="13">
        <row r="5">
          <cell r="F5" t="str">
            <v>Correlativo de la Actividad</v>
          </cell>
          <cell r="G5" t="str">
            <v>ACTIVIDADES</v>
          </cell>
        </row>
      </sheetData>
      <sheetData sheetId="14">
        <row r="4">
          <cell r="F4" t="str">
            <v>Correlativo de la Actividad</v>
          </cell>
          <cell r="G4" t="str">
            <v>ACTIVIDADES</v>
          </cell>
        </row>
      </sheetData>
      <sheetData sheetId="15">
        <row r="6">
          <cell r="F6" t="str">
            <v>Correlativo de la Actividad</v>
          </cell>
          <cell r="G6" t="str">
            <v>ACTIVIDADES</v>
          </cell>
        </row>
      </sheetData>
      <sheetData sheetId="16">
        <row r="4">
          <cell r="F4" t="str">
            <v>Correlativo de la Actividad</v>
          </cell>
          <cell r="G4" t="str">
            <v>ACTIVIDADES</v>
          </cell>
        </row>
        <row r="14">
          <cell r="F14" t="str">
            <v>GC-6-2-1</v>
          </cell>
          <cell r="G14" t="str">
            <v>123546SDFSDFSDFSJLKDFJSLKDFJSD</v>
          </cell>
        </row>
      </sheetData>
      <sheetData sheetId="17">
        <row r="3">
          <cell r="F3" t="str">
            <v>Correlativo de la Actividad</v>
          </cell>
          <cell r="G3" t="str">
            <v>ACTIVIDADES</v>
          </cell>
        </row>
      </sheetData>
      <sheetData sheetId="18">
        <row r="4">
          <cell r="F4" t="str">
            <v>Correlativo de la Actividad</v>
          </cell>
          <cell r="G4" t="str">
            <v>ACTIVIDADES</v>
          </cell>
        </row>
      </sheetData>
      <sheetData sheetId="19">
        <row r="6">
          <cell r="F6" t="str">
            <v>Correlativo de la Actividad</v>
          </cell>
          <cell r="G6" t="str">
            <v>ACTIVIDADES</v>
          </cell>
        </row>
      </sheetData>
      <sheetData sheetId="20">
        <row r="4">
          <cell r="F4" t="str">
            <v>Correlativo de la Actividad</v>
          </cell>
          <cell r="G4" t="str">
            <v>ACTIVIDADES</v>
          </cell>
        </row>
      </sheetData>
      <sheetData sheetId="21">
        <row r="5">
          <cell r="F5" t="str">
            <v>Correlativo de la Actividad</v>
          </cell>
          <cell r="G5" t="str">
            <v>ACTIVIDADES</v>
          </cell>
        </row>
      </sheetData>
      <sheetData sheetId="22">
        <row r="4">
          <cell r="F4" t="str">
            <v>Correlativo de la Actividad</v>
          </cell>
          <cell r="G4" t="str">
            <v>ACTIVIDADES</v>
          </cell>
        </row>
      </sheetData>
      <sheetData sheetId="23">
        <row r="5">
          <cell r="F5" t="str">
            <v>Correlativo de la Actividad</v>
          </cell>
          <cell r="G5" t="str">
            <v>ACTIVIDADES</v>
          </cell>
        </row>
      </sheetData>
      <sheetData sheetId="24">
        <row r="4">
          <cell r="F4" t="str">
            <v>Correlativo de la Actividad</v>
          </cell>
          <cell r="G4" t="str">
            <v>ACTIVIDADES</v>
          </cell>
        </row>
        <row r="8">
          <cell r="F8" t="str">
            <v>Ciencias 14.a.1. 1</v>
          </cell>
          <cell r="G8" t="str">
            <v>Realizar jornadas de promocion y socializacion de los terminos de referencia para aplicar a  espacios de movilidad academica disponibles para las carreras que se ofertan en el CURLP.</v>
          </cell>
        </row>
        <row r="9">
          <cell r="F9" t="str">
            <v>Ciencias 14. a. 1. 2</v>
          </cell>
          <cell r="G9" t="str">
            <v>Realizar un proceso de selección y acreditacion de los(as) estudiantes y docentes de las diferentes  carreras que se ofertan en el CURLP que optan a espacios de movilidad academica, considerando los criterios institucionales de la UNAH y de la Institucion huesped.</v>
          </cell>
        </row>
        <row r="10">
          <cell r="F10" t="str">
            <v>Ciencias 14.a.1.3</v>
          </cell>
          <cell r="G10" t="str">
            <v>Participación en reuniones de trabajo y capacitaciones brindadas por la VRI.</v>
          </cell>
        </row>
      </sheetData>
      <sheetData sheetId="25">
        <row r="1">
          <cell r="F1" t="str">
            <v>GOBERNABILIDAD Y PROCESO DE GESTIÓN DESCENTRALIZADAS EN REDES</v>
          </cell>
        </row>
        <row r="6">
          <cell r="F6" t="str">
            <v>Correlativo de la Actividad</v>
          </cell>
          <cell r="G6" t="str">
            <v>ACTIVIDADES</v>
          </cell>
        </row>
      </sheetData>
      <sheetData sheetId="26">
        <row r="1">
          <cell r="F1" t="str">
            <v>DESARROLLO DEL SISTEMA DE EDUCACIÓN SUPERIOR</v>
          </cell>
        </row>
        <row r="6">
          <cell r="F6" t="str">
            <v>Correlativo de la Actividad</v>
          </cell>
          <cell r="G6" t="str">
            <v>ACTIVIDADES</v>
          </cell>
        </row>
      </sheetData>
      <sheetData sheetId="27">
        <row r="1">
          <cell r="F1" t="str">
            <v>GESTIÓN DE TECNOLOGÍAS DE INFORMACIÓN Y COMUNICACIÓN</v>
          </cell>
        </row>
        <row r="7">
          <cell r="F7" t="str">
            <v>Correlativo de la Actividad</v>
          </cell>
          <cell r="G7" t="str">
            <v>ACTIVIDADES</v>
          </cell>
        </row>
      </sheetData>
    </sheetDataSet>
  </externalBook>
</externalLink>
</file>

<file path=xl/tables/table1.xml><?xml version="1.0" encoding="utf-8"?>
<table xmlns="http://schemas.openxmlformats.org/spreadsheetml/2006/main" id="1" name="Tabla17" displayName="Tabla17" ref="B3:C13" totalsRowShown="0" headerRowDxfId="49" dataDxfId="48">
  <autoFilter ref="B3:C13"/>
  <tableColumns count="2">
    <tableColumn id="1" name="Descripción" dataDxfId="47"/>
    <tableColumn id="2" name="Monto" dataDxfId="46"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5" dataDxfId="44">
  <autoFilter ref="B39:D57"/>
  <tableColumns count="3">
    <tableColumn id="1" name="Descripción" dataDxfId="43"/>
    <tableColumn id="2" name="Cantidad" dataDxfId="42" dataCellStyle="Millares"/>
    <tableColumn id="3" name="Montos" dataDxfId="41">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40" dataDxfId="39">
  <autoFilter ref="B68:D80"/>
  <tableColumns count="3">
    <tableColumn id="1" name="Descripción" dataDxfId="38"/>
    <tableColumn id="2" name="Cantidad" dataDxfId="37" dataCellStyle="Millares"/>
    <tableColumn id="3" name="Montos" dataDxfId="36">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5">
  <autoFilter ref="B85:D103"/>
  <tableColumns count="3">
    <tableColumn id="1" name="Descripción " dataDxfId="34"/>
    <tableColumn id="2" name="Cantidad" dataDxfId="33" dataCellStyle="Millares"/>
    <tableColumn id="3" name="Montos" dataDxfId="32">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31" tableBorderDxfId="30">
  <autoFilter ref="H3:I14"/>
  <tableColumns count="2">
    <tableColumn id="1" name="Dimensión" dataDxfId="29"/>
    <tableColumn id="2" name="Monto" dataDxfId="28"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7" tableBorderDxfId="26">
  <autoFilter ref="H17:I25"/>
  <tableColumns count="2">
    <tableColumn id="1" name="Dimensión" dataDxfId="25"/>
    <tableColumn id="2" name="Monto" dataDxfId="24"/>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3" headerRowBorderDxfId="22" tableBorderDxfId="21">
  <autoFilter ref="E7:F11"/>
  <tableColumns count="2">
    <tableColumn id="1" name="Presupuesto" dataDxfId="20"/>
    <tableColumn id="2" name=" Monto " dataDxfId="19">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3.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4.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5.xml"/><Relationship Id="rId1" Type="http://schemas.openxmlformats.org/officeDocument/2006/relationships/printerSettings" Target="../printerSettings/printerSettings25.bin"/><Relationship Id="rId4" Type="http://schemas.openxmlformats.org/officeDocument/2006/relationships/comments" Target="../comments9.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1510"/>
      <c r="U2" s="1510"/>
      <c r="V2" s="1510"/>
      <c r="W2" s="1510"/>
      <c r="X2" s="1510"/>
      <c r="Y2" s="1510"/>
      <c r="Z2" s="1510"/>
      <c r="AA2" s="1510"/>
      <c r="AB2" s="1510"/>
      <c r="AC2" s="1510" t="s">
        <v>25</v>
      </c>
      <c r="AD2" s="1510"/>
      <c r="AE2" s="1510"/>
      <c r="AF2" s="1510"/>
      <c r="AG2" s="1510"/>
      <c r="AH2" s="1510"/>
      <c r="AI2" s="1510"/>
      <c r="AJ2" s="1510"/>
    </row>
    <row r="3" spans="2:36" ht="16.5" customHeight="1" x14ac:dyDescent="0.25">
      <c r="B3" s="33" t="s">
        <v>7</v>
      </c>
      <c r="C3" s="33"/>
      <c r="D3" s="33"/>
      <c r="E3" s="33"/>
      <c r="F3" s="33"/>
      <c r="G3" s="33"/>
      <c r="H3" s="33"/>
      <c r="I3" s="33"/>
      <c r="J3" s="33"/>
      <c r="K3" s="33"/>
      <c r="L3" s="33"/>
      <c r="M3" s="33"/>
      <c r="N3" s="33"/>
      <c r="O3" s="33"/>
      <c r="P3" s="33"/>
      <c r="Q3" s="33"/>
      <c r="R3" s="33"/>
      <c r="S3" s="33"/>
      <c r="T3" s="1510"/>
      <c r="U3" s="1510"/>
      <c r="V3" s="1510"/>
      <c r="W3" s="1510"/>
      <c r="X3" s="1510"/>
      <c r="Y3" s="1510"/>
      <c r="Z3" s="1510"/>
      <c r="AA3" s="1510"/>
      <c r="AB3" s="1510"/>
      <c r="AC3" s="1510" t="s">
        <v>7</v>
      </c>
      <c r="AD3" s="1510"/>
      <c r="AE3" s="1510"/>
      <c r="AF3" s="1510"/>
      <c r="AG3" s="1510"/>
      <c r="AH3" s="1510"/>
      <c r="AI3" s="1510"/>
      <c r="AJ3" s="1510"/>
    </row>
    <row r="4" spans="2:36" ht="12.75" customHeight="1" x14ac:dyDescent="0.25">
      <c r="B4" s="33" t="s">
        <v>36</v>
      </c>
      <c r="C4" s="33"/>
      <c r="D4" s="33"/>
      <c r="E4" s="33"/>
      <c r="F4" s="33"/>
      <c r="G4" s="33"/>
      <c r="H4" s="33"/>
      <c r="I4" s="33"/>
      <c r="J4" s="33"/>
      <c r="K4" s="33"/>
      <c r="L4" s="33"/>
      <c r="M4" s="33"/>
      <c r="N4" s="33"/>
      <c r="O4" s="33"/>
      <c r="P4" s="33"/>
      <c r="Q4" s="33"/>
      <c r="R4" s="33"/>
      <c r="S4" s="33"/>
      <c r="T4" s="1510"/>
      <c r="U4" s="1510"/>
      <c r="V4" s="1510"/>
      <c r="W4" s="1510"/>
      <c r="X4" s="1510"/>
      <c r="Y4" s="1510"/>
      <c r="Z4" s="1510"/>
      <c r="AA4" s="1510"/>
      <c r="AB4" s="1510"/>
      <c r="AC4" s="1510" t="s">
        <v>36</v>
      </c>
      <c r="AD4" s="1510"/>
      <c r="AE4" s="1510"/>
      <c r="AF4" s="1510"/>
      <c r="AG4" s="1510"/>
      <c r="AH4" s="1510"/>
      <c r="AI4" s="1510"/>
      <c r="AJ4" s="1510"/>
    </row>
    <row r="5" spans="2:36" ht="15.75" x14ac:dyDescent="0.25">
      <c r="B5" s="2"/>
      <c r="C5" s="2"/>
      <c r="D5" s="2"/>
    </row>
    <row r="6" spans="2:36" ht="16.5" thickBot="1" x14ac:dyDescent="0.3">
      <c r="B6" s="2"/>
      <c r="C6" s="2"/>
      <c r="D6" s="2"/>
    </row>
    <row r="7" spans="2:36" ht="75.75" customHeight="1" x14ac:dyDescent="0.25">
      <c r="B7" s="1505" t="s">
        <v>20</v>
      </c>
      <c r="C7" s="1505" t="s">
        <v>38</v>
      </c>
      <c r="D7" s="1505" t="s">
        <v>39</v>
      </c>
      <c r="E7" s="1507" t="s">
        <v>40</v>
      </c>
      <c r="F7" s="1505" t="s">
        <v>37</v>
      </c>
      <c r="G7" s="1507" t="s">
        <v>9</v>
      </c>
      <c r="H7" s="1509" t="s">
        <v>0</v>
      </c>
      <c r="I7" s="1509" t="s">
        <v>8</v>
      </c>
      <c r="J7" s="1509" t="s">
        <v>16</v>
      </c>
      <c r="K7" s="1509"/>
      <c r="L7" s="1509" t="s">
        <v>13</v>
      </c>
      <c r="M7" s="1509"/>
      <c r="N7" s="1509"/>
      <c r="O7" s="1509"/>
      <c r="P7" s="1509"/>
      <c r="Q7" s="1509"/>
      <c r="R7" s="1509"/>
      <c r="S7" s="1509"/>
      <c r="T7" s="1505" t="s">
        <v>14</v>
      </c>
      <c r="U7" s="1509" t="s">
        <v>18</v>
      </c>
      <c r="V7" s="1509" t="s">
        <v>26</v>
      </c>
      <c r="W7" s="1509"/>
      <c r="X7" s="1509" t="s">
        <v>15</v>
      </c>
      <c r="Y7" s="1509" t="s">
        <v>17</v>
      </c>
      <c r="Z7" s="1509"/>
      <c r="AA7" s="1509" t="s">
        <v>22</v>
      </c>
      <c r="AB7" s="1509" t="s">
        <v>32</v>
      </c>
      <c r="AC7" s="1511" t="s">
        <v>31</v>
      </c>
      <c r="AD7" s="1511"/>
      <c r="AE7" s="1511"/>
      <c r="AF7" s="1511"/>
      <c r="AG7" s="1509" t="s">
        <v>28</v>
      </c>
      <c r="AH7" s="1509" t="s">
        <v>29</v>
      </c>
      <c r="AI7" s="1509" t="s">
        <v>1</v>
      </c>
      <c r="AJ7" s="1509" t="s">
        <v>2</v>
      </c>
    </row>
    <row r="8" spans="2:36" ht="15.75" customHeight="1" x14ac:dyDescent="0.25">
      <c r="B8" s="1506"/>
      <c r="C8" s="1506"/>
      <c r="D8" s="1506"/>
      <c r="E8" s="1508"/>
      <c r="F8" s="1506"/>
      <c r="G8" s="1508"/>
      <c r="H8" s="1504"/>
      <c r="I8" s="1504"/>
      <c r="J8" s="1504" t="s">
        <v>33</v>
      </c>
      <c r="K8" s="1504" t="s">
        <v>19</v>
      </c>
      <c r="L8" s="1512" t="s">
        <v>3</v>
      </c>
      <c r="M8" s="1512"/>
      <c r="N8" s="1512" t="s">
        <v>4</v>
      </c>
      <c r="O8" s="1512"/>
      <c r="P8" s="1512" t="s">
        <v>5</v>
      </c>
      <c r="Q8" s="1512"/>
      <c r="R8" s="1512" t="s">
        <v>6</v>
      </c>
      <c r="S8" s="1512"/>
      <c r="T8" s="1506"/>
      <c r="U8" s="1504"/>
      <c r="V8" s="1504" t="s">
        <v>23</v>
      </c>
      <c r="W8" s="1504" t="s">
        <v>21</v>
      </c>
      <c r="X8" s="1504"/>
      <c r="Y8" s="1504" t="s">
        <v>23</v>
      </c>
      <c r="Z8" s="1504" t="s">
        <v>21</v>
      </c>
      <c r="AA8" s="1504"/>
      <c r="AB8" s="1504"/>
      <c r="AC8" s="14" t="s">
        <v>3</v>
      </c>
      <c r="AD8" s="14" t="s">
        <v>4</v>
      </c>
      <c r="AE8" s="14" t="s">
        <v>5</v>
      </c>
      <c r="AF8" s="14" t="s">
        <v>6</v>
      </c>
      <c r="AG8" s="1504"/>
      <c r="AH8" s="1504"/>
      <c r="AI8" s="1504"/>
      <c r="AJ8" s="1504"/>
    </row>
    <row r="9" spans="2:36" ht="78.75" x14ac:dyDescent="0.25">
      <c r="B9" s="1506"/>
      <c r="C9" s="1506"/>
      <c r="D9" s="1506"/>
      <c r="E9" s="1508"/>
      <c r="F9" s="1506"/>
      <c r="G9" s="1508"/>
      <c r="H9" s="1504"/>
      <c r="I9" s="1504"/>
      <c r="J9" s="1504"/>
      <c r="K9" s="1504"/>
      <c r="L9" s="32" t="s">
        <v>11</v>
      </c>
      <c r="M9" s="32" t="s">
        <v>12</v>
      </c>
      <c r="N9" s="32" t="s">
        <v>11</v>
      </c>
      <c r="O9" s="32" t="s">
        <v>12</v>
      </c>
      <c r="P9" s="32" t="s">
        <v>11</v>
      </c>
      <c r="Q9" s="32" t="s">
        <v>12</v>
      </c>
      <c r="R9" s="32" t="s">
        <v>11</v>
      </c>
      <c r="S9" s="32" t="s">
        <v>12</v>
      </c>
      <c r="T9" s="1506"/>
      <c r="U9" s="1504"/>
      <c r="V9" s="1504"/>
      <c r="W9" s="1504"/>
      <c r="X9" s="1504"/>
      <c r="Y9" s="1504"/>
      <c r="Z9" s="1504"/>
      <c r="AA9" s="1504"/>
      <c r="AB9" s="1504"/>
      <c r="AC9" s="14" t="s">
        <v>24</v>
      </c>
      <c r="AD9" s="14" t="s">
        <v>24</v>
      </c>
      <c r="AE9" s="14" t="s">
        <v>24</v>
      </c>
      <c r="AF9" s="14" t="s">
        <v>24</v>
      </c>
      <c r="AG9" s="1504"/>
      <c r="AH9" s="1504"/>
      <c r="AI9" s="1504"/>
      <c r="AJ9" s="1504"/>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1502" t="s">
        <v>10</v>
      </c>
      <c r="K31" s="1503"/>
      <c r="L31" s="1500"/>
      <c r="M31" s="1501"/>
      <c r="N31" s="1500"/>
      <c r="O31" s="1501"/>
      <c r="P31" s="1500"/>
      <c r="Q31" s="1501"/>
      <c r="R31" s="1500"/>
      <c r="S31" s="1501"/>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rgb="FF92D050"/>
  </sheetPr>
  <dimension ref="A1:UI187"/>
  <sheetViews>
    <sheetView showGridLines="0" topLeftCell="A4" zoomScale="70" zoomScaleNormal="70" zoomScaleSheetLayoutView="80" workbookViewId="0"/>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0" t="str">
        <f>+Presupuesto!D11</f>
        <v>Recurrente</v>
      </c>
      <c r="S2" s="460"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5" t="s">
        <v>419</v>
      </c>
      <c r="AI2" s="455" t="s">
        <v>420</v>
      </c>
      <c r="AJ2" s="455" t="s">
        <v>421</v>
      </c>
      <c r="AK2" s="455" t="s">
        <v>422</v>
      </c>
      <c r="AL2" s="455" t="s">
        <v>423</v>
      </c>
      <c r="AM2" s="455" t="s">
        <v>426</v>
      </c>
      <c r="AN2" s="455" t="s">
        <v>424</v>
      </c>
      <c r="AO2" s="455" t="s">
        <v>425</v>
      </c>
      <c r="AP2" s="455" t="s">
        <v>427</v>
      </c>
      <c r="AQ2" s="455" t="s">
        <v>428</v>
      </c>
      <c r="AR2" s="455" t="s">
        <v>429</v>
      </c>
      <c r="AS2" s="455" t="s">
        <v>430</v>
      </c>
      <c r="AT2" s="455" t="s">
        <v>431</v>
      </c>
      <c r="AU2" s="455" t="s">
        <v>432</v>
      </c>
      <c r="AV2" s="455" t="s">
        <v>433</v>
      </c>
      <c r="AW2" s="455" t="s">
        <v>434</v>
      </c>
      <c r="AX2" s="455" t="s">
        <v>435</v>
      </c>
      <c r="AY2" s="455" t="s">
        <v>436</v>
      </c>
      <c r="AZ2" s="455" t="s">
        <v>437</v>
      </c>
      <c r="BA2" s="455" t="s">
        <v>438</v>
      </c>
      <c r="BB2" s="455" t="s">
        <v>439</v>
      </c>
      <c r="BC2" s="455" t="s">
        <v>440</v>
      </c>
      <c r="BD2" s="455" t="s">
        <v>441</v>
      </c>
      <c r="BE2" s="455" t="s">
        <v>442</v>
      </c>
      <c r="BF2" s="455" t="s">
        <v>443</v>
      </c>
      <c r="BG2" s="455" t="s">
        <v>444</v>
      </c>
      <c r="BH2" s="455" t="s">
        <v>445</v>
      </c>
      <c r="BI2" s="455" t="s">
        <v>446</v>
      </c>
      <c r="BJ2" s="455" t="s">
        <v>447</v>
      </c>
      <c r="BK2" s="455" t="s">
        <v>448</v>
      </c>
      <c r="BL2" s="455" t="s">
        <v>449</v>
      </c>
      <c r="BM2" s="455" t="s">
        <v>450</v>
      </c>
      <c r="BN2" s="455" t="s">
        <v>451</v>
      </c>
      <c r="BO2" s="455" t="s">
        <v>452</v>
      </c>
      <c r="BP2" s="455" t="s">
        <v>453</v>
      </c>
      <c r="BQ2" s="455" t="s">
        <v>454</v>
      </c>
      <c r="BR2" s="455" t="s">
        <v>455</v>
      </c>
      <c r="BS2" s="455" t="s">
        <v>456</v>
      </c>
      <c r="BT2" s="455" t="s">
        <v>457</v>
      </c>
      <c r="BU2" s="455" t="s">
        <v>458</v>
      </c>
    </row>
    <row r="3" spans="1:555" hidden="1" x14ac:dyDescent="0.25">
      <c r="AH3" s="456">
        <v>2500</v>
      </c>
      <c r="AI3" s="456">
        <v>1900</v>
      </c>
      <c r="AJ3" s="456">
        <v>1650</v>
      </c>
      <c r="AK3" s="456">
        <v>1580</v>
      </c>
      <c r="AL3" s="456">
        <v>2250</v>
      </c>
      <c r="AM3" s="456">
        <v>1650</v>
      </c>
      <c r="AN3" s="456">
        <v>1400</v>
      </c>
      <c r="AO3" s="457">
        <v>1340</v>
      </c>
      <c r="AP3" s="457">
        <v>2000</v>
      </c>
      <c r="AQ3" s="457">
        <v>1400</v>
      </c>
      <c r="AR3" s="457">
        <v>1150</v>
      </c>
      <c r="AS3" s="457">
        <v>1100</v>
      </c>
      <c r="AT3" s="457">
        <v>1750</v>
      </c>
      <c r="AU3" s="457">
        <v>1150</v>
      </c>
      <c r="AV3" s="457">
        <v>900</v>
      </c>
      <c r="AW3" s="457">
        <v>860</v>
      </c>
      <c r="AX3" s="457">
        <v>1200</v>
      </c>
      <c r="AY3" s="458">
        <v>900</v>
      </c>
      <c r="AZ3" s="458">
        <v>650</v>
      </c>
      <c r="BA3" s="458">
        <v>620</v>
      </c>
      <c r="BB3" s="456">
        <f>+'Cuadro Resumen'!C213</f>
        <v>5759.1495000000004</v>
      </c>
      <c r="BC3" s="456">
        <f>+'Cuadro Resumen'!D213</f>
        <v>5307.4515000000001</v>
      </c>
      <c r="BD3" s="456">
        <f>+'Cuadro Resumen'!E213</f>
        <v>6775.47</v>
      </c>
      <c r="BE3" s="456">
        <f>+'Cuadro Resumen'!F213</f>
        <v>6323.7719999999999</v>
      </c>
      <c r="BF3" s="456">
        <f>+'Cuadro Resumen'!C214</f>
        <v>5081.6025</v>
      </c>
      <c r="BG3" s="456">
        <f>+'Cuadro Resumen'!D214</f>
        <v>4629.9045000000006</v>
      </c>
      <c r="BH3" s="456">
        <f>+'Cuadro Resumen'!E214</f>
        <v>6097.9230000000007</v>
      </c>
      <c r="BI3" s="456">
        <f>+'Cuadro Resumen'!F214</f>
        <v>5646.2250000000004</v>
      </c>
      <c r="BJ3" s="457">
        <f>+'Cuadro Resumen'!C215</f>
        <v>4404.0555000000004</v>
      </c>
      <c r="BK3" s="457">
        <f>+'Cuadro Resumen'!D215</f>
        <v>4065.2820000000002</v>
      </c>
      <c r="BL3" s="457">
        <f>+'Cuadro Resumen'!E215</f>
        <v>5420.3760000000002</v>
      </c>
      <c r="BM3" s="457">
        <f>+'Cuadro Resumen'!F215</f>
        <v>4968.6779999999999</v>
      </c>
      <c r="BN3" s="457">
        <f>+'Cuadro Resumen'!C216</f>
        <v>3726.5085000000004</v>
      </c>
      <c r="BO3" s="457">
        <f>+'Cuadro Resumen'!D216</f>
        <v>3387.7350000000001</v>
      </c>
      <c r="BP3" s="457">
        <f>+'Cuadro Resumen'!E216</f>
        <v>4742.8290000000006</v>
      </c>
      <c r="BQ3" s="457">
        <f>+'Cuadro Resumen'!F216</f>
        <v>4404.0555000000004</v>
      </c>
      <c r="BR3" s="457">
        <f>+'Cuadro Resumen'!C217</f>
        <v>3274.8105</v>
      </c>
      <c r="BS3" s="457">
        <f>+'Cuadro Resumen'!D217</f>
        <v>3048.9615000000003</v>
      </c>
      <c r="BT3" s="457">
        <f>+'Cuadro Resumen'!E217</f>
        <v>4178.2065000000002</v>
      </c>
      <c r="BU3" s="457">
        <f>+'Cuadro Resumen'!F217</f>
        <v>3839.433</v>
      </c>
    </row>
    <row r="4" spans="1:555" ht="15.75" thickBot="1" x14ac:dyDescent="0.3"/>
    <row r="5" spans="1:555" ht="27" thickBot="1" x14ac:dyDescent="0.3">
      <c r="C5" s="87" t="s">
        <v>388</v>
      </c>
      <c r="D5" s="198">
        <f>SUMIF(C:C,$C$10,D:D)</f>
        <v>150000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1">
        <f>SUM(F17:F37)</f>
        <v>150000</v>
      </c>
      <c r="E10" s="464"/>
      <c r="F10" s="70"/>
      <c r="G10" s="79"/>
      <c r="H10" s="70"/>
      <c r="I10" s="70"/>
      <c r="J10" s="464"/>
      <c r="K10" s="464"/>
      <c r="L10" s="464"/>
    </row>
    <row r="11" spans="1:555" x14ac:dyDescent="0.25">
      <c r="C11" s="70"/>
      <c r="D11" s="31"/>
      <c r="E11" s="93"/>
      <c r="F11" s="93"/>
      <c r="G11" s="93"/>
      <c r="H11" s="76"/>
      <c r="I11" s="76"/>
      <c r="J11" s="76"/>
      <c r="K11" s="112"/>
      <c r="L11" s="464"/>
    </row>
    <row r="12" spans="1:555" ht="15.75" x14ac:dyDescent="0.25">
      <c r="B12" s="93"/>
      <c r="C12" s="301" t="s">
        <v>391</v>
      </c>
      <c r="D12" s="367" t="str">
        <f>'[1]11. Gestion Administrativa'!F15</f>
        <v>IA-11.1.2.2.1</v>
      </c>
      <c r="E12" s="93"/>
      <c r="F12" s="93"/>
      <c r="G12" s="93"/>
      <c r="H12" s="76"/>
      <c r="I12" s="76"/>
      <c r="J12" s="76"/>
      <c r="K12" s="112"/>
      <c r="L12" s="464"/>
    </row>
    <row r="13" spans="1:555" ht="18.75" x14ac:dyDescent="0.25">
      <c r="B13" s="93"/>
      <c r="C13" s="210" t="str">
        <f>IFERROR(VLOOKUP(D12,'[1]1. Desarrollo e Innov. Curricu.'!$F:$G,2,FALSE),IFERROR(VLOOKUP(D12,'[1]2. Investigación Científica'!$F:$G,2,FALSE),IFERROR(VLOOKUP(D12,'[1]3. Vinculación Univ. Sociedad'!$F:$G,2,FALSE),IFERROR(VLOOKUP(D12,'[1]4. Docencia y Profesorado Univ.'!$F:$G,2,FALSE),IFERROR(VLOOKUP(D12,'[1]5. Estudiantes y Graduados'!$F:$G,2,FALSE),IFERROR(VLOOKUP(D12,'[1]11. Gestion Administrativa'!$F:$G,2,FALSE),IFERROR(VLOOKUP(D12,'[1]13. Gestión Académica'!$F:$G,2,FALSE),IFERROR(VLOOKUP(D12,'[1]9. Asegura. de la Calid. y M'!$F:$G,2,FALSE),IFERROR(VLOOKUP(D12,'[1]6. Gestión del Conocimiento'!$F:$G,2,FALSE),IFERROR(VLOOKUP(D12,'[1]15. Gobernabilidad y Proceso...'!$F:$G,2,FALSE),IFERROR(VLOOKUP(D12,'[1]12. Gestión del Talento Humano'!$F:$G,2,FALSE),IFERROR(VLOOKUP(D12,'[1]14. Internacional... de la E.S.'!$F:$G,2,FALSE),IFERROR(VLOOKUP(D12,'[1]10. Posgrado'!$F:$G,2,FALSE),IFERROR(VLOOKUP(D12,'[1]17. Gestión TIC'!$F:$G,2,FALSE),IFERROR(VLOOKUP(D12,'[1]16. Desa. del Sistema Educ.Sup.'!$F:$G,2,FALSE),IFERROR(VLOOKUP(D12,'[1]8. Cultura de Inno. Insti...'!$F:$G,2,FALSE),VLOOKUP(D12,'[1]7. Lo Esencial de la Reforma U.'!$F:$G,2,0)))))))))))))))))</f>
        <v xml:space="preserve">Finalizar el acondicionamiento de laboratorio de procesos agroindustriales  </v>
      </c>
      <c r="D13" s="31"/>
      <c r="E13" s="93"/>
      <c r="F13" s="93"/>
      <c r="G13" s="93"/>
      <c r="H13" s="76"/>
      <c r="I13" s="76"/>
      <c r="J13" s="76"/>
      <c r="K13" s="112"/>
      <c r="L13" s="464"/>
    </row>
    <row r="14" spans="1:555" x14ac:dyDescent="0.25">
      <c r="B14" s="93"/>
      <c r="C14" s="464"/>
      <c r="D14" s="464"/>
      <c r="E14" s="93"/>
      <c r="F14" s="93"/>
      <c r="G14" s="93"/>
      <c r="H14" s="76"/>
      <c r="I14" s="76"/>
      <c r="J14" s="76"/>
      <c r="K14" s="112"/>
      <c r="L14" s="464"/>
    </row>
    <row r="15" spans="1:555" ht="15.75" thickBot="1" x14ac:dyDescent="0.3">
      <c r="C15" s="464"/>
      <c r="D15" s="464"/>
      <c r="E15" s="464"/>
      <c r="F15" s="93"/>
      <c r="G15" s="76"/>
      <c r="H15" s="76"/>
      <c r="I15" s="76"/>
      <c r="J15" s="464"/>
      <c r="K15" s="464"/>
      <c r="L15" s="464"/>
    </row>
    <row r="16" spans="1:555" ht="30.75" thickBot="1" x14ac:dyDescent="0.3">
      <c r="C16" s="129" t="s">
        <v>44</v>
      </c>
      <c r="D16" s="134" t="s">
        <v>55</v>
      </c>
      <c r="E16" s="136" t="s">
        <v>57</v>
      </c>
      <c r="F16" s="135" t="s">
        <v>27</v>
      </c>
      <c r="G16" s="133" t="s">
        <v>130</v>
      </c>
      <c r="H16" s="136" t="s">
        <v>46</v>
      </c>
      <c r="I16" s="133" t="s">
        <v>131</v>
      </c>
      <c r="J16" s="133" t="s">
        <v>409</v>
      </c>
      <c r="K16" s="133" t="s">
        <v>410</v>
      </c>
      <c r="L16" s="133" t="s">
        <v>120</v>
      </c>
    </row>
    <row r="17" spans="3:12" ht="15.75" thickBot="1" x14ac:dyDescent="0.3">
      <c r="C17" s="141" t="s">
        <v>1707</v>
      </c>
      <c r="D17" s="158">
        <v>1</v>
      </c>
      <c r="E17" s="115">
        <v>150000</v>
      </c>
      <c r="F17" s="97">
        <f t="shared" ref="F17:F37" si="0">D17*E17</f>
        <v>150000</v>
      </c>
      <c r="G17" s="161" t="s">
        <v>1698</v>
      </c>
      <c r="H17" s="142" t="s">
        <v>666</v>
      </c>
      <c r="I17" s="130" t="str">
        <f>VLOOKUP(H17,[1]Presupuesto!$B$11:$C$565,2,0)</f>
        <v>MANTENIMIENTO Y REPARACION DE EQUIPO Y MAQUINARIA DE PRODUCCION</v>
      </c>
      <c r="J17" s="526" t="s">
        <v>1363</v>
      </c>
      <c r="K17" s="98" t="s">
        <v>395</v>
      </c>
      <c r="L17" s="98"/>
    </row>
    <row r="18" spans="3:12" x14ac:dyDescent="0.25">
      <c r="C18" s="141"/>
      <c r="D18" s="158"/>
      <c r="E18" s="115"/>
      <c r="F18" s="97">
        <f t="shared" si="0"/>
        <v>0</v>
      </c>
      <c r="G18" s="161"/>
      <c r="H18" s="142"/>
      <c r="I18" s="130" t="e">
        <f>VLOOKUP(H18,[1]Presupuesto!$B$11:$C$565,2,0)</f>
        <v>#N/A</v>
      </c>
      <c r="J18" s="527" t="str">
        <f>$J$17</f>
        <v>Gestión Administrativa y  financiera en apoyo al Desarrollo Académico</v>
      </c>
      <c r="K18" s="98" t="s">
        <v>398</v>
      </c>
      <c r="L18" s="98"/>
    </row>
    <row r="19" spans="3:12" x14ac:dyDescent="0.25">
      <c r="C19" s="141"/>
      <c r="D19" s="158"/>
      <c r="E19" s="123"/>
      <c r="F19" s="97">
        <f t="shared" si="0"/>
        <v>0</v>
      </c>
      <c r="G19" s="161"/>
      <c r="H19" s="142"/>
      <c r="I19" s="130" t="e">
        <f>VLOOKUP(H19,[1]Presupuesto!$B$11:$C$565,2,0)</f>
        <v>#N/A</v>
      </c>
      <c r="J19" s="527" t="str">
        <f t="shared" ref="J19:J36" si="1">$J$17</f>
        <v>Gestión Administrativa y  financiera en apoyo al Desarrollo Académico</v>
      </c>
      <c r="K19" s="98" t="s">
        <v>411</v>
      </c>
      <c r="L19" s="98"/>
    </row>
    <row r="20" spans="3:12" x14ac:dyDescent="0.25">
      <c r="C20" s="141"/>
      <c r="D20" s="158"/>
      <c r="E20" s="123"/>
      <c r="F20" s="97">
        <f t="shared" si="0"/>
        <v>0</v>
      </c>
      <c r="G20" s="161"/>
      <c r="H20" s="142"/>
      <c r="I20" s="130" t="e">
        <f>VLOOKUP(H20,[1]Presupuesto!$B$11:$C$565,2,0)</f>
        <v>#N/A</v>
      </c>
      <c r="J20" s="527" t="str">
        <f t="shared" si="1"/>
        <v>Gestión Administrativa y  financiera en apoyo al Desarrollo Académico</v>
      </c>
      <c r="K20" s="98" t="s">
        <v>411</v>
      </c>
      <c r="L20" s="98"/>
    </row>
    <row r="21" spans="3:12" x14ac:dyDescent="0.25">
      <c r="C21" s="141"/>
      <c r="D21" s="158"/>
      <c r="E21" s="123"/>
      <c r="F21" s="97">
        <f t="shared" si="0"/>
        <v>0</v>
      </c>
      <c r="G21" s="161"/>
      <c r="H21" s="142"/>
      <c r="I21" s="130" t="e">
        <f>VLOOKUP(H21,[1]Presupuesto!$B$11:$C$565,2,0)</f>
        <v>#N/A</v>
      </c>
      <c r="J21" s="527" t="str">
        <f t="shared" si="1"/>
        <v>Gestión Administrativa y  financiera en apoyo al Desarrollo Académico</v>
      </c>
      <c r="K21" s="98" t="s">
        <v>411</v>
      </c>
      <c r="L21" s="98"/>
    </row>
    <row r="22" spans="3:12" x14ac:dyDescent="0.25">
      <c r="C22" s="141"/>
      <c r="D22" s="158"/>
      <c r="E22" s="123"/>
      <c r="F22" s="97">
        <f t="shared" si="0"/>
        <v>0</v>
      </c>
      <c r="G22" s="161"/>
      <c r="H22" s="142"/>
      <c r="I22" s="130" t="e">
        <f>VLOOKUP(H22,[1]Presupuesto!$B$11:$C$565,2,0)</f>
        <v>#N/A</v>
      </c>
      <c r="J22" s="527" t="str">
        <f t="shared" si="1"/>
        <v>Gestión Administrativa y  financiera en apoyo al Desarrollo Académico</v>
      </c>
      <c r="K22" s="98" t="s">
        <v>400</v>
      </c>
      <c r="L22" s="98"/>
    </row>
    <row r="23" spans="3:12" x14ac:dyDescent="0.25">
      <c r="C23" s="141"/>
      <c r="D23" s="158"/>
      <c r="E23" s="123"/>
      <c r="F23" s="97">
        <f t="shared" si="0"/>
        <v>0</v>
      </c>
      <c r="G23" s="161"/>
      <c r="H23" s="142"/>
      <c r="I23" s="130" t="e">
        <f>VLOOKUP(H23,[1]Presupuesto!$B$11:$C$565,2,0)</f>
        <v>#N/A</v>
      </c>
      <c r="J23" s="527" t="str">
        <f t="shared" si="1"/>
        <v>Gestión Administrativa y  financiera en apoyo al Desarrollo Académico</v>
      </c>
      <c r="K23" s="98" t="s">
        <v>411</v>
      </c>
      <c r="L23" s="98"/>
    </row>
    <row r="24" spans="3:12" x14ac:dyDescent="0.25">
      <c r="C24" s="141"/>
      <c r="D24" s="158"/>
      <c r="E24" s="123"/>
      <c r="F24" s="97">
        <f t="shared" si="0"/>
        <v>0</v>
      </c>
      <c r="G24" s="161"/>
      <c r="H24" s="142"/>
      <c r="I24" s="130" t="e">
        <f>VLOOKUP(H24,[1]Presupuesto!$B$11:$C$565,2,0)</f>
        <v>#N/A</v>
      </c>
      <c r="J24" s="527" t="str">
        <f t="shared" si="1"/>
        <v>Gestión Administrativa y  financiera en apoyo al Desarrollo Académico</v>
      </c>
      <c r="K24" s="98" t="s">
        <v>411</v>
      </c>
      <c r="L24" s="98"/>
    </row>
    <row r="25" spans="3:12" x14ac:dyDescent="0.25">
      <c r="C25" s="141"/>
      <c r="D25" s="158"/>
      <c r="E25" s="123"/>
      <c r="F25" s="97">
        <f t="shared" si="0"/>
        <v>0</v>
      </c>
      <c r="G25" s="161"/>
      <c r="H25" s="142"/>
      <c r="I25" s="130" t="e">
        <f>VLOOKUP(H25,[1]Presupuesto!$B$11:$C$565,2,0)</f>
        <v>#N/A</v>
      </c>
      <c r="J25" s="527" t="str">
        <f t="shared" si="1"/>
        <v>Gestión Administrativa y  financiera en apoyo al Desarrollo Académico</v>
      </c>
      <c r="K25" s="98" t="s">
        <v>411</v>
      </c>
      <c r="L25" s="98"/>
    </row>
    <row r="26" spans="3:12" x14ac:dyDescent="0.25">
      <c r="C26" s="141"/>
      <c r="D26" s="158"/>
      <c r="E26" s="123"/>
      <c r="F26" s="97">
        <f t="shared" si="0"/>
        <v>0</v>
      </c>
      <c r="G26" s="161"/>
      <c r="H26" s="142"/>
      <c r="I26" s="130" t="e">
        <f>VLOOKUP(H26,[1]Presupuesto!$B$11:$C$565,2,0)</f>
        <v>#N/A</v>
      </c>
      <c r="J26" s="527" t="str">
        <f t="shared" si="1"/>
        <v>Gestión Administrativa y  financiera en apoyo al Desarrollo Académico</v>
      </c>
      <c r="K26" s="98" t="s">
        <v>411</v>
      </c>
      <c r="L26" s="98"/>
    </row>
    <row r="27" spans="3:12" x14ac:dyDescent="0.25">
      <c r="C27" s="143"/>
      <c r="D27" s="158"/>
      <c r="E27" s="118"/>
      <c r="F27" s="97">
        <f t="shared" si="0"/>
        <v>0</v>
      </c>
      <c r="G27" s="161"/>
      <c r="H27" s="144"/>
      <c r="I27" s="130" t="e">
        <f>VLOOKUP(H27,[1]Presupuesto!$B$11:$C$565,2,0)</f>
        <v>#N/A</v>
      </c>
      <c r="J27" s="527" t="str">
        <f t="shared" si="1"/>
        <v>Gestión Administrativa y  financiera en apoyo al Desarrollo Académico</v>
      </c>
      <c r="K27" s="98" t="s">
        <v>411</v>
      </c>
      <c r="L27" s="98"/>
    </row>
    <row r="28" spans="3:12" x14ac:dyDescent="0.25">
      <c r="C28" s="143"/>
      <c r="D28" s="158"/>
      <c r="E28" s="118"/>
      <c r="F28" s="97">
        <f t="shared" si="0"/>
        <v>0</v>
      </c>
      <c r="G28" s="161"/>
      <c r="H28" s="144"/>
      <c r="I28" s="130" t="e">
        <f>VLOOKUP(H28,[1]Presupuesto!$B$11:$C$565,2,0)</f>
        <v>#N/A</v>
      </c>
      <c r="J28" s="527" t="str">
        <f t="shared" si="1"/>
        <v>Gestión Administrativa y  financiera en apoyo al Desarrollo Académico</v>
      </c>
      <c r="K28" s="98" t="s">
        <v>411</v>
      </c>
      <c r="L28" s="98"/>
    </row>
    <row r="29" spans="3:12" x14ac:dyDescent="0.25">
      <c r="C29" s="143"/>
      <c r="D29" s="158"/>
      <c r="E29" s="118"/>
      <c r="F29" s="97">
        <f t="shared" si="0"/>
        <v>0</v>
      </c>
      <c r="G29" s="161"/>
      <c r="H29" s="144"/>
      <c r="I29" s="130" t="e">
        <f>VLOOKUP(H29,[1]Presupuesto!$B$11:$C$565,2,0)</f>
        <v>#N/A</v>
      </c>
      <c r="J29" s="527" t="str">
        <f t="shared" si="1"/>
        <v>Gestión Administrativa y  financiera en apoyo al Desarrollo Académico</v>
      </c>
      <c r="K29" s="98" t="s">
        <v>411</v>
      </c>
      <c r="L29" s="98"/>
    </row>
    <row r="30" spans="3:12" x14ac:dyDescent="0.25">
      <c r="C30" s="143"/>
      <c r="D30" s="158"/>
      <c r="E30" s="118"/>
      <c r="F30" s="97">
        <f t="shared" si="0"/>
        <v>0</v>
      </c>
      <c r="G30" s="161"/>
      <c r="H30" s="144"/>
      <c r="I30" s="130" t="e">
        <f>VLOOKUP(H30,[1]Presupuesto!$B$11:$C$565,2,0)</f>
        <v>#N/A</v>
      </c>
      <c r="J30" s="527" t="str">
        <f t="shared" si="1"/>
        <v>Gestión Administrativa y  financiera en apoyo al Desarrollo Académico</v>
      </c>
      <c r="K30" s="98" t="s">
        <v>411</v>
      </c>
      <c r="L30" s="98"/>
    </row>
    <row r="31" spans="3:12" x14ac:dyDescent="0.25">
      <c r="C31" s="143"/>
      <c r="D31" s="158"/>
      <c r="E31" s="118"/>
      <c r="F31" s="97">
        <f t="shared" si="0"/>
        <v>0</v>
      </c>
      <c r="G31" s="161"/>
      <c r="H31" s="144"/>
      <c r="I31" s="130" t="e">
        <f>VLOOKUP(H31,[1]Presupuesto!$B$11:$C$565,2,0)</f>
        <v>#N/A</v>
      </c>
      <c r="J31" s="527" t="str">
        <f t="shared" si="1"/>
        <v>Gestión Administrativa y  financiera en apoyo al Desarrollo Académico</v>
      </c>
      <c r="K31" s="98" t="s">
        <v>411</v>
      </c>
      <c r="L31" s="98"/>
    </row>
    <row r="32" spans="3:12" x14ac:dyDescent="0.25">
      <c r="C32" s="143"/>
      <c r="D32" s="158"/>
      <c r="E32" s="118"/>
      <c r="F32" s="97">
        <f t="shared" si="0"/>
        <v>0</v>
      </c>
      <c r="G32" s="161"/>
      <c r="H32" s="144"/>
      <c r="I32" s="130" t="e">
        <f>VLOOKUP(H32,[1]Presupuesto!$B$11:$C$565,2,0)</f>
        <v>#N/A</v>
      </c>
      <c r="J32" s="527" t="str">
        <f t="shared" si="1"/>
        <v>Gestión Administrativa y  financiera en apoyo al Desarrollo Académico</v>
      </c>
      <c r="K32" s="98" t="s">
        <v>411</v>
      </c>
      <c r="L32" s="98"/>
    </row>
    <row r="33" spans="3:12" x14ac:dyDescent="0.25">
      <c r="C33" s="145"/>
      <c r="D33" s="158"/>
      <c r="E33" s="118"/>
      <c r="F33" s="97">
        <f t="shared" si="0"/>
        <v>0</v>
      </c>
      <c r="G33" s="161"/>
      <c r="H33" s="146"/>
      <c r="I33" s="130" t="e">
        <f>VLOOKUP(H33,[1]Presupuesto!$B$11:$C$565,2,0)</f>
        <v>#N/A</v>
      </c>
      <c r="J33" s="527" t="str">
        <f t="shared" si="1"/>
        <v>Gestión Administrativa y  financiera en apoyo al Desarrollo Académico</v>
      </c>
      <c r="K33" s="98" t="s">
        <v>402</v>
      </c>
      <c r="L33" s="98"/>
    </row>
    <row r="34" spans="3:12" x14ac:dyDescent="0.25">
      <c r="C34" s="145"/>
      <c r="D34" s="158"/>
      <c r="E34" s="118"/>
      <c r="F34" s="97">
        <f t="shared" si="0"/>
        <v>0</v>
      </c>
      <c r="G34" s="161"/>
      <c r="H34" s="146"/>
      <c r="I34" s="130" t="e">
        <f>VLOOKUP(H34,[1]Presupuesto!$B$11:$C$565,2,0)</f>
        <v>#N/A</v>
      </c>
      <c r="J34" s="527" t="str">
        <f t="shared" si="1"/>
        <v>Gestión Administrativa y  financiera en apoyo al Desarrollo Académico</v>
      </c>
      <c r="K34" s="98" t="s">
        <v>411</v>
      </c>
      <c r="L34" s="98"/>
    </row>
    <row r="35" spans="3:12" x14ac:dyDescent="0.25">
      <c r="C35" s="145"/>
      <c r="D35" s="158"/>
      <c r="E35" s="118"/>
      <c r="F35" s="97">
        <f t="shared" si="0"/>
        <v>0</v>
      </c>
      <c r="G35" s="161"/>
      <c r="H35" s="146"/>
      <c r="I35" s="130" t="e">
        <f>VLOOKUP(H35,[1]Presupuesto!$B$11:$C$565,2,0)</f>
        <v>#N/A</v>
      </c>
      <c r="J35" s="527" t="str">
        <f t="shared" si="1"/>
        <v>Gestión Administrativa y  financiera en apoyo al Desarrollo Académico</v>
      </c>
      <c r="K35" s="98" t="s">
        <v>411</v>
      </c>
      <c r="L35" s="98"/>
    </row>
    <row r="36" spans="3:12" x14ac:dyDescent="0.25">
      <c r="C36" s="145"/>
      <c r="D36" s="158"/>
      <c r="E36" s="118"/>
      <c r="F36" s="97">
        <f t="shared" si="0"/>
        <v>0</v>
      </c>
      <c r="G36" s="161"/>
      <c r="H36" s="146"/>
      <c r="I36" s="130" t="e">
        <f>VLOOKUP(H36,[1]Presupuesto!$B$11:$C$565,2,0)</f>
        <v>#N/A</v>
      </c>
      <c r="J36" s="527" t="str">
        <f t="shared" si="1"/>
        <v>Gestión Administrativa y  financiera en apoyo al Desarrollo Académico</v>
      </c>
      <c r="K36" s="98" t="s">
        <v>411</v>
      </c>
      <c r="L36" s="98"/>
    </row>
    <row r="37" spans="3:12" ht="15.75" thickBot="1" x14ac:dyDescent="0.3">
      <c r="C37" s="147"/>
      <c r="D37" s="222"/>
      <c r="E37" s="103"/>
      <c r="F37" s="105">
        <f t="shared" si="0"/>
        <v>0</v>
      </c>
      <c r="G37" s="162"/>
      <c r="H37" s="148"/>
      <c r="I37" s="132" t="e">
        <f>VLOOKUP(H37,[1]Presupuesto!$B$11:$C$565,2,0)</f>
        <v>#N/A</v>
      </c>
      <c r="J37" s="102" t="str">
        <f t="shared" ref="J37" si="2">$J$20</f>
        <v>Gestión Administrativa y  financiera en apoyo al Desarrollo Académico</v>
      </c>
      <c r="K37" s="124" t="s">
        <v>393</v>
      </c>
      <c r="L37" s="106"/>
    </row>
    <row r="38" spans="3:12" x14ac:dyDescent="0.25">
      <c r="F38" s="90"/>
      <c r="G38" s="89"/>
      <c r="H38" s="90"/>
      <c r="I38" s="90"/>
    </row>
    <row r="39" spans="3:12" ht="15.75" thickBot="1" x14ac:dyDescent="0.3"/>
    <row r="40" spans="3:12" ht="15.75" thickBot="1" x14ac:dyDescent="0.3">
      <c r="C40" s="157" t="s">
        <v>53</v>
      </c>
      <c r="D40" s="371">
        <f>SUM(F47:F67)</f>
        <v>0</v>
      </c>
      <c r="F40" s="70"/>
      <c r="G40" s="79"/>
      <c r="H40" s="70"/>
      <c r="I40" s="70"/>
    </row>
    <row r="41" spans="3:12" x14ac:dyDescent="0.25">
      <c r="C41" s="70"/>
      <c r="D41" s="31"/>
      <c r="E41" s="93"/>
      <c r="F41" s="93"/>
      <c r="G41" s="93"/>
      <c r="H41" s="76"/>
      <c r="I41" s="76"/>
      <c r="J41" s="76"/>
      <c r="K41" s="112"/>
    </row>
    <row r="42" spans="3:12" ht="15.75" x14ac:dyDescent="0.25">
      <c r="C42" s="301" t="s">
        <v>391</v>
      </c>
      <c r="D42" s="367"/>
      <c r="E42" s="93"/>
      <c r="F42" s="93"/>
      <c r="G42" s="93"/>
      <c r="H42" s="76"/>
      <c r="I42" s="76"/>
      <c r="J42" s="76"/>
      <c r="K42" s="112"/>
    </row>
    <row r="43" spans="3:12" ht="18.75" x14ac:dyDescent="0.25">
      <c r="C43" s="210"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130</v>
      </c>
      <c r="H46" s="136" t="s">
        <v>46</v>
      </c>
      <c r="I46" s="133" t="s">
        <v>131</v>
      </c>
      <c r="J46" s="133" t="s">
        <v>409</v>
      </c>
      <c r="K46" s="133" t="s">
        <v>410</v>
      </c>
      <c r="L46" s="133" t="s">
        <v>120</v>
      </c>
    </row>
    <row r="47" spans="3:12" x14ac:dyDescent="0.25">
      <c r="C47" s="141"/>
      <c r="D47" s="158"/>
      <c r="E47" s="115"/>
      <c r="F47" s="97">
        <f t="shared" ref="F47:F67" si="3">D47*E47</f>
        <v>0</v>
      </c>
      <c r="G47" s="161"/>
      <c r="H47" s="142"/>
      <c r="I47" s="130" t="e">
        <f>VLOOKUP(H47,Presupuesto!$B$11:$C$565,2,0)</f>
        <v>#N/A</v>
      </c>
      <c r="J47" s="218" t="s">
        <v>1453</v>
      </c>
      <c r="K47" s="98" t="s">
        <v>393</v>
      </c>
      <c r="L47" s="98"/>
    </row>
    <row r="48" spans="3:12" x14ac:dyDescent="0.25">
      <c r="C48" s="141"/>
      <c r="D48" s="158"/>
      <c r="E48" s="123"/>
      <c r="F48" s="97">
        <f t="shared" si="3"/>
        <v>0</v>
      </c>
      <c r="G48" s="161"/>
      <c r="H48" s="142"/>
      <c r="I48" s="130" t="e">
        <f>VLOOKUP(H48,Presupuesto!$B$11:$C$565,2,0)</f>
        <v>#N/A</v>
      </c>
      <c r="J48" s="98" t="str">
        <f>$J$47</f>
        <v>Posgrado</v>
      </c>
      <c r="K48" s="98" t="s">
        <v>411</v>
      </c>
      <c r="L48" s="98"/>
    </row>
    <row r="49" spans="3:12" x14ac:dyDescent="0.25">
      <c r="C49" s="141"/>
      <c r="D49" s="158"/>
      <c r="E49" s="123"/>
      <c r="F49" s="97">
        <f t="shared" si="3"/>
        <v>0</v>
      </c>
      <c r="G49" s="161"/>
      <c r="H49" s="142"/>
      <c r="I49" s="130" t="e">
        <f>VLOOKUP(H49,Presupuesto!$B$11:$C$565,2,0)</f>
        <v>#N/A</v>
      </c>
      <c r="J49" s="98" t="str">
        <f t="shared" ref="J49:J67" si="4">$J$47</f>
        <v>Posgrado</v>
      </c>
      <c r="K49" s="98" t="s">
        <v>411</v>
      </c>
      <c r="L49" s="98"/>
    </row>
    <row r="50" spans="3:12" x14ac:dyDescent="0.25">
      <c r="C50" s="141"/>
      <c r="D50" s="158"/>
      <c r="E50" s="123"/>
      <c r="F50" s="97">
        <f t="shared" si="3"/>
        <v>0</v>
      </c>
      <c r="G50" s="161"/>
      <c r="H50" s="142"/>
      <c r="I50" s="130" t="e">
        <f>VLOOKUP(H50,Presupuesto!$B$11:$C$565,2,0)</f>
        <v>#N/A</v>
      </c>
      <c r="J50" s="98" t="str">
        <f t="shared" si="4"/>
        <v>Posgrado</v>
      </c>
      <c r="K50" s="98" t="s">
        <v>411</v>
      </c>
      <c r="L50" s="98"/>
    </row>
    <row r="51" spans="3:12" x14ac:dyDescent="0.25">
      <c r="C51" s="141"/>
      <c r="D51" s="158"/>
      <c r="E51" s="123"/>
      <c r="F51" s="97">
        <f t="shared" si="3"/>
        <v>0</v>
      </c>
      <c r="G51" s="161"/>
      <c r="H51" s="142"/>
      <c r="I51" s="130" t="e">
        <f>VLOOKUP(H51,Presupuesto!$B$11:$C$565,2,0)</f>
        <v>#N/A</v>
      </c>
      <c r="J51" s="98" t="str">
        <f t="shared" si="4"/>
        <v>Posgrado</v>
      </c>
      <c r="K51" s="98" t="s">
        <v>411</v>
      </c>
      <c r="L51" s="98"/>
    </row>
    <row r="52" spans="3:12" x14ac:dyDescent="0.25">
      <c r="C52" s="141"/>
      <c r="D52" s="158"/>
      <c r="E52" s="123"/>
      <c r="F52" s="97">
        <f t="shared" si="3"/>
        <v>0</v>
      </c>
      <c r="G52" s="161"/>
      <c r="H52" s="142"/>
      <c r="I52" s="130" t="e">
        <f>VLOOKUP(H52,Presupuesto!$B$11:$C$565,2,0)</f>
        <v>#N/A</v>
      </c>
      <c r="J52" s="98" t="str">
        <f t="shared" si="4"/>
        <v>Posgrado</v>
      </c>
      <c r="K52" s="98" t="s">
        <v>400</v>
      </c>
      <c r="L52" s="98"/>
    </row>
    <row r="53" spans="3:12" x14ac:dyDescent="0.25">
      <c r="C53" s="141"/>
      <c r="D53" s="158"/>
      <c r="E53" s="123"/>
      <c r="F53" s="97">
        <f t="shared" si="3"/>
        <v>0</v>
      </c>
      <c r="G53" s="161"/>
      <c r="H53" s="142"/>
      <c r="I53" s="130" t="e">
        <f>VLOOKUP(H53,Presupuesto!$B$11:$C$565,2,0)</f>
        <v>#N/A</v>
      </c>
      <c r="J53" s="98" t="str">
        <f t="shared" si="4"/>
        <v>Posgrado</v>
      </c>
      <c r="K53" s="98" t="s">
        <v>411</v>
      </c>
      <c r="L53" s="98"/>
    </row>
    <row r="54" spans="3:12" x14ac:dyDescent="0.25">
      <c r="C54" s="141"/>
      <c r="D54" s="158"/>
      <c r="E54" s="123"/>
      <c r="F54" s="97">
        <f t="shared" si="3"/>
        <v>0</v>
      </c>
      <c r="G54" s="161"/>
      <c r="H54" s="142"/>
      <c r="I54" s="130" t="e">
        <f>VLOOKUP(H54,Presupuesto!$B$11:$C$565,2,0)</f>
        <v>#N/A</v>
      </c>
      <c r="J54" s="98" t="str">
        <f t="shared" si="4"/>
        <v>Posgrado</v>
      </c>
      <c r="K54" s="98" t="s">
        <v>411</v>
      </c>
      <c r="L54" s="98"/>
    </row>
    <row r="55" spans="3:12" x14ac:dyDescent="0.25">
      <c r="C55" s="141"/>
      <c r="D55" s="158"/>
      <c r="E55" s="123"/>
      <c r="F55" s="97">
        <f t="shared" si="3"/>
        <v>0</v>
      </c>
      <c r="G55" s="161"/>
      <c r="H55" s="142"/>
      <c r="I55" s="130" t="e">
        <f>VLOOKUP(H55,Presupuesto!$B$11:$C$565,2,0)</f>
        <v>#N/A</v>
      </c>
      <c r="J55" s="98" t="str">
        <f t="shared" si="4"/>
        <v>Posgrado</v>
      </c>
      <c r="K55" s="98" t="s">
        <v>411</v>
      </c>
      <c r="L55" s="98"/>
    </row>
    <row r="56" spans="3:12" x14ac:dyDescent="0.25">
      <c r="C56" s="141"/>
      <c r="D56" s="158"/>
      <c r="E56" s="123"/>
      <c r="F56" s="97">
        <f t="shared" si="3"/>
        <v>0</v>
      </c>
      <c r="G56" s="161"/>
      <c r="H56" s="142"/>
      <c r="I56" s="130" t="e">
        <f>VLOOKUP(H56,Presupuesto!$B$11:$C$565,2,0)</f>
        <v>#N/A</v>
      </c>
      <c r="J56" s="98" t="str">
        <f t="shared" si="4"/>
        <v>Posgrado</v>
      </c>
      <c r="K56" s="98" t="s">
        <v>411</v>
      </c>
      <c r="L56" s="98"/>
    </row>
    <row r="57" spans="3:12" x14ac:dyDescent="0.25">
      <c r="C57" s="143"/>
      <c r="D57" s="158"/>
      <c r="E57" s="118"/>
      <c r="F57" s="97">
        <f t="shared" si="3"/>
        <v>0</v>
      </c>
      <c r="G57" s="161"/>
      <c r="H57" s="144"/>
      <c r="I57" s="130" t="e">
        <f>VLOOKUP(H57,Presupuesto!$B$11:$C$565,2,0)</f>
        <v>#N/A</v>
      </c>
      <c r="J57" s="98" t="str">
        <f t="shared" si="4"/>
        <v>Posgrado</v>
      </c>
      <c r="K57" s="98" t="s">
        <v>411</v>
      </c>
      <c r="L57" s="98"/>
    </row>
    <row r="58" spans="3:12" x14ac:dyDescent="0.25">
      <c r="C58" s="143"/>
      <c r="D58" s="158"/>
      <c r="E58" s="118"/>
      <c r="F58" s="97">
        <f t="shared" si="3"/>
        <v>0</v>
      </c>
      <c r="G58" s="161"/>
      <c r="H58" s="144"/>
      <c r="I58" s="130" t="e">
        <f>VLOOKUP(H58,Presupuesto!$B$11:$C$565,2,0)</f>
        <v>#N/A</v>
      </c>
      <c r="J58" s="98" t="str">
        <f t="shared" si="4"/>
        <v>Posgrado</v>
      </c>
      <c r="K58" s="98" t="s">
        <v>411</v>
      </c>
      <c r="L58" s="98"/>
    </row>
    <row r="59" spans="3:12" x14ac:dyDescent="0.25">
      <c r="C59" s="143"/>
      <c r="D59" s="158"/>
      <c r="E59" s="118"/>
      <c r="F59" s="97">
        <f t="shared" si="3"/>
        <v>0</v>
      </c>
      <c r="G59" s="161"/>
      <c r="H59" s="144"/>
      <c r="I59" s="130" t="e">
        <f>VLOOKUP(H59,Presupuesto!$B$11:$C$565,2,0)</f>
        <v>#N/A</v>
      </c>
      <c r="J59" s="98" t="str">
        <f t="shared" si="4"/>
        <v>Posgrado</v>
      </c>
      <c r="K59" s="98" t="s">
        <v>411</v>
      </c>
      <c r="L59" s="98"/>
    </row>
    <row r="60" spans="3:12" x14ac:dyDescent="0.25">
      <c r="C60" s="143"/>
      <c r="D60" s="158"/>
      <c r="E60" s="118"/>
      <c r="F60" s="97">
        <f t="shared" si="3"/>
        <v>0</v>
      </c>
      <c r="G60" s="161"/>
      <c r="H60" s="144"/>
      <c r="I60" s="130" t="e">
        <f>VLOOKUP(H60,Presupuesto!$B$11:$C$565,2,0)</f>
        <v>#N/A</v>
      </c>
      <c r="J60" s="98" t="str">
        <f t="shared" si="4"/>
        <v>Posgrado</v>
      </c>
      <c r="K60" s="98" t="s">
        <v>411</v>
      </c>
      <c r="L60" s="98"/>
    </row>
    <row r="61" spans="3:12" x14ac:dyDescent="0.25">
      <c r="C61" s="143"/>
      <c r="D61" s="158"/>
      <c r="E61" s="118"/>
      <c r="F61" s="97">
        <f t="shared" si="3"/>
        <v>0</v>
      </c>
      <c r="G61" s="161"/>
      <c r="H61" s="144"/>
      <c r="I61" s="130" t="e">
        <f>VLOOKUP(H61,Presupuesto!$B$11:$C$565,2,0)</f>
        <v>#N/A</v>
      </c>
      <c r="J61" s="98" t="str">
        <f t="shared" si="4"/>
        <v>Posgrado</v>
      </c>
      <c r="K61" s="98" t="s">
        <v>411</v>
      </c>
      <c r="L61" s="98"/>
    </row>
    <row r="62" spans="3:12" x14ac:dyDescent="0.25">
      <c r="C62" s="143"/>
      <c r="D62" s="158"/>
      <c r="E62" s="118"/>
      <c r="F62" s="97">
        <f t="shared" si="3"/>
        <v>0</v>
      </c>
      <c r="G62" s="161"/>
      <c r="H62" s="144"/>
      <c r="I62" s="130" t="e">
        <f>VLOOKUP(H62,Presupuesto!$B$11:$C$565,2,0)</f>
        <v>#N/A</v>
      </c>
      <c r="J62" s="98" t="str">
        <f t="shared" si="4"/>
        <v>Posgrado</v>
      </c>
      <c r="K62" s="98" t="s">
        <v>411</v>
      </c>
      <c r="L62" s="98"/>
    </row>
    <row r="63" spans="3:12" x14ac:dyDescent="0.25">
      <c r="C63" s="145"/>
      <c r="D63" s="158"/>
      <c r="E63" s="118"/>
      <c r="F63" s="97">
        <f t="shared" si="3"/>
        <v>0</v>
      </c>
      <c r="G63" s="161"/>
      <c r="H63" s="146"/>
      <c r="I63" s="130" t="e">
        <f>VLOOKUP(H63,Presupuesto!$B$11:$C$565,2,0)</f>
        <v>#N/A</v>
      </c>
      <c r="J63" s="98" t="str">
        <f t="shared" si="4"/>
        <v>Posgrado</v>
      </c>
      <c r="K63" s="98" t="s">
        <v>402</v>
      </c>
      <c r="L63" s="98"/>
    </row>
    <row r="64" spans="3:12" x14ac:dyDescent="0.25">
      <c r="C64" s="145"/>
      <c r="D64" s="158"/>
      <c r="E64" s="118"/>
      <c r="F64" s="97">
        <f t="shared" si="3"/>
        <v>0</v>
      </c>
      <c r="G64" s="161"/>
      <c r="H64" s="146"/>
      <c r="I64" s="130" t="e">
        <f>VLOOKUP(H64,Presupuesto!$B$11:$C$565,2,0)</f>
        <v>#N/A</v>
      </c>
      <c r="J64" s="98" t="str">
        <f t="shared" si="4"/>
        <v>Posgrado</v>
      </c>
      <c r="K64" s="98" t="s">
        <v>411</v>
      </c>
      <c r="L64" s="98"/>
    </row>
    <row r="65" spans="3:12" x14ac:dyDescent="0.25">
      <c r="C65" s="145"/>
      <c r="D65" s="158"/>
      <c r="E65" s="118"/>
      <c r="F65" s="97">
        <f t="shared" si="3"/>
        <v>0</v>
      </c>
      <c r="G65" s="161"/>
      <c r="H65" s="146"/>
      <c r="I65" s="130" t="e">
        <f>VLOOKUP(H65,Presupuesto!$B$11:$C$565,2,0)</f>
        <v>#N/A</v>
      </c>
      <c r="J65" s="98" t="str">
        <f t="shared" si="4"/>
        <v>Posgrado</v>
      </c>
      <c r="K65" s="98" t="s">
        <v>411</v>
      </c>
      <c r="L65" s="98"/>
    </row>
    <row r="66" spans="3:12" x14ac:dyDescent="0.25">
      <c r="C66" s="145"/>
      <c r="D66" s="158"/>
      <c r="E66" s="118"/>
      <c r="F66" s="97">
        <f t="shared" si="3"/>
        <v>0</v>
      </c>
      <c r="G66" s="161"/>
      <c r="H66" s="146"/>
      <c r="I66" s="130" t="e">
        <f>VLOOKUP(H66,Presupuesto!$B$11:$C$565,2,0)</f>
        <v>#N/A</v>
      </c>
      <c r="J66" s="98" t="str">
        <f t="shared" si="4"/>
        <v>Posgrado</v>
      </c>
      <c r="K66" s="98" t="s">
        <v>411</v>
      </c>
      <c r="L66" s="98"/>
    </row>
    <row r="67" spans="3:12" ht="15.75" thickBot="1" x14ac:dyDescent="0.3">
      <c r="C67" s="147"/>
      <c r="D67" s="222"/>
      <c r="E67" s="103"/>
      <c r="F67" s="105">
        <f t="shared" si="3"/>
        <v>0</v>
      </c>
      <c r="G67" s="162"/>
      <c r="H67" s="148"/>
      <c r="I67" s="132" t="e">
        <f>VLOOKUP(H67,Presupuesto!$B$11:$C$565,2,0)</f>
        <v>#N/A</v>
      </c>
      <c r="J67" s="106" t="str">
        <f t="shared" si="4"/>
        <v>Posgrado</v>
      </c>
      <c r="K67" s="124" t="s">
        <v>393</v>
      </c>
      <c r="L67" s="106"/>
    </row>
    <row r="69" spans="3:12" ht="15.75" thickBot="1" x14ac:dyDescent="0.3"/>
    <row r="70" spans="3:12" ht="15.75" thickBot="1" x14ac:dyDescent="0.3">
      <c r="C70" s="157" t="s">
        <v>53</v>
      </c>
      <c r="D70" s="371">
        <f>SUM(F77:F97)</f>
        <v>0</v>
      </c>
      <c r="F70" s="70"/>
      <c r="G70" s="79"/>
      <c r="H70" s="70"/>
      <c r="I70" s="70"/>
    </row>
    <row r="71" spans="3:12" x14ac:dyDescent="0.25">
      <c r="C71" s="70"/>
      <c r="D71" s="31"/>
      <c r="E71" s="93"/>
      <c r="F71" s="93"/>
      <c r="G71" s="93"/>
      <c r="H71" s="76"/>
      <c r="I71" s="76"/>
      <c r="J71" s="76"/>
      <c r="K71" s="112"/>
    </row>
    <row r="72" spans="3:12" ht="15.75" x14ac:dyDescent="0.25">
      <c r="C72" s="301" t="s">
        <v>391</v>
      </c>
      <c r="D72" s="367"/>
      <c r="E72" s="93"/>
      <c r="F72" s="93"/>
      <c r="G72" s="93"/>
      <c r="H72" s="76"/>
      <c r="I72" s="76"/>
      <c r="J72" s="76"/>
      <c r="K72" s="112"/>
    </row>
    <row r="73" spans="3:12" ht="18.75" x14ac:dyDescent="0.25">
      <c r="C73" s="210"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130</v>
      </c>
      <c r="H76" s="136" t="s">
        <v>46</v>
      </c>
      <c r="I76" s="133" t="s">
        <v>131</v>
      </c>
      <c r="J76" s="133" t="s">
        <v>409</v>
      </c>
      <c r="K76" s="133" t="s">
        <v>410</v>
      </c>
      <c r="L76" s="133" t="s">
        <v>120</v>
      </c>
    </row>
    <row r="77" spans="3:12" x14ac:dyDescent="0.25">
      <c r="C77" s="141"/>
      <c r="D77" s="158"/>
      <c r="E77" s="115"/>
      <c r="F77" s="97">
        <f t="shared" ref="F77:F97" si="5">D77*E77</f>
        <v>0</v>
      </c>
      <c r="G77" s="161"/>
      <c r="H77" s="142"/>
      <c r="I77" s="130" t="e">
        <f>VLOOKUP(H77,Presupuesto!$B$11:$C$565,2,0)</f>
        <v>#N/A</v>
      </c>
      <c r="J77" s="218" t="s">
        <v>1453</v>
      </c>
      <c r="K77" s="98" t="s">
        <v>393</v>
      </c>
      <c r="L77" s="98"/>
    </row>
    <row r="78" spans="3:12" x14ac:dyDescent="0.25">
      <c r="C78" s="141"/>
      <c r="D78" s="158"/>
      <c r="E78" s="123"/>
      <c r="F78" s="97">
        <f t="shared" si="5"/>
        <v>0</v>
      </c>
      <c r="G78" s="161"/>
      <c r="H78" s="142"/>
      <c r="I78" s="130" t="e">
        <f>VLOOKUP(H78,Presupuesto!$B$11:$C$565,2,0)</f>
        <v>#N/A</v>
      </c>
      <c r="J78" s="98" t="str">
        <f>$J$77</f>
        <v>Posgrado</v>
      </c>
      <c r="K78" s="98" t="s">
        <v>411</v>
      </c>
      <c r="L78" s="98"/>
    </row>
    <row r="79" spans="3:12" x14ac:dyDescent="0.25">
      <c r="C79" s="141"/>
      <c r="D79" s="158"/>
      <c r="E79" s="123"/>
      <c r="F79" s="97">
        <f t="shared" si="5"/>
        <v>0</v>
      </c>
      <c r="G79" s="161"/>
      <c r="H79" s="142"/>
      <c r="I79" s="130" t="e">
        <f>VLOOKUP(H79,Presupuesto!$B$11:$C$565,2,0)</f>
        <v>#N/A</v>
      </c>
      <c r="J79" s="98" t="str">
        <f t="shared" ref="J79:J97" si="6">$J$77</f>
        <v>Posgrado</v>
      </c>
      <c r="K79" s="98" t="s">
        <v>411</v>
      </c>
      <c r="L79" s="98"/>
    </row>
    <row r="80" spans="3:12" x14ac:dyDescent="0.25">
      <c r="C80" s="141"/>
      <c r="D80" s="158"/>
      <c r="E80" s="123"/>
      <c r="F80" s="97">
        <f t="shared" si="5"/>
        <v>0</v>
      </c>
      <c r="G80" s="161"/>
      <c r="H80" s="142"/>
      <c r="I80" s="130" t="e">
        <f>VLOOKUP(H80,Presupuesto!$B$11:$C$565,2,0)</f>
        <v>#N/A</v>
      </c>
      <c r="J80" s="98" t="str">
        <f t="shared" si="6"/>
        <v>Posgrado</v>
      </c>
      <c r="K80" s="98" t="s">
        <v>411</v>
      </c>
      <c r="L80" s="98"/>
    </row>
    <row r="81" spans="3:12" x14ac:dyDescent="0.25">
      <c r="C81" s="141"/>
      <c r="D81" s="158"/>
      <c r="E81" s="123"/>
      <c r="F81" s="97">
        <f t="shared" si="5"/>
        <v>0</v>
      </c>
      <c r="G81" s="161"/>
      <c r="H81" s="142"/>
      <c r="I81" s="130" t="e">
        <f>VLOOKUP(H81,Presupuesto!$B$11:$C$565,2,0)</f>
        <v>#N/A</v>
      </c>
      <c r="J81" s="98" t="str">
        <f t="shared" si="6"/>
        <v>Posgrado</v>
      </c>
      <c r="K81" s="98" t="s">
        <v>411</v>
      </c>
      <c r="L81" s="98"/>
    </row>
    <row r="82" spans="3:12" x14ac:dyDescent="0.25">
      <c r="C82" s="141"/>
      <c r="D82" s="158"/>
      <c r="E82" s="123"/>
      <c r="F82" s="97">
        <f t="shared" si="5"/>
        <v>0</v>
      </c>
      <c r="G82" s="161"/>
      <c r="H82" s="142"/>
      <c r="I82" s="130" t="e">
        <f>VLOOKUP(H82,Presupuesto!$B$11:$C$565,2,0)</f>
        <v>#N/A</v>
      </c>
      <c r="J82" s="98" t="str">
        <f t="shared" si="6"/>
        <v>Posgrado</v>
      </c>
      <c r="K82" s="98" t="s">
        <v>400</v>
      </c>
      <c r="L82" s="98"/>
    </row>
    <row r="83" spans="3:12" x14ac:dyDescent="0.25">
      <c r="C83" s="141"/>
      <c r="D83" s="158"/>
      <c r="E83" s="123"/>
      <c r="F83" s="97">
        <f t="shared" si="5"/>
        <v>0</v>
      </c>
      <c r="G83" s="161"/>
      <c r="H83" s="142"/>
      <c r="I83" s="130" t="e">
        <f>VLOOKUP(H83,Presupuesto!$B$11:$C$565,2,0)</f>
        <v>#N/A</v>
      </c>
      <c r="J83" s="98" t="str">
        <f t="shared" si="6"/>
        <v>Posgrado</v>
      </c>
      <c r="K83" s="98" t="s">
        <v>411</v>
      </c>
      <c r="L83" s="98"/>
    </row>
    <row r="84" spans="3:12" x14ac:dyDescent="0.25">
      <c r="C84" s="141"/>
      <c r="D84" s="158"/>
      <c r="E84" s="123"/>
      <c r="F84" s="97">
        <f t="shared" si="5"/>
        <v>0</v>
      </c>
      <c r="G84" s="161"/>
      <c r="H84" s="142"/>
      <c r="I84" s="130" t="e">
        <f>VLOOKUP(H84,Presupuesto!$B$11:$C$565,2,0)</f>
        <v>#N/A</v>
      </c>
      <c r="J84" s="98" t="str">
        <f t="shared" si="6"/>
        <v>Posgrado</v>
      </c>
      <c r="K84" s="98" t="s">
        <v>411</v>
      </c>
      <c r="L84" s="98"/>
    </row>
    <row r="85" spans="3:12" x14ac:dyDescent="0.25">
      <c r="C85" s="141"/>
      <c r="D85" s="158"/>
      <c r="E85" s="123"/>
      <c r="F85" s="97">
        <f t="shared" si="5"/>
        <v>0</v>
      </c>
      <c r="G85" s="161"/>
      <c r="H85" s="142"/>
      <c r="I85" s="130" t="e">
        <f>VLOOKUP(H85,Presupuesto!$B$11:$C$565,2,0)</f>
        <v>#N/A</v>
      </c>
      <c r="J85" s="98" t="str">
        <f t="shared" si="6"/>
        <v>Posgrado</v>
      </c>
      <c r="K85" s="98" t="s">
        <v>411</v>
      </c>
      <c r="L85" s="98"/>
    </row>
    <row r="86" spans="3:12" x14ac:dyDescent="0.25">
      <c r="C86" s="141"/>
      <c r="D86" s="158"/>
      <c r="E86" s="123"/>
      <c r="F86" s="97">
        <f t="shared" si="5"/>
        <v>0</v>
      </c>
      <c r="G86" s="161"/>
      <c r="H86" s="142"/>
      <c r="I86" s="130" t="e">
        <f>VLOOKUP(H86,Presupuesto!$B$11:$C$565,2,0)</f>
        <v>#N/A</v>
      </c>
      <c r="J86" s="98" t="str">
        <f t="shared" si="6"/>
        <v>Posgrado</v>
      </c>
      <c r="K86" s="98" t="s">
        <v>411</v>
      </c>
      <c r="L86" s="98"/>
    </row>
    <row r="87" spans="3:12" x14ac:dyDescent="0.25">
      <c r="C87" s="143"/>
      <c r="D87" s="158"/>
      <c r="E87" s="118"/>
      <c r="F87" s="97">
        <f t="shared" si="5"/>
        <v>0</v>
      </c>
      <c r="G87" s="161"/>
      <c r="H87" s="144"/>
      <c r="I87" s="130" t="e">
        <f>VLOOKUP(H87,Presupuesto!$B$11:$C$565,2,0)</f>
        <v>#N/A</v>
      </c>
      <c r="J87" s="98" t="str">
        <f t="shared" si="6"/>
        <v>Posgrado</v>
      </c>
      <c r="K87" s="98" t="s">
        <v>411</v>
      </c>
      <c r="L87" s="98"/>
    </row>
    <row r="88" spans="3:12" x14ac:dyDescent="0.25">
      <c r="C88" s="143"/>
      <c r="D88" s="158"/>
      <c r="E88" s="118"/>
      <c r="F88" s="97">
        <f t="shared" si="5"/>
        <v>0</v>
      </c>
      <c r="G88" s="161"/>
      <c r="H88" s="144"/>
      <c r="I88" s="130" t="e">
        <f>VLOOKUP(H88,Presupuesto!$B$11:$C$565,2,0)</f>
        <v>#N/A</v>
      </c>
      <c r="J88" s="98" t="str">
        <f t="shared" si="6"/>
        <v>Posgrado</v>
      </c>
      <c r="K88" s="98" t="s">
        <v>411</v>
      </c>
      <c r="L88" s="98"/>
    </row>
    <row r="89" spans="3:12" x14ac:dyDescent="0.25">
      <c r="C89" s="143"/>
      <c r="D89" s="158"/>
      <c r="E89" s="118"/>
      <c r="F89" s="97">
        <f t="shared" si="5"/>
        <v>0</v>
      </c>
      <c r="G89" s="161"/>
      <c r="H89" s="144"/>
      <c r="I89" s="130" t="e">
        <f>VLOOKUP(H89,Presupuesto!$B$11:$C$565,2,0)</f>
        <v>#N/A</v>
      </c>
      <c r="J89" s="98" t="str">
        <f t="shared" si="6"/>
        <v>Posgrado</v>
      </c>
      <c r="K89" s="98" t="s">
        <v>411</v>
      </c>
      <c r="L89" s="98"/>
    </row>
    <row r="90" spans="3:12" x14ac:dyDescent="0.25">
      <c r="C90" s="143"/>
      <c r="D90" s="158"/>
      <c r="E90" s="118"/>
      <c r="F90" s="97">
        <f t="shared" si="5"/>
        <v>0</v>
      </c>
      <c r="G90" s="161"/>
      <c r="H90" s="144"/>
      <c r="I90" s="130" t="e">
        <f>VLOOKUP(H90,Presupuesto!$B$11:$C$565,2,0)</f>
        <v>#N/A</v>
      </c>
      <c r="J90" s="98" t="str">
        <f t="shared" si="6"/>
        <v>Posgrado</v>
      </c>
      <c r="K90" s="98" t="s">
        <v>411</v>
      </c>
      <c r="L90" s="98"/>
    </row>
    <row r="91" spans="3:12" x14ac:dyDescent="0.25">
      <c r="C91" s="143"/>
      <c r="D91" s="158"/>
      <c r="E91" s="118"/>
      <c r="F91" s="97">
        <f t="shared" si="5"/>
        <v>0</v>
      </c>
      <c r="G91" s="161"/>
      <c r="H91" s="144"/>
      <c r="I91" s="130" t="e">
        <f>VLOOKUP(H91,Presupuesto!$B$11:$C$565,2,0)</f>
        <v>#N/A</v>
      </c>
      <c r="J91" s="98" t="str">
        <f t="shared" si="6"/>
        <v>Posgrado</v>
      </c>
      <c r="K91" s="98" t="s">
        <v>411</v>
      </c>
      <c r="L91" s="98"/>
    </row>
    <row r="92" spans="3:12" x14ac:dyDescent="0.25">
      <c r="C92" s="143"/>
      <c r="D92" s="158"/>
      <c r="E92" s="118"/>
      <c r="F92" s="97">
        <f t="shared" si="5"/>
        <v>0</v>
      </c>
      <c r="G92" s="161"/>
      <c r="H92" s="144"/>
      <c r="I92" s="130" t="e">
        <f>VLOOKUP(H92,Presupuesto!$B$11:$C$565,2,0)</f>
        <v>#N/A</v>
      </c>
      <c r="J92" s="98" t="str">
        <f t="shared" si="6"/>
        <v>Posgrado</v>
      </c>
      <c r="K92" s="98" t="s">
        <v>411</v>
      </c>
      <c r="L92" s="98"/>
    </row>
    <row r="93" spans="3:12" x14ac:dyDescent="0.25">
      <c r="C93" s="145"/>
      <c r="D93" s="158"/>
      <c r="E93" s="118"/>
      <c r="F93" s="97">
        <f t="shared" si="5"/>
        <v>0</v>
      </c>
      <c r="G93" s="161"/>
      <c r="H93" s="146"/>
      <c r="I93" s="130" t="e">
        <f>VLOOKUP(H93,Presupuesto!$B$11:$C$565,2,0)</f>
        <v>#N/A</v>
      </c>
      <c r="J93" s="98" t="str">
        <f t="shared" si="6"/>
        <v>Posgrado</v>
      </c>
      <c r="K93" s="98" t="s">
        <v>402</v>
      </c>
      <c r="L93" s="98"/>
    </row>
    <row r="94" spans="3:12" x14ac:dyDescent="0.25">
      <c r="C94" s="145"/>
      <c r="D94" s="158"/>
      <c r="E94" s="118"/>
      <c r="F94" s="97">
        <f t="shared" si="5"/>
        <v>0</v>
      </c>
      <c r="G94" s="161"/>
      <c r="H94" s="146"/>
      <c r="I94" s="130" t="e">
        <f>VLOOKUP(H94,Presupuesto!$B$11:$C$565,2,0)</f>
        <v>#N/A</v>
      </c>
      <c r="J94" s="98" t="str">
        <f t="shared" si="6"/>
        <v>Posgrado</v>
      </c>
      <c r="K94" s="98" t="s">
        <v>411</v>
      </c>
      <c r="L94" s="98"/>
    </row>
    <row r="95" spans="3:12" x14ac:dyDescent="0.25">
      <c r="C95" s="145"/>
      <c r="D95" s="158"/>
      <c r="E95" s="118"/>
      <c r="F95" s="97">
        <f t="shared" si="5"/>
        <v>0</v>
      </c>
      <c r="G95" s="161"/>
      <c r="H95" s="146"/>
      <c r="I95" s="130" t="e">
        <f>VLOOKUP(H95,Presupuesto!$B$11:$C$565,2,0)</f>
        <v>#N/A</v>
      </c>
      <c r="J95" s="98" t="str">
        <f t="shared" si="6"/>
        <v>Posgrado</v>
      </c>
      <c r="K95" s="98" t="s">
        <v>411</v>
      </c>
      <c r="L95" s="98"/>
    </row>
    <row r="96" spans="3:12" x14ac:dyDescent="0.25">
      <c r="C96" s="145"/>
      <c r="D96" s="158"/>
      <c r="E96" s="118"/>
      <c r="F96" s="97">
        <f t="shared" si="5"/>
        <v>0</v>
      </c>
      <c r="G96" s="161"/>
      <c r="H96" s="146"/>
      <c r="I96" s="130" t="e">
        <f>VLOOKUP(H96,Presupuesto!$B$11:$C$565,2,0)</f>
        <v>#N/A</v>
      </c>
      <c r="J96" s="98" t="str">
        <f t="shared" si="6"/>
        <v>Posgrado</v>
      </c>
      <c r="K96" s="98" t="s">
        <v>411</v>
      </c>
      <c r="L96" s="98"/>
    </row>
    <row r="97" spans="3:12" ht="15.75" thickBot="1" x14ac:dyDescent="0.3">
      <c r="C97" s="147"/>
      <c r="D97" s="222"/>
      <c r="E97" s="103"/>
      <c r="F97" s="105">
        <f t="shared" si="5"/>
        <v>0</v>
      </c>
      <c r="G97" s="162"/>
      <c r="H97" s="148"/>
      <c r="I97" s="132" t="e">
        <f>VLOOKUP(H97,Presupuesto!$B$11:$C$565,2,0)</f>
        <v>#N/A</v>
      </c>
      <c r="J97" s="106" t="str">
        <f t="shared" si="6"/>
        <v>Posgrado</v>
      </c>
      <c r="K97" s="124" t="s">
        <v>393</v>
      </c>
      <c r="L97" s="106"/>
    </row>
    <row r="98" spans="3:12" x14ac:dyDescent="0.25">
      <c r="F98" s="90"/>
      <c r="G98" s="89"/>
      <c r="H98" s="90"/>
      <c r="I98" s="90"/>
    </row>
    <row r="99" spans="3:12" ht="15.75" thickBot="1" x14ac:dyDescent="0.3"/>
    <row r="100" spans="3:12" ht="15.75" thickBot="1" x14ac:dyDescent="0.3">
      <c r="C100" s="157" t="s">
        <v>53</v>
      </c>
      <c r="D100" s="371">
        <f>SUM(F107:F127)</f>
        <v>0</v>
      </c>
      <c r="F100" s="70"/>
      <c r="G100" s="79"/>
      <c r="H100" s="70"/>
      <c r="I100" s="70"/>
    </row>
    <row r="101" spans="3:12" x14ac:dyDescent="0.25">
      <c r="C101" s="70"/>
      <c r="D101" s="31"/>
      <c r="E101" s="93"/>
      <c r="F101" s="93"/>
      <c r="G101" s="93"/>
      <c r="H101" s="76"/>
      <c r="I101" s="76"/>
      <c r="J101" s="76"/>
      <c r="K101" s="112"/>
    </row>
    <row r="102" spans="3:12" ht="15.75" x14ac:dyDescent="0.25">
      <c r="C102" s="301" t="s">
        <v>391</v>
      </c>
      <c r="D102" s="367"/>
      <c r="E102" s="93"/>
      <c r="F102" s="93"/>
      <c r="G102" s="93"/>
      <c r="H102" s="76"/>
      <c r="I102" s="76"/>
      <c r="J102" s="76"/>
      <c r="K102" s="112"/>
    </row>
    <row r="103" spans="3:12" ht="18.75" x14ac:dyDescent="0.25">
      <c r="C103" s="210"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130</v>
      </c>
      <c r="H106" s="136" t="s">
        <v>46</v>
      </c>
      <c r="I106" s="133" t="s">
        <v>131</v>
      </c>
      <c r="J106" s="133" t="s">
        <v>409</v>
      </c>
      <c r="K106" s="133" t="s">
        <v>410</v>
      </c>
      <c r="L106" s="133" t="s">
        <v>120</v>
      </c>
    </row>
    <row r="107" spans="3:12" x14ac:dyDescent="0.25">
      <c r="C107" s="141"/>
      <c r="D107" s="158"/>
      <c r="E107" s="115"/>
      <c r="F107" s="97">
        <f t="shared" ref="F107:F127" si="7">D107*E107</f>
        <v>0</v>
      </c>
      <c r="G107" s="161"/>
      <c r="H107" s="142"/>
      <c r="I107" s="130" t="e">
        <f>VLOOKUP(H107,Presupuesto!$B$11:$C$565,2,0)</f>
        <v>#N/A</v>
      </c>
      <c r="J107" s="218" t="s">
        <v>1453</v>
      </c>
      <c r="K107" s="98" t="s">
        <v>393</v>
      </c>
      <c r="L107" s="98"/>
    </row>
    <row r="108" spans="3:12" x14ac:dyDescent="0.25">
      <c r="C108" s="141"/>
      <c r="D108" s="158"/>
      <c r="E108" s="123"/>
      <c r="F108" s="97">
        <f t="shared" si="7"/>
        <v>0</v>
      </c>
      <c r="G108" s="161"/>
      <c r="H108" s="142"/>
      <c r="I108" s="130" t="e">
        <f>VLOOKUP(H108,Presupuesto!$B$11:$C$565,2,0)</f>
        <v>#N/A</v>
      </c>
      <c r="J108" s="98" t="str">
        <f>$J$107</f>
        <v>Posgrado</v>
      </c>
      <c r="K108" s="98" t="s">
        <v>411</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411</v>
      </c>
      <c r="L109" s="98"/>
    </row>
    <row r="110" spans="3:12" x14ac:dyDescent="0.25">
      <c r="C110" s="141"/>
      <c r="D110" s="158"/>
      <c r="E110" s="123"/>
      <c r="F110" s="97">
        <f t="shared" si="7"/>
        <v>0</v>
      </c>
      <c r="G110" s="161"/>
      <c r="H110" s="142"/>
      <c r="I110" s="130" t="e">
        <f>VLOOKUP(H110,Presupuesto!$B$11:$C$565,2,0)</f>
        <v>#N/A</v>
      </c>
      <c r="J110" s="98" t="str">
        <f t="shared" si="8"/>
        <v>Posgrado</v>
      </c>
      <c r="K110" s="98" t="s">
        <v>411</v>
      </c>
      <c r="L110" s="98"/>
    </row>
    <row r="111" spans="3:12" x14ac:dyDescent="0.25">
      <c r="C111" s="141"/>
      <c r="D111" s="158"/>
      <c r="E111" s="123"/>
      <c r="F111" s="97">
        <f t="shared" si="7"/>
        <v>0</v>
      </c>
      <c r="G111" s="161"/>
      <c r="H111" s="142"/>
      <c r="I111" s="130" t="e">
        <f>VLOOKUP(H111,Presupuesto!$B$11:$C$565,2,0)</f>
        <v>#N/A</v>
      </c>
      <c r="J111" s="98" t="str">
        <f t="shared" si="8"/>
        <v>Posgrado</v>
      </c>
      <c r="K111" s="98" t="s">
        <v>411</v>
      </c>
      <c r="L111" s="98"/>
    </row>
    <row r="112" spans="3:12" x14ac:dyDescent="0.25">
      <c r="C112" s="141"/>
      <c r="D112" s="158"/>
      <c r="E112" s="123"/>
      <c r="F112" s="97">
        <f t="shared" si="7"/>
        <v>0</v>
      </c>
      <c r="G112" s="161"/>
      <c r="H112" s="142"/>
      <c r="I112" s="130" t="e">
        <f>VLOOKUP(H112,Presupuesto!$B$11:$C$565,2,0)</f>
        <v>#N/A</v>
      </c>
      <c r="J112" s="98" t="str">
        <f t="shared" si="8"/>
        <v>Posgrado</v>
      </c>
      <c r="K112" s="98" t="s">
        <v>400</v>
      </c>
      <c r="L112" s="98"/>
    </row>
    <row r="113" spans="3:12" x14ac:dyDescent="0.25">
      <c r="C113" s="141"/>
      <c r="D113" s="158"/>
      <c r="E113" s="123"/>
      <c r="F113" s="97">
        <f t="shared" si="7"/>
        <v>0</v>
      </c>
      <c r="G113" s="161"/>
      <c r="H113" s="142"/>
      <c r="I113" s="130" t="e">
        <f>VLOOKUP(H113,Presupuesto!$B$11:$C$565,2,0)</f>
        <v>#N/A</v>
      </c>
      <c r="J113" s="98" t="str">
        <f t="shared" si="8"/>
        <v>Posgrado</v>
      </c>
      <c r="K113" s="98" t="s">
        <v>411</v>
      </c>
      <c r="L113" s="98"/>
    </row>
    <row r="114" spans="3:12" x14ac:dyDescent="0.25">
      <c r="C114" s="141"/>
      <c r="D114" s="158"/>
      <c r="E114" s="123"/>
      <c r="F114" s="97">
        <f t="shared" si="7"/>
        <v>0</v>
      </c>
      <c r="G114" s="161"/>
      <c r="H114" s="142"/>
      <c r="I114" s="130" t="e">
        <f>VLOOKUP(H114,Presupuesto!$B$11:$C$565,2,0)</f>
        <v>#N/A</v>
      </c>
      <c r="J114" s="98" t="str">
        <f t="shared" si="8"/>
        <v>Posgrado</v>
      </c>
      <c r="K114" s="98" t="s">
        <v>411</v>
      </c>
      <c r="L114" s="98"/>
    </row>
    <row r="115" spans="3:12" x14ac:dyDescent="0.25">
      <c r="C115" s="141"/>
      <c r="D115" s="158"/>
      <c r="E115" s="123"/>
      <c r="F115" s="97">
        <f t="shared" si="7"/>
        <v>0</v>
      </c>
      <c r="G115" s="161"/>
      <c r="H115" s="142"/>
      <c r="I115" s="130" t="e">
        <f>VLOOKUP(H115,Presupuesto!$B$11:$C$565,2,0)</f>
        <v>#N/A</v>
      </c>
      <c r="J115" s="98" t="str">
        <f t="shared" si="8"/>
        <v>Posgrado</v>
      </c>
      <c r="K115" s="98" t="s">
        <v>411</v>
      </c>
      <c r="L115" s="98"/>
    </row>
    <row r="116" spans="3:12" x14ac:dyDescent="0.25">
      <c r="C116" s="141"/>
      <c r="D116" s="158"/>
      <c r="E116" s="123"/>
      <c r="F116" s="97">
        <f t="shared" si="7"/>
        <v>0</v>
      </c>
      <c r="G116" s="161"/>
      <c r="H116" s="142"/>
      <c r="I116" s="130" t="e">
        <f>VLOOKUP(H116,Presupuesto!$B$11:$C$565,2,0)</f>
        <v>#N/A</v>
      </c>
      <c r="J116" s="98" t="str">
        <f t="shared" si="8"/>
        <v>Posgrado</v>
      </c>
      <c r="K116" s="98" t="s">
        <v>411</v>
      </c>
      <c r="L116" s="98"/>
    </row>
    <row r="117" spans="3:12" x14ac:dyDescent="0.25">
      <c r="C117" s="143"/>
      <c r="D117" s="158"/>
      <c r="E117" s="118"/>
      <c r="F117" s="97">
        <f t="shared" si="7"/>
        <v>0</v>
      </c>
      <c r="G117" s="161"/>
      <c r="H117" s="144"/>
      <c r="I117" s="130" t="e">
        <f>VLOOKUP(H117,Presupuesto!$B$11:$C$565,2,0)</f>
        <v>#N/A</v>
      </c>
      <c r="J117" s="98" t="str">
        <f t="shared" si="8"/>
        <v>Posgrado</v>
      </c>
      <c r="K117" s="98" t="s">
        <v>411</v>
      </c>
      <c r="L117" s="98"/>
    </row>
    <row r="118" spans="3:12" x14ac:dyDescent="0.25">
      <c r="C118" s="143"/>
      <c r="D118" s="158"/>
      <c r="E118" s="118"/>
      <c r="F118" s="97">
        <f t="shared" si="7"/>
        <v>0</v>
      </c>
      <c r="G118" s="161"/>
      <c r="H118" s="144"/>
      <c r="I118" s="130" t="e">
        <f>VLOOKUP(H118,Presupuesto!$B$11:$C$565,2,0)</f>
        <v>#N/A</v>
      </c>
      <c r="J118" s="98" t="str">
        <f t="shared" si="8"/>
        <v>Posgrado</v>
      </c>
      <c r="K118" s="98" t="s">
        <v>411</v>
      </c>
      <c r="L118" s="98"/>
    </row>
    <row r="119" spans="3:12" x14ac:dyDescent="0.25">
      <c r="C119" s="143"/>
      <c r="D119" s="158"/>
      <c r="E119" s="118"/>
      <c r="F119" s="97">
        <f t="shared" si="7"/>
        <v>0</v>
      </c>
      <c r="G119" s="161"/>
      <c r="H119" s="144"/>
      <c r="I119" s="130" t="e">
        <f>VLOOKUP(H119,Presupuesto!$B$11:$C$565,2,0)</f>
        <v>#N/A</v>
      </c>
      <c r="J119" s="98" t="str">
        <f t="shared" si="8"/>
        <v>Posgrado</v>
      </c>
      <c r="K119" s="98" t="s">
        <v>411</v>
      </c>
      <c r="L119" s="98"/>
    </row>
    <row r="120" spans="3:12" x14ac:dyDescent="0.25">
      <c r="C120" s="143"/>
      <c r="D120" s="158"/>
      <c r="E120" s="118"/>
      <c r="F120" s="97">
        <f t="shared" si="7"/>
        <v>0</v>
      </c>
      <c r="G120" s="161"/>
      <c r="H120" s="144"/>
      <c r="I120" s="130" t="e">
        <f>VLOOKUP(H120,Presupuesto!$B$11:$C$565,2,0)</f>
        <v>#N/A</v>
      </c>
      <c r="J120" s="98" t="str">
        <f t="shared" si="8"/>
        <v>Posgrado</v>
      </c>
      <c r="K120" s="98" t="s">
        <v>411</v>
      </c>
      <c r="L120" s="98"/>
    </row>
    <row r="121" spans="3:12" x14ac:dyDescent="0.25">
      <c r="C121" s="143"/>
      <c r="D121" s="158"/>
      <c r="E121" s="118"/>
      <c r="F121" s="97">
        <f t="shared" si="7"/>
        <v>0</v>
      </c>
      <c r="G121" s="161"/>
      <c r="H121" s="144"/>
      <c r="I121" s="130" t="e">
        <f>VLOOKUP(H121,Presupuesto!$B$11:$C$565,2,0)</f>
        <v>#N/A</v>
      </c>
      <c r="J121" s="98" t="str">
        <f t="shared" si="8"/>
        <v>Posgrado</v>
      </c>
      <c r="K121" s="98" t="s">
        <v>411</v>
      </c>
      <c r="L121" s="98"/>
    </row>
    <row r="122" spans="3:12" x14ac:dyDescent="0.25">
      <c r="C122" s="143"/>
      <c r="D122" s="158"/>
      <c r="E122" s="118"/>
      <c r="F122" s="97">
        <f t="shared" si="7"/>
        <v>0</v>
      </c>
      <c r="G122" s="161"/>
      <c r="H122" s="144"/>
      <c r="I122" s="130" t="e">
        <f>VLOOKUP(H122,Presupuesto!$B$11:$C$565,2,0)</f>
        <v>#N/A</v>
      </c>
      <c r="J122" s="98" t="str">
        <f t="shared" si="8"/>
        <v>Posgrado</v>
      </c>
      <c r="K122" s="98" t="s">
        <v>411</v>
      </c>
      <c r="L122" s="98"/>
    </row>
    <row r="123" spans="3:12" x14ac:dyDescent="0.25">
      <c r="C123" s="145"/>
      <c r="D123" s="158"/>
      <c r="E123" s="118"/>
      <c r="F123" s="97">
        <f t="shared" si="7"/>
        <v>0</v>
      </c>
      <c r="G123" s="161"/>
      <c r="H123" s="146"/>
      <c r="I123" s="130" t="e">
        <f>VLOOKUP(H123,Presupuesto!$B$11:$C$565,2,0)</f>
        <v>#N/A</v>
      </c>
      <c r="J123" s="98" t="str">
        <f t="shared" si="8"/>
        <v>Posgrado</v>
      </c>
      <c r="K123" s="98" t="s">
        <v>402</v>
      </c>
      <c r="L123" s="98"/>
    </row>
    <row r="124" spans="3:12" x14ac:dyDescent="0.25">
      <c r="C124" s="145"/>
      <c r="D124" s="158"/>
      <c r="E124" s="118"/>
      <c r="F124" s="97">
        <f t="shared" si="7"/>
        <v>0</v>
      </c>
      <c r="G124" s="161"/>
      <c r="H124" s="146"/>
      <c r="I124" s="130" t="e">
        <f>VLOOKUP(H124,Presupuesto!$B$11:$C$565,2,0)</f>
        <v>#N/A</v>
      </c>
      <c r="J124" s="98" t="str">
        <f t="shared" si="8"/>
        <v>Posgrado</v>
      </c>
      <c r="K124" s="98" t="s">
        <v>411</v>
      </c>
      <c r="L124" s="98"/>
    </row>
    <row r="125" spans="3:12" x14ac:dyDescent="0.25">
      <c r="C125" s="145"/>
      <c r="D125" s="158"/>
      <c r="E125" s="118"/>
      <c r="F125" s="97">
        <f t="shared" si="7"/>
        <v>0</v>
      </c>
      <c r="G125" s="161"/>
      <c r="H125" s="146"/>
      <c r="I125" s="130" t="e">
        <f>VLOOKUP(H125,Presupuesto!$B$11:$C$565,2,0)</f>
        <v>#N/A</v>
      </c>
      <c r="J125" s="98" t="str">
        <f t="shared" si="8"/>
        <v>Posgrado</v>
      </c>
      <c r="K125" s="98" t="s">
        <v>411</v>
      </c>
      <c r="L125" s="98"/>
    </row>
    <row r="126" spans="3:12" x14ac:dyDescent="0.25">
      <c r="C126" s="145"/>
      <c r="D126" s="158"/>
      <c r="E126" s="118"/>
      <c r="F126" s="97">
        <f t="shared" si="7"/>
        <v>0</v>
      </c>
      <c r="G126" s="161"/>
      <c r="H126" s="146"/>
      <c r="I126" s="130" t="e">
        <f>VLOOKUP(H126,Presupuesto!$B$11:$C$565,2,0)</f>
        <v>#N/A</v>
      </c>
      <c r="J126" s="98" t="str">
        <f t="shared" si="8"/>
        <v>Posgrado</v>
      </c>
      <c r="K126" s="98" t="s">
        <v>411</v>
      </c>
      <c r="L126" s="98"/>
    </row>
    <row r="127" spans="3:12" ht="15.75" thickBot="1" x14ac:dyDescent="0.3">
      <c r="C127" s="147"/>
      <c r="D127" s="222"/>
      <c r="E127" s="103"/>
      <c r="F127" s="105">
        <f t="shared" si="7"/>
        <v>0</v>
      </c>
      <c r="G127" s="162"/>
      <c r="H127" s="148"/>
      <c r="I127" s="132" t="e">
        <f>VLOOKUP(H127,Presupuesto!$B$11:$C$565,2,0)</f>
        <v>#N/A</v>
      </c>
      <c r="J127" s="106" t="str">
        <f t="shared" si="8"/>
        <v>Posgrado</v>
      </c>
      <c r="K127" s="124" t="s">
        <v>393</v>
      </c>
      <c r="L127" s="106"/>
    </row>
    <row r="129" spans="3:12" ht="15.75" thickBot="1" x14ac:dyDescent="0.3"/>
    <row r="130" spans="3:12" ht="15.75" thickBot="1" x14ac:dyDescent="0.3">
      <c r="C130" s="157" t="s">
        <v>53</v>
      </c>
      <c r="D130" s="371">
        <f>SUM(F137:F157)</f>
        <v>0</v>
      </c>
      <c r="F130" s="70"/>
      <c r="G130" s="79"/>
      <c r="H130" s="70"/>
      <c r="I130" s="70"/>
    </row>
    <row r="131" spans="3:12" x14ac:dyDescent="0.25">
      <c r="C131" s="70"/>
      <c r="D131" s="31"/>
      <c r="E131" s="93"/>
      <c r="F131" s="93"/>
      <c r="G131" s="93"/>
      <c r="H131" s="76"/>
      <c r="I131" s="76"/>
      <c r="J131" s="76"/>
      <c r="K131" s="112"/>
    </row>
    <row r="132" spans="3:12" ht="15.75" x14ac:dyDescent="0.25">
      <c r="C132" s="301" t="s">
        <v>391</v>
      </c>
      <c r="D132" s="367"/>
      <c r="E132" s="93"/>
      <c r="F132" s="93"/>
      <c r="G132" s="93"/>
      <c r="H132" s="76"/>
      <c r="I132" s="76"/>
      <c r="J132" s="76"/>
      <c r="K132" s="112"/>
    </row>
    <row r="133" spans="3:12" ht="18.75" x14ac:dyDescent="0.25">
      <c r="C133" s="210"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130</v>
      </c>
      <c r="H136" s="136" t="s">
        <v>46</v>
      </c>
      <c r="I136" s="133" t="s">
        <v>131</v>
      </c>
      <c r="J136" s="133" t="s">
        <v>409</v>
      </c>
      <c r="K136" s="133" t="s">
        <v>410</v>
      </c>
      <c r="L136" s="133" t="s">
        <v>120</v>
      </c>
    </row>
    <row r="137" spans="3:12" x14ac:dyDescent="0.25">
      <c r="C137" s="141"/>
      <c r="D137" s="158"/>
      <c r="E137" s="115"/>
      <c r="F137" s="97">
        <f t="shared" ref="F137:F157" si="9">D137*E137</f>
        <v>0</v>
      </c>
      <c r="G137" s="161"/>
      <c r="H137" s="142"/>
      <c r="I137" s="130" t="e">
        <f>VLOOKUP(H137,Presupuesto!$B$11:$C$565,2,0)</f>
        <v>#N/A</v>
      </c>
      <c r="J137" s="218" t="s">
        <v>1453</v>
      </c>
      <c r="K137" s="98" t="s">
        <v>393</v>
      </c>
      <c r="L137" s="98"/>
    </row>
    <row r="138" spans="3:12" x14ac:dyDescent="0.25">
      <c r="C138" s="141"/>
      <c r="D138" s="158"/>
      <c r="E138" s="123"/>
      <c r="F138" s="97">
        <f t="shared" si="9"/>
        <v>0</v>
      </c>
      <c r="G138" s="161"/>
      <c r="H138" s="142"/>
      <c r="I138" s="130" t="e">
        <f>VLOOKUP(H138,Presupuesto!$B$11:$C$565,2,0)</f>
        <v>#N/A</v>
      </c>
      <c r="J138" s="98" t="str">
        <f>$J$137</f>
        <v>Posgrado</v>
      </c>
      <c r="K138" s="98" t="s">
        <v>411</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411</v>
      </c>
      <c r="L139" s="98"/>
    </row>
    <row r="140" spans="3:12" x14ac:dyDescent="0.25">
      <c r="C140" s="141"/>
      <c r="D140" s="158"/>
      <c r="E140" s="123"/>
      <c r="F140" s="97">
        <f t="shared" si="9"/>
        <v>0</v>
      </c>
      <c r="G140" s="161"/>
      <c r="H140" s="142"/>
      <c r="I140" s="130" t="e">
        <f>VLOOKUP(H140,Presupuesto!$B$11:$C$565,2,0)</f>
        <v>#N/A</v>
      </c>
      <c r="J140" s="98" t="str">
        <f t="shared" si="10"/>
        <v>Posgrado</v>
      </c>
      <c r="K140" s="98" t="s">
        <v>411</v>
      </c>
      <c r="L140" s="98"/>
    </row>
    <row r="141" spans="3:12" x14ac:dyDescent="0.25">
      <c r="C141" s="141"/>
      <c r="D141" s="158"/>
      <c r="E141" s="123"/>
      <c r="F141" s="97">
        <f t="shared" si="9"/>
        <v>0</v>
      </c>
      <c r="G141" s="161"/>
      <c r="H141" s="142"/>
      <c r="I141" s="130" t="e">
        <f>VLOOKUP(H141,Presupuesto!$B$11:$C$565,2,0)</f>
        <v>#N/A</v>
      </c>
      <c r="J141" s="98" t="str">
        <f t="shared" si="10"/>
        <v>Posgrado</v>
      </c>
      <c r="K141" s="98" t="s">
        <v>411</v>
      </c>
      <c r="L141" s="98"/>
    </row>
    <row r="142" spans="3:12" x14ac:dyDescent="0.25">
      <c r="C142" s="141"/>
      <c r="D142" s="158"/>
      <c r="E142" s="123"/>
      <c r="F142" s="97">
        <f t="shared" si="9"/>
        <v>0</v>
      </c>
      <c r="G142" s="161"/>
      <c r="H142" s="142"/>
      <c r="I142" s="130" t="e">
        <f>VLOOKUP(H142,Presupuesto!$B$11:$C$565,2,0)</f>
        <v>#N/A</v>
      </c>
      <c r="J142" s="98" t="str">
        <f t="shared" si="10"/>
        <v>Posgrado</v>
      </c>
      <c r="K142" s="98" t="s">
        <v>400</v>
      </c>
      <c r="L142" s="98"/>
    </row>
    <row r="143" spans="3:12" x14ac:dyDescent="0.25">
      <c r="C143" s="141"/>
      <c r="D143" s="158"/>
      <c r="E143" s="123"/>
      <c r="F143" s="97">
        <f t="shared" si="9"/>
        <v>0</v>
      </c>
      <c r="G143" s="161"/>
      <c r="H143" s="142"/>
      <c r="I143" s="130" t="e">
        <f>VLOOKUP(H143,Presupuesto!$B$11:$C$565,2,0)</f>
        <v>#N/A</v>
      </c>
      <c r="J143" s="98" t="str">
        <f t="shared" si="10"/>
        <v>Posgrado</v>
      </c>
      <c r="K143" s="98" t="s">
        <v>411</v>
      </c>
      <c r="L143" s="98"/>
    </row>
    <row r="144" spans="3:12" x14ac:dyDescent="0.25">
      <c r="C144" s="141"/>
      <c r="D144" s="158"/>
      <c r="E144" s="123"/>
      <c r="F144" s="97">
        <f t="shared" si="9"/>
        <v>0</v>
      </c>
      <c r="G144" s="161"/>
      <c r="H144" s="142"/>
      <c r="I144" s="130" t="e">
        <f>VLOOKUP(H144,Presupuesto!$B$11:$C$565,2,0)</f>
        <v>#N/A</v>
      </c>
      <c r="J144" s="98" t="str">
        <f t="shared" si="10"/>
        <v>Posgrado</v>
      </c>
      <c r="K144" s="98" t="s">
        <v>411</v>
      </c>
      <c r="L144" s="98"/>
    </row>
    <row r="145" spans="3:12" x14ac:dyDescent="0.25">
      <c r="C145" s="141"/>
      <c r="D145" s="158"/>
      <c r="E145" s="123"/>
      <c r="F145" s="97">
        <f t="shared" si="9"/>
        <v>0</v>
      </c>
      <c r="G145" s="161"/>
      <c r="H145" s="142"/>
      <c r="I145" s="130" t="e">
        <f>VLOOKUP(H145,Presupuesto!$B$11:$C$565,2,0)</f>
        <v>#N/A</v>
      </c>
      <c r="J145" s="98" t="str">
        <f t="shared" si="10"/>
        <v>Posgrado</v>
      </c>
      <c r="K145" s="98" t="s">
        <v>411</v>
      </c>
      <c r="L145" s="98"/>
    </row>
    <row r="146" spans="3:12" x14ac:dyDescent="0.25">
      <c r="C146" s="141"/>
      <c r="D146" s="158"/>
      <c r="E146" s="123"/>
      <c r="F146" s="97">
        <f t="shared" si="9"/>
        <v>0</v>
      </c>
      <c r="G146" s="161"/>
      <c r="H146" s="142"/>
      <c r="I146" s="130" t="e">
        <f>VLOOKUP(H146,Presupuesto!$B$11:$C$565,2,0)</f>
        <v>#N/A</v>
      </c>
      <c r="J146" s="98" t="str">
        <f t="shared" si="10"/>
        <v>Posgrado</v>
      </c>
      <c r="K146" s="98" t="s">
        <v>411</v>
      </c>
      <c r="L146" s="98"/>
    </row>
    <row r="147" spans="3:12" x14ac:dyDescent="0.25">
      <c r="C147" s="143"/>
      <c r="D147" s="158"/>
      <c r="E147" s="118"/>
      <c r="F147" s="97">
        <f t="shared" si="9"/>
        <v>0</v>
      </c>
      <c r="G147" s="161"/>
      <c r="H147" s="144"/>
      <c r="I147" s="130" t="e">
        <f>VLOOKUP(H147,Presupuesto!$B$11:$C$565,2,0)</f>
        <v>#N/A</v>
      </c>
      <c r="J147" s="98" t="str">
        <f t="shared" si="10"/>
        <v>Posgrado</v>
      </c>
      <c r="K147" s="98" t="s">
        <v>411</v>
      </c>
      <c r="L147" s="98"/>
    </row>
    <row r="148" spans="3:12" x14ac:dyDescent="0.25">
      <c r="C148" s="143"/>
      <c r="D148" s="158"/>
      <c r="E148" s="118"/>
      <c r="F148" s="97">
        <f t="shared" si="9"/>
        <v>0</v>
      </c>
      <c r="G148" s="161"/>
      <c r="H148" s="144"/>
      <c r="I148" s="130" t="e">
        <f>VLOOKUP(H148,Presupuesto!$B$11:$C$565,2,0)</f>
        <v>#N/A</v>
      </c>
      <c r="J148" s="98" t="str">
        <f t="shared" si="10"/>
        <v>Posgrado</v>
      </c>
      <c r="K148" s="98" t="s">
        <v>411</v>
      </c>
      <c r="L148" s="98"/>
    </row>
    <row r="149" spans="3:12" x14ac:dyDescent="0.25">
      <c r="C149" s="143"/>
      <c r="D149" s="158"/>
      <c r="E149" s="118"/>
      <c r="F149" s="97">
        <f t="shared" si="9"/>
        <v>0</v>
      </c>
      <c r="G149" s="161"/>
      <c r="H149" s="144"/>
      <c r="I149" s="130" t="e">
        <f>VLOOKUP(H149,Presupuesto!$B$11:$C$565,2,0)</f>
        <v>#N/A</v>
      </c>
      <c r="J149" s="98" t="str">
        <f t="shared" si="10"/>
        <v>Posgrado</v>
      </c>
      <c r="K149" s="98" t="s">
        <v>411</v>
      </c>
      <c r="L149" s="98"/>
    </row>
    <row r="150" spans="3:12" x14ac:dyDescent="0.25">
      <c r="C150" s="143"/>
      <c r="D150" s="158"/>
      <c r="E150" s="118"/>
      <c r="F150" s="97">
        <f t="shared" si="9"/>
        <v>0</v>
      </c>
      <c r="G150" s="161"/>
      <c r="H150" s="144"/>
      <c r="I150" s="130" t="e">
        <f>VLOOKUP(H150,Presupuesto!$B$11:$C$565,2,0)</f>
        <v>#N/A</v>
      </c>
      <c r="J150" s="98" t="str">
        <f t="shared" si="10"/>
        <v>Posgrado</v>
      </c>
      <c r="K150" s="98" t="s">
        <v>411</v>
      </c>
      <c r="L150" s="98"/>
    </row>
    <row r="151" spans="3:12" x14ac:dyDescent="0.25">
      <c r="C151" s="143"/>
      <c r="D151" s="158"/>
      <c r="E151" s="118"/>
      <c r="F151" s="97">
        <f t="shared" si="9"/>
        <v>0</v>
      </c>
      <c r="G151" s="161"/>
      <c r="H151" s="144"/>
      <c r="I151" s="130" t="e">
        <f>VLOOKUP(H151,Presupuesto!$B$11:$C$565,2,0)</f>
        <v>#N/A</v>
      </c>
      <c r="J151" s="98" t="str">
        <f t="shared" si="10"/>
        <v>Posgrado</v>
      </c>
      <c r="K151" s="98" t="s">
        <v>411</v>
      </c>
      <c r="L151" s="98"/>
    </row>
    <row r="152" spans="3:12" x14ac:dyDescent="0.25">
      <c r="C152" s="143"/>
      <c r="D152" s="158"/>
      <c r="E152" s="118"/>
      <c r="F152" s="97">
        <f t="shared" si="9"/>
        <v>0</v>
      </c>
      <c r="G152" s="161"/>
      <c r="H152" s="144"/>
      <c r="I152" s="130" t="e">
        <f>VLOOKUP(H152,Presupuesto!$B$11:$C$565,2,0)</f>
        <v>#N/A</v>
      </c>
      <c r="J152" s="98" t="str">
        <f t="shared" si="10"/>
        <v>Posgrado</v>
      </c>
      <c r="K152" s="98" t="s">
        <v>411</v>
      </c>
      <c r="L152" s="98"/>
    </row>
    <row r="153" spans="3:12" x14ac:dyDescent="0.25">
      <c r="C153" s="145"/>
      <c r="D153" s="158"/>
      <c r="E153" s="118"/>
      <c r="F153" s="97">
        <f t="shared" si="9"/>
        <v>0</v>
      </c>
      <c r="G153" s="161"/>
      <c r="H153" s="146"/>
      <c r="I153" s="130" t="e">
        <f>VLOOKUP(H153,Presupuesto!$B$11:$C$565,2,0)</f>
        <v>#N/A</v>
      </c>
      <c r="J153" s="98" t="str">
        <f t="shared" si="10"/>
        <v>Posgrado</v>
      </c>
      <c r="K153" s="98" t="s">
        <v>402</v>
      </c>
      <c r="L153" s="98"/>
    </row>
    <row r="154" spans="3:12" x14ac:dyDescent="0.25">
      <c r="C154" s="145"/>
      <c r="D154" s="158"/>
      <c r="E154" s="118"/>
      <c r="F154" s="97">
        <f t="shared" si="9"/>
        <v>0</v>
      </c>
      <c r="G154" s="161"/>
      <c r="H154" s="146"/>
      <c r="I154" s="130" t="e">
        <f>VLOOKUP(H154,Presupuesto!$B$11:$C$565,2,0)</f>
        <v>#N/A</v>
      </c>
      <c r="J154" s="98" t="str">
        <f t="shared" si="10"/>
        <v>Posgrado</v>
      </c>
      <c r="K154" s="98" t="s">
        <v>411</v>
      </c>
      <c r="L154" s="98"/>
    </row>
    <row r="155" spans="3:12" x14ac:dyDescent="0.25">
      <c r="C155" s="145"/>
      <c r="D155" s="158"/>
      <c r="E155" s="118"/>
      <c r="F155" s="97">
        <f t="shared" si="9"/>
        <v>0</v>
      </c>
      <c r="G155" s="161"/>
      <c r="H155" s="146"/>
      <c r="I155" s="130" t="e">
        <f>VLOOKUP(H155,Presupuesto!$B$11:$C$565,2,0)</f>
        <v>#N/A</v>
      </c>
      <c r="J155" s="98" t="str">
        <f t="shared" si="10"/>
        <v>Posgrado</v>
      </c>
      <c r="K155" s="98" t="s">
        <v>411</v>
      </c>
      <c r="L155" s="98"/>
    </row>
    <row r="156" spans="3:12" x14ac:dyDescent="0.25">
      <c r="C156" s="145"/>
      <c r="D156" s="158"/>
      <c r="E156" s="118"/>
      <c r="F156" s="97">
        <f t="shared" si="9"/>
        <v>0</v>
      </c>
      <c r="G156" s="161"/>
      <c r="H156" s="146"/>
      <c r="I156" s="130" t="e">
        <f>VLOOKUP(H156,Presupuesto!$B$11:$C$565,2,0)</f>
        <v>#N/A</v>
      </c>
      <c r="J156" s="98" t="str">
        <f t="shared" si="10"/>
        <v>Posgrado</v>
      </c>
      <c r="K156" s="98" t="s">
        <v>411</v>
      </c>
      <c r="L156" s="98"/>
    </row>
    <row r="157" spans="3:12" ht="15.75" thickBot="1" x14ac:dyDescent="0.3">
      <c r="C157" s="147"/>
      <c r="D157" s="222"/>
      <c r="E157" s="103"/>
      <c r="F157" s="105">
        <f t="shared" si="9"/>
        <v>0</v>
      </c>
      <c r="G157" s="162"/>
      <c r="H157" s="148"/>
      <c r="I157" s="132" t="e">
        <f>VLOOKUP(H157,Presupuesto!$B$11:$C$565,2,0)</f>
        <v>#N/A</v>
      </c>
      <c r="J157" s="106" t="str">
        <f t="shared" si="10"/>
        <v>Posgrado</v>
      </c>
      <c r="K157" s="124" t="s">
        <v>393</v>
      </c>
      <c r="L157" s="106"/>
    </row>
    <row r="158" spans="3:12" x14ac:dyDescent="0.25">
      <c r="F158" s="90"/>
      <c r="G158" s="89"/>
      <c r="H158" s="90"/>
      <c r="I158" s="90"/>
    </row>
    <row r="159" spans="3:12" ht="15.75" thickBot="1" x14ac:dyDescent="0.3"/>
    <row r="160" spans="3:12" ht="15.75" thickBot="1" x14ac:dyDescent="0.3">
      <c r="C160" s="157" t="s">
        <v>53</v>
      </c>
      <c r="D160" s="371">
        <f>SUM(F167:F187)</f>
        <v>0</v>
      </c>
      <c r="F160" s="70"/>
      <c r="G160" s="79"/>
      <c r="H160" s="70"/>
      <c r="I160" s="70"/>
    </row>
    <row r="161" spans="3:12" x14ac:dyDescent="0.25">
      <c r="C161" s="70"/>
      <c r="D161" s="31"/>
      <c r="E161" s="93"/>
      <c r="F161" s="93"/>
      <c r="G161" s="93"/>
      <c r="H161" s="76"/>
      <c r="I161" s="76"/>
      <c r="J161" s="76"/>
      <c r="K161" s="112"/>
    </row>
    <row r="162" spans="3:12" ht="15.75" x14ac:dyDescent="0.25">
      <c r="C162" s="301" t="s">
        <v>391</v>
      </c>
      <c r="D162" s="367"/>
      <c r="E162" s="93"/>
      <c r="F162" s="93"/>
      <c r="G162" s="93"/>
      <c r="H162" s="76"/>
      <c r="I162" s="76"/>
      <c r="J162" s="76"/>
      <c r="K162" s="112"/>
    </row>
    <row r="163" spans="3:12" ht="18.75" x14ac:dyDescent="0.25">
      <c r="C163" s="210"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130</v>
      </c>
      <c r="H166" s="136" t="s">
        <v>46</v>
      </c>
      <c r="I166" s="133" t="s">
        <v>131</v>
      </c>
      <c r="J166" s="133" t="s">
        <v>409</v>
      </c>
      <c r="K166" s="133" t="s">
        <v>410</v>
      </c>
      <c r="L166" s="133" t="s">
        <v>120</v>
      </c>
    </row>
    <row r="167" spans="3:12" x14ac:dyDescent="0.25">
      <c r="C167" s="141"/>
      <c r="D167" s="158"/>
      <c r="E167" s="115"/>
      <c r="F167" s="97">
        <f t="shared" ref="F167:F187" si="11">D167*E167</f>
        <v>0</v>
      </c>
      <c r="G167" s="161"/>
      <c r="H167" s="142"/>
      <c r="I167" s="130" t="e">
        <f>VLOOKUP(H167,Presupuesto!$B$11:$C$565,2,0)</f>
        <v>#N/A</v>
      </c>
      <c r="J167" s="218" t="s">
        <v>1453</v>
      </c>
      <c r="K167" s="98" t="s">
        <v>393</v>
      </c>
      <c r="L167" s="98"/>
    </row>
    <row r="168" spans="3:12" x14ac:dyDescent="0.25">
      <c r="C168" s="141"/>
      <c r="D168" s="158"/>
      <c r="E168" s="123"/>
      <c r="F168" s="97">
        <f t="shared" si="11"/>
        <v>0</v>
      </c>
      <c r="G168" s="161"/>
      <c r="H168" s="142"/>
      <c r="I168" s="130" t="e">
        <f>VLOOKUP(H168,Presupuesto!$B$11:$C$565,2,0)</f>
        <v>#N/A</v>
      </c>
      <c r="J168" s="98" t="str">
        <f>$J$167</f>
        <v>Posgrado</v>
      </c>
      <c r="K168" s="98" t="s">
        <v>411</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411</v>
      </c>
      <c r="L169" s="98"/>
    </row>
    <row r="170" spans="3:12" x14ac:dyDescent="0.25">
      <c r="C170" s="141"/>
      <c r="D170" s="158"/>
      <c r="E170" s="123"/>
      <c r="F170" s="97">
        <f t="shared" si="11"/>
        <v>0</v>
      </c>
      <c r="G170" s="161"/>
      <c r="H170" s="142"/>
      <c r="I170" s="130" t="e">
        <f>VLOOKUP(H170,Presupuesto!$B$11:$C$565,2,0)</f>
        <v>#N/A</v>
      </c>
      <c r="J170" s="98" t="str">
        <f t="shared" si="12"/>
        <v>Posgrado</v>
      </c>
      <c r="K170" s="98" t="s">
        <v>411</v>
      </c>
      <c r="L170" s="98"/>
    </row>
    <row r="171" spans="3:12" x14ac:dyDescent="0.25">
      <c r="C171" s="141"/>
      <c r="D171" s="158"/>
      <c r="E171" s="123"/>
      <c r="F171" s="97">
        <f t="shared" si="11"/>
        <v>0</v>
      </c>
      <c r="G171" s="161"/>
      <c r="H171" s="142"/>
      <c r="I171" s="130" t="e">
        <f>VLOOKUP(H171,Presupuesto!$B$11:$C$565,2,0)</f>
        <v>#N/A</v>
      </c>
      <c r="J171" s="98" t="str">
        <f t="shared" si="12"/>
        <v>Posgrado</v>
      </c>
      <c r="K171" s="98" t="s">
        <v>411</v>
      </c>
      <c r="L171" s="98"/>
    </row>
    <row r="172" spans="3:12" x14ac:dyDescent="0.25">
      <c r="C172" s="141"/>
      <c r="D172" s="158"/>
      <c r="E172" s="123"/>
      <c r="F172" s="97">
        <f t="shared" si="11"/>
        <v>0</v>
      </c>
      <c r="G172" s="161"/>
      <c r="H172" s="142"/>
      <c r="I172" s="130" t="e">
        <f>VLOOKUP(H172,Presupuesto!$B$11:$C$565,2,0)</f>
        <v>#N/A</v>
      </c>
      <c r="J172" s="98" t="str">
        <f t="shared" si="12"/>
        <v>Posgrado</v>
      </c>
      <c r="K172" s="98" t="s">
        <v>400</v>
      </c>
      <c r="L172" s="98"/>
    </row>
    <row r="173" spans="3:12" x14ac:dyDescent="0.25">
      <c r="C173" s="141"/>
      <c r="D173" s="158"/>
      <c r="E173" s="123"/>
      <c r="F173" s="97">
        <f t="shared" si="11"/>
        <v>0</v>
      </c>
      <c r="G173" s="161"/>
      <c r="H173" s="142"/>
      <c r="I173" s="130" t="e">
        <f>VLOOKUP(H173,Presupuesto!$B$11:$C$565,2,0)</f>
        <v>#N/A</v>
      </c>
      <c r="J173" s="98" t="str">
        <f t="shared" si="12"/>
        <v>Posgrado</v>
      </c>
      <c r="K173" s="98" t="s">
        <v>411</v>
      </c>
      <c r="L173" s="98"/>
    </row>
    <row r="174" spans="3:12" x14ac:dyDescent="0.25">
      <c r="C174" s="141"/>
      <c r="D174" s="158"/>
      <c r="E174" s="123"/>
      <c r="F174" s="97">
        <f t="shared" si="11"/>
        <v>0</v>
      </c>
      <c r="G174" s="161"/>
      <c r="H174" s="142"/>
      <c r="I174" s="130" t="e">
        <f>VLOOKUP(H174,Presupuesto!$B$11:$C$565,2,0)</f>
        <v>#N/A</v>
      </c>
      <c r="J174" s="98" t="str">
        <f t="shared" si="12"/>
        <v>Posgrado</v>
      </c>
      <c r="K174" s="98" t="s">
        <v>411</v>
      </c>
      <c r="L174" s="98"/>
    </row>
    <row r="175" spans="3:12" x14ac:dyDescent="0.25">
      <c r="C175" s="141"/>
      <c r="D175" s="158"/>
      <c r="E175" s="123"/>
      <c r="F175" s="97">
        <f t="shared" si="11"/>
        <v>0</v>
      </c>
      <c r="G175" s="161"/>
      <c r="H175" s="142"/>
      <c r="I175" s="130" t="e">
        <f>VLOOKUP(H175,Presupuesto!$B$11:$C$565,2,0)</f>
        <v>#N/A</v>
      </c>
      <c r="J175" s="98" t="str">
        <f t="shared" si="12"/>
        <v>Posgrado</v>
      </c>
      <c r="K175" s="98" t="s">
        <v>411</v>
      </c>
      <c r="L175" s="98"/>
    </row>
    <row r="176" spans="3:12" x14ac:dyDescent="0.25">
      <c r="C176" s="141"/>
      <c r="D176" s="158"/>
      <c r="E176" s="123"/>
      <c r="F176" s="97">
        <f t="shared" si="11"/>
        <v>0</v>
      </c>
      <c r="G176" s="161"/>
      <c r="H176" s="142"/>
      <c r="I176" s="130" t="e">
        <f>VLOOKUP(H176,Presupuesto!$B$11:$C$565,2,0)</f>
        <v>#N/A</v>
      </c>
      <c r="J176" s="98" t="str">
        <f t="shared" si="12"/>
        <v>Posgrado</v>
      </c>
      <c r="K176" s="98" t="s">
        <v>411</v>
      </c>
      <c r="L176" s="98"/>
    </row>
    <row r="177" spans="3:12" x14ac:dyDescent="0.25">
      <c r="C177" s="143"/>
      <c r="D177" s="158"/>
      <c r="E177" s="118"/>
      <c r="F177" s="97">
        <f t="shared" si="11"/>
        <v>0</v>
      </c>
      <c r="G177" s="161"/>
      <c r="H177" s="144"/>
      <c r="I177" s="130" t="e">
        <f>VLOOKUP(H177,Presupuesto!$B$11:$C$565,2,0)</f>
        <v>#N/A</v>
      </c>
      <c r="J177" s="98" t="str">
        <f t="shared" si="12"/>
        <v>Posgrado</v>
      </c>
      <c r="K177" s="98" t="s">
        <v>411</v>
      </c>
      <c r="L177" s="98"/>
    </row>
    <row r="178" spans="3:12" x14ac:dyDescent="0.25">
      <c r="C178" s="143"/>
      <c r="D178" s="158"/>
      <c r="E178" s="118"/>
      <c r="F178" s="97">
        <f t="shared" si="11"/>
        <v>0</v>
      </c>
      <c r="G178" s="161"/>
      <c r="H178" s="144"/>
      <c r="I178" s="130" t="e">
        <f>VLOOKUP(H178,Presupuesto!$B$11:$C$565,2,0)</f>
        <v>#N/A</v>
      </c>
      <c r="J178" s="98" t="str">
        <f t="shared" si="12"/>
        <v>Posgrado</v>
      </c>
      <c r="K178" s="98" t="s">
        <v>411</v>
      </c>
      <c r="L178" s="98"/>
    </row>
    <row r="179" spans="3:12" x14ac:dyDescent="0.25">
      <c r="C179" s="143"/>
      <c r="D179" s="158"/>
      <c r="E179" s="118"/>
      <c r="F179" s="97">
        <f t="shared" si="11"/>
        <v>0</v>
      </c>
      <c r="G179" s="161"/>
      <c r="H179" s="144"/>
      <c r="I179" s="130" t="e">
        <f>VLOOKUP(H179,Presupuesto!$B$11:$C$565,2,0)</f>
        <v>#N/A</v>
      </c>
      <c r="J179" s="98" t="str">
        <f t="shared" si="12"/>
        <v>Posgrado</v>
      </c>
      <c r="K179" s="98" t="s">
        <v>411</v>
      </c>
      <c r="L179" s="98"/>
    </row>
    <row r="180" spans="3:12" x14ac:dyDescent="0.25">
      <c r="C180" s="143"/>
      <c r="D180" s="158"/>
      <c r="E180" s="118"/>
      <c r="F180" s="97">
        <f t="shared" si="11"/>
        <v>0</v>
      </c>
      <c r="G180" s="161"/>
      <c r="H180" s="144"/>
      <c r="I180" s="130" t="e">
        <f>VLOOKUP(H180,Presupuesto!$B$11:$C$565,2,0)</f>
        <v>#N/A</v>
      </c>
      <c r="J180" s="98" t="str">
        <f t="shared" si="12"/>
        <v>Posgrado</v>
      </c>
      <c r="K180" s="98" t="s">
        <v>411</v>
      </c>
      <c r="L180" s="98"/>
    </row>
    <row r="181" spans="3:12" x14ac:dyDescent="0.25">
      <c r="C181" s="143"/>
      <c r="D181" s="158"/>
      <c r="E181" s="118"/>
      <c r="F181" s="97">
        <f t="shared" si="11"/>
        <v>0</v>
      </c>
      <c r="G181" s="161"/>
      <c r="H181" s="144"/>
      <c r="I181" s="130" t="e">
        <f>VLOOKUP(H181,Presupuesto!$B$11:$C$565,2,0)</f>
        <v>#N/A</v>
      </c>
      <c r="J181" s="98" t="str">
        <f t="shared" si="12"/>
        <v>Posgrado</v>
      </c>
      <c r="K181" s="98" t="s">
        <v>411</v>
      </c>
      <c r="L181" s="98"/>
    </row>
    <row r="182" spans="3:12" x14ac:dyDescent="0.25">
      <c r="C182" s="143"/>
      <c r="D182" s="158"/>
      <c r="E182" s="118"/>
      <c r="F182" s="97">
        <f t="shared" si="11"/>
        <v>0</v>
      </c>
      <c r="G182" s="161"/>
      <c r="H182" s="144"/>
      <c r="I182" s="130" t="e">
        <f>VLOOKUP(H182,Presupuesto!$B$11:$C$565,2,0)</f>
        <v>#N/A</v>
      </c>
      <c r="J182" s="98" t="str">
        <f t="shared" si="12"/>
        <v>Posgrado</v>
      </c>
      <c r="K182" s="98" t="s">
        <v>411</v>
      </c>
      <c r="L182" s="98"/>
    </row>
    <row r="183" spans="3:12" x14ac:dyDescent="0.25">
      <c r="C183" s="145"/>
      <c r="D183" s="158"/>
      <c r="E183" s="118"/>
      <c r="F183" s="97">
        <f t="shared" si="11"/>
        <v>0</v>
      </c>
      <c r="G183" s="161"/>
      <c r="H183" s="146"/>
      <c r="I183" s="130" t="e">
        <f>VLOOKUP(H183,Presupuesto!$B$11:$C$565,2,0)</f>
        <v>#N/A</v>
      </c>
      <c r="J183" s="98" t="str">
        <f t="shared" si="12"/>
        <v>Posgrado</v>
      </c>
      <c r="K183" s="98" t="s">
        <v>402</v>
      </c>
      <c r="L183" s="98"/>
    </row>
    <row r="184" spans="3:12" x14ac:dyDescent="0.25">
      <c r="C184" s="145"/>
      <c r="D184" s="158"/>
      <c r="E184" s="118"/>
      <c r="F184" s="97">
        <f t="shared" si="11"/>
        <v>0</v>
      </c>
      <c r="G184" s="161"/>
      <c r="H184" s="146"/>
      <c r="I184" s="130" t="e">
        <f>VLOOKUP(H184,Presupuesto!$B$11:$C$565,2,0)</f>
        <v>#N/A</v>
      </c>
      <c r="J184" s="98" t="str">
        <f t="shared" si="12"/>
        <v>Posgrado</v>
      </c>
      <c r="K184" s="98" t="s">
        <v>411</v>
      </c>
      <c r="L184" s="98"/>
    </row>
    <row r="185" spans="3:12" x14ac:dyDescent="0.25">
      <c r="C185" s="145"/>
      <c r="D185" s="158"/>
      <c r="E185" s="118"/>
      <c r="F185" s="97">
        <f t="shared" si="11"/>
        <v>0</v>
      </c>
      <c r="G185" s="161"/>
      <c r="H185" s="146"/>
      <c r="I185" s="130" t="e">
        <f>VLOOKUP(H185,Presupuesto!$B$11:$C$565,2,0)</f>
        <v>#N/A</v>
      </c>
      <c r="J185" s="98" t="str">
        <f t="shared" si="12"/>
        <v>Posgrado</v>
      </c>
      <c r="K185" s="98" t="s">
        <v>411</v>
      </c>
      <c r="L185" s="98"/>
    </row>
    <row r="186" spans="3:12" x14ac:dyDescent="0.25">
      <c r="C186" s="145"/>
      <c r="D186" s="158"/>
      <c r="E186" s="118"/>
      <c r="F186" s="97">
        <f t="shared" si="11"/>
        <v>0</v>
      </c>
      <c r="G186" s="161"/>
      <c r="H186" s="146"/>
      <c r="I186" s="130" t="e">
        <f>VLOOKUP(H186,Presupuesto!$B$11:$C$565,2,0)</f>
        <v>#N/A</v>
      </c>
      <c r="J186" s="98" t="str">
        <f t="shared" si="12"/>
        <v>Posgrado</v>
      </c>
      <c r="K186" s="98" t="s">
        <v>411</v>
      </c>
      <c r="L186" s="98"/>
    </row>
    <row r="187" spans="3:12" ht="15.75" thickBot="1" x14ac:dyDescent="0.3">
      <c r="C187" s="147"/>
      <c r="D187" s="222"/>
      <c r="E187" s="103"/>
      <c r="F187" s="105">
        <f t="shared" si="11"/>
        <v>0</v>
      </c>
      <c r="G187" s="162"/>
      <c r="H187" s="148"/>
      <c r="I187" s="132" t="e">
        <f>VLOOKUP(H187,Presupuesto!$B$11:$C$565,2,0)</f>
        <v>#N/A</v>
      </c>
      <c r="J187" s="106" t="str">
        <f t="shared" si="12"/>
        <v>Posgrado</v>
      </c>
      <c r="K187" s="124" t="s">
        <v>393</v>
      </c>
      <c r="L187" s="106"/>
    </row>
  </sheetData>
  <dataValidations count="6">
    <dataValidation type="list" allowBlank="1" showInputMessage="1" showErrorMessage="1" errorTitle="¡Ingreso Inválido!" error="Seleccione una opción de la lista." promptTitle="Tipo de Presupuesto" prompt="Seleccione una opción de la lista." sqref="G167:G187 G47:G67 G77:G97 G107:G127 G137:G157 G17:G37">
      <formula1>$R$2:$S$2</formula1>
    </dataValidation>
    <dataValidation type="list" allowBlank="1" showInputMessage="1" showErrorMessage="1" errorTitle="¡Ingreso Inválido!" error="Seleccione una opción de la lista" promptTitle="Mes Requerido" prompt="Seleccione el mes en el que requiere el recurso." sqref="K167:K187 K47:K67 K77:K97 K107:K127 K137:K157 K17:K37">
      <formula1>$U$2:$AF$2</formula1>
    </dataValidation>
    <dataValidation type="list" allowBlank="1" showInputMessage="1" showErrorMessage="1" errorTitle="¡Ingreso Inválido!" error="Seleccione una opción de la lista." promptTitle="Proyecto" prompt="Seleccione una opción." sqref="L167:L187 L47:L67 L77:L97 L107:L127 L137:L157 L17:L37">
      <formula1>$M$2:$O$2</formula1>
    </dataValidation>
    <dataValidation type="list" allowBlank="1" showInputMessage="1" showErrorMessage="1" errorTitle="¡Ingreso Inválido!" error="Verifique el valor ingresado." promptTitle="Ingrese el Objeto de Gasto" prompt="Ingrese el Objeto de Gasto" sqref="H167:H187 H47:H67 H77:H97 H107:H127 H137:H157 H17:H3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67 J47 J77 J107 J137 J1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rgb="FFFFFF00"/>
  </sheetPr>
  <dimension ref="A1:UI179"/>
  <sheetViews>
    <sheetView showGridLines="0" topLeftCell="A4" zoomScale="70" zoomScaleNormal="70" zoomScaleSheetLayoutView="90" workbookViewId="0">
      <selection activeCell="E137" sqref="E13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0" t="str">
        <f>+Presupuesto!D11</f>
        <v>Recurrente</v>
      </c>
      <c r="S2" s="460"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5" t="s">
        <v>419</v>
      </c>
      <c r="AI2" s="455" t="s">
        <v>420</v>
      </c>
      <c r="AJ2" s="455" t="s">
        <v>421</v>
      </c>
      <c r="AK2" s="455" t="s">
        <v>422</v>
      </c>
      <c r="AL2" s="455" t="s">
        <v>423</v>
      </c>
      <c r="AM2" s="455" t="s">
        <v>426</v>
      </c>
      <c r="AN2" s="455" t="s">
        <v>424</v>
      </c>
      <c r="AO2" s="455" t="s">
        <v>425</v>
      </c>
      <c r="AP2" s="455" t="s">
        <v>427</v>
      </c>
      <c r="AQ2" s="455" t="s">
        <v>428</v>
      </c>
      <c r="AR2" s="455" t="s">
        <v>429</v>
      </c>
      <c r="AS2" s="455" t="s">
        <v>430</v>
      </c>
      <c r="AT2" s="455" t="s">
        <v>431</v>
      </c>
      <c r="AU2" s="455" t="s">
        <v>432</v>
      </c>
      <c r="AV2" s="455" t="s">
        <v>433</v>
      </c>
      <c r="AW2" s="455" t="s">
        <v>434</v>
      </c>
      <c r="AX2" s="455" t="s">
        <v>435</v>
      </c>
      <c r="AY2" s="455" t="s">
        <v>436</v>
      </c>
      <c r="AZ2" s="455" t="s">
        <v>437</v>
      </c>
      <c r="BA2" s="455" t="s">
        <v>438</v>
      </c>
      <c r="BB2" s="455" t="s">
        <v>439</v>
      </c>
      <c r="BC2" s="455" t="s">
        <v>440</v>
      </c>
      <c r="BD2" s="455" t="s">
        <v>441</v>
      </c>
      <c r="BE2" s="455" t="s">
        <v>442</v>
      </c>
      <c r="BF2" s="455" t="s">
        <v>443</v>
      </c>
      <c r="BG2" s="455" t="s">
        <v>444</v>
      </c>
      <c r="BH2" s="455" t="s">
        <v>445</v>
      </c>
      <c r="BI2" s="455" t="s">
        <v>446</v>
      </c>
      <c r="BJ2" s="455" t="s">
        <v>447</v>
      </c>
      <c r="BK2" s="455" t="s">
        <v>448</v>
      </c>
      <c r="BL2" s="455" t="s">
        <v>449</v>
      </c>
      <c r="BM2" s="455" t="s">
        <v>450</v>
      </c>
      <c r="BN2" s="455" t="s">
        <v>451</v>
      </c>
      <c r="BO2" s="455" t="s">
        <v>452</v>
      </c>
      <c r="BP2" s="455" t="s">
        <v>453</v>
      </c>
      <c r="BQ2" s="455" t="s">
        <v>454</v>
      </c>
      <c r="BR2" s="455" t="s">
        <v>455</v>
      </c>
      <c r="BS2" s="455" t="s">
        <v>456</v>
      </c>
      <c r="BT2" s="455" t="s">
        <v>457</v>
      </c>
      <c r="BU2" s="455" t="s">
        <v>458</v>
      </c>
    </row>
    <row r="3" spans="1:555" hidden="1" x14ac:dyDescent="0.25">
      <c r="AH3" s="456">
        <v>2500</v>
      </c>
      <c r="AI3" s="456">
        <v>1900</v>
      </c>
      <c r="AJ3" s="456">
        <v>1650</v>
      </c>
      <c r="AK3" s="456">
        <v>1580</v>
      </c>
      <c r="AL3" s="456">
        <v>2250</v>
      </c>
      <c r="AM3" s="456">
        <v>1650</v>
      </c>
      <c r="AN3" s="456">
        <v>1400</v>
      </c>
      <c r="AO3" s="457">
        <v>1340</v>
      </c>
      <c r="AP3" s="457">
        <v>2000</v>
      </c>
      <c r="AQ3" s="457">
        <v>1400</v>
      </c>
      <c r="AR3" s="457">
        <v>1150</v>
      </c>
      <c r="AS3" s="457">
        <v>1100</v>
      </c>
      <c r="AT3" s="457">
        <v>1750</v>
      </c>
      <c r="AU3" s="457">
        <v>1150</v>
      </c>
      <c r="AV3" s="457">
        <v>900</v>
      </c>
      <c r="AW3" s="457">
        <v>860</v>
      </c>
      <c r="AX3" s="457">
        <v>1200</v>
      </c>
      <c r="AY3" s="458">
        <v>900</v>
      </c>
      <c r="AZ3" s="458">
        <v>650</v>
      </c>
      <c r="BA3" s="458">
        <v>620</v>
      </c>
      <c r="BB3" s="456">
        <f>+'Cuadro Resumen'!C213</f>
        <v>5759.1495000000004</v>
      </c>
      <c r="BC3" s="456">
        <f>+'Cuadro Resumen'!D213</f>
        <v>5307.4515000000001</v>
      </c>
      <c r="BD3" s="456">
        <f>+'Cuadro Resumen'!E213</f>
        <v>6775.47</v>
      </c>
      <c r="BE3" s="456">
        <f>+'Cuadro Resumen'!F213</f>
        <v>6323.7719999999999</v>
      </c>
      <c r="BF3" s="456">
        <f>+'Cuadro Resumen'!C214</f>
        <v>5081.6025</v>
      </c>
      <c r="BG3" s="456">
        <f>+'Cuadro Resumen'!D214</f>
        <v>4629.9045000000006</v>
      </c>
      <c r="BH3" s="456">
        <f>+'Cuadro Resumen'!E214</f>
        <v>6097.9230000000007</v>
      </c>
      <c r="BI3" s="456">
        <f>+'Cuadro Resumen'!F214</f>
        <v>5646.2250000000004</v>
      </c>
      <c r="BJ3" s="457">
        <f>+'Cuadro Resumen'!C215</f>
        <v>4404.0555000000004</v>
      </c>
      <c r="BK3" s="457">
        <f>+'Cuadro Resumen'!D215</f>
        <v>4065.2820000000002</v>
      </c>
      <c r="BL3" s="457">
        <f>+'Cuadro Resumen'!E215</f>
        <v>5420.3760000000002</v>
      </c>
      <c r="BM3" s="457">
        <f>+'Cuadro Resumen'!F215</f>
        <v>4968.6779999999999</v>
      </c>
      <c r="BN3" s="457">
        <f>+'Cuadro Resumen'!C216</f>
        <v>3726.5085000000004</v>
      </c>
      <c r="BO3" s="457">
        <f>+'Cuadro Resumen'!D216</f>
        <v>3387.7350000000001</v>
      </c>
      <c r="BP3" s="457">
        <f>+'Cuadro Resumen'!E216</f>
        <v>4742.8290000000006</v>
      </c>
      <c r="BQ3" s="457">
        <f>+'Cuadro Resumen'!F216</f>
        <v>4404.0555000000004</v>
      </c>
      <c r="BR3" s="457">
        <f>+'Cuadro Resumen'!C217</f>
        <v>3274.8105</v>
      </c>
      <c r="BS3" s="457">
        <f>+'Cuadro Resumen'!D217</f>
        <v>3048.9615000000003</v>
      </c>
      <c r="BT3" s="457">
        <f>+'Cuadro Resumen'!E217</f>
        <v>4178.2065000000002</v>
      </c>
      <c r="BU3" s="457">
        <f>+'Cuadro Resumen'!F217</f>
        <v>3839.433</v>
      </c>
    </row>
    <row r="4" spans="1:555" ht="15.75" thickBot="1" x14ac:dyDescent="0.3"/>
    <row r="5" spans="1:555" ht="53.25" thickBot="1" x14ac:dyDescent="0.3">
      <c r="C5" s="87" t="s">
        <v>418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1">
        <f>SUM(F17:F50)</f>
        <v>0</v>
      </c>
      <c r="G10" s="79"/>
      <c r="H10" s="70"/>
      <c r="I10" s="70"/>
    </row>
    <row r="11" spans="1:555" x14ac:dyDescent="0.25">
      <c r="G11" s="79"/>
      <c r="H11" s="70"/>
      <c r="I11" s="70"/>
    </row>
    <row r="12" spans="1:555" x14ac:dyDescent="0.25">
      <c r="F12" s="70"/>
      <c r="G12" s="79"/>
      <c r="H12" s="70"/>
      <c r="I12" s="70"/>
    </row>
    <row r="13" spans="1:555" ht="15.75" x14ac:dyDescent="0.25">
      <c r="C13" s="301" t="s">
        <v>391</v>
      </c>
      <c r="D13" s="367"/>
      <c r="F13" s="70"/>
      <c r="G13" s="79"/>
      <c r="H13" s="70"/>
      <c r="I13" s="70"/>
    </row>
    <row r="14" spans="1:555" ht="18.75" x14ac:dyDescent="0.2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9"/>
      <c r="H14" s="70"/>
      <c r="I14" s="70"/>
    </row>
    <row r="15" spans="1:555" ht="42.75" thickBot="1" x14ac:dyDescent="0.3">
      <c r="F15" s="93"/>
      <c r="G15" s="76"/>
      <c r="H15" s="76"/>
      <c r="I15" s="76"/>
      <c r="L15" s="226"/>
      <c r="M15" s="227"/>
      <c r="N15" s="226"/>
      <c r="O15" s="226"/>
      <c r="P15" s="229" t="s">
        <v>468</v>
      </c>
      <c r="Q15" s="229" t="s">
        <v>469</v>
      </c>
    </row>
    <row r="16" spans="1:555" ht="30.75" thickBot="1" x14ac:dyDescent="0.3">
      <c r="C16" s="129" t="s">
        <v>44</v>
      </c>
      <c r="D16" s="129" t="s">
        <v>55</v>
      </c>
      <c r="E16" s="136" t="s">
        <v>57</v>
      </c>
      <c r="F16" s="135" t="s">
        <v>27</v>
      </c>
      <c r="G16" s="133" t="s">
        <v>130</v>
      </c>
      <c r="H16" s="136" t="s">
        <v>46</v>
      </c>
      <c r="I16" s="133" t="s">
        <v>131</v>
      </c>
      <c r="J16" s="133" t="s">
        <v>409</v>
      </c>
      <c r="K16" s="133" t="s">
        <v>410</v>
      </c>
      <c r="L16" s="223" t="s">
        <v>21</v>
      </c>
      <c r="M16" s="223" t="s">
        <v>55</v>
      </c>
      <c r="N16" s="224" t="s">
        <v>466</v>
      </c>
      <c r="O16" s="225" t="s">
        <v>467</v>
      </c>
      <c r="P16" s="228">
        <v>0.7</v>
      </c>
      <c r="Q16" s="228">
        <v>0.3</v>
      </c>
    </row>
    <row r="17" spans="3:17" x14ac:dyDescent="0.25">
      <c r="C17" s="141"/>
      <c r="D17" s="158"/>
      <c r="E17" s="123"/>
      <c r="F17" s="97">
        <f t="shared" ref="F17:F50" si="0">D17*E17</f>
        <v>0</v>
      </c>
      <c r="G17" s="161"/>
      <c r="H17" s="142"/>
      <c r="I17" s="130" t="e">
        <f>VLOOKUP(H17,Presupuesto!$B$11:$C$565,2,0)</f>
        <v>#N/A</v>
      </c>
      <c r="J17" s="218" t="s">
        <v>1358</v>
      </c>
      <c r="K17" s="98" t="s">
        <v>411</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411</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411</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411</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400</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411</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411</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411</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411</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411</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411</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411</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411</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411</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411</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411</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411</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411</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411</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411</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411</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411</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411</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411</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411</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411</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411</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411</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411</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402</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411</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411</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411</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393</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1">
        <f>SUM(F60:F93)</f>
        <v>0</v>
      </c>
      <c r="G53" s="79"/>
      <c r="H53" s="70"/>
      <c r="I53" s="70"/>
    </row>
    <row r="54" spans="3:17" x14ac:dyDescent="0.25">
      <c r="G54" s="79"/>
      <c r="H54" s="70"/>
      <c r="I54" s="70"/>
    </row>
    <row r="55" spans="3:17" x14ac:dyDescent="0.25">
      <c r="F55" s="70"/>
      <c r="G55" s="79"/>
      <c r="H55" s="70"/>
      <c r="I55" s="70"/>
    </row>
    <row r="56" spans="3:17" ht="15.75" x14ac:dyDescent="0.25">
      <c r="C56" s="301" t="s">
        <v>391</v>
      </c>
      <c r="D56" s="367"/>
      <c r="F56" s="70"/>
      <c r="G56" s="79"/>
      <c r="H56" s="70"/>
      <c r="I56" s="70"/>
    </row>
    <row r="57" spans="3:17" ht="18.75" x14ac:dyDescent="0.25">
      <c r="C57" s="210"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9"/>
      <c r="H57" s="70"/>
      <c r="I57" s="70"/>
    </row>
    <row r="58" spans="3:17" ht="42.75" thickBot="1" x14ac:dyDescent="0.3">
      <c r="F58" s="93"/>
      <c r="G58" s="76"/>
      <c r="H58" s="76"/>
      <c r="I58" s="76"/>
      <c r="L58" s="226"/>
      <c r="M58" s="227"/>
      <c r="N58" s="226"/>
      <c r="O58" s="226"/>
      <c r="P58" s="229" t="s">
        <v>468</v>
      </c>
      <c r="Q58" s="229" t="s">
        <v>469</v>
      </c>
    </row>
    <row r="59" spans="3:17" ht="30.75" thickBot="1" x14ac:dyDescent="0.3">
      <c r="C59" s="129" t="s">
        <v>44</v>
      </c>
      <c r="D59" s="129" t="s">
        <v>55</v>
      </c>
      <c r="E59" s="136" t="s">
        <v>57</v>
      </c>
      <c r="F59" s="135" t="s">
        <v>27</v>
      </c>
      <c r="G59" s="133" t="s">
        <v>130</v>
      </c>
      <c r="H59" s="136" t="s">
        <v>46</v>
      </c>
      <c r="I59" s="133" t="s">
        <v>131</v>
      </c>
      <c r="J59" s="133" t="s">
        <v>409</v>
      </c>
      <c r="K59" s="133" t="s">
        <v>410</v>
      </c>
      <c r="L59" s="223" t="s">
        <v>21</v>
      </c>
      <c r="M59" s="223" t="s">
        <v>55</v>
      </c>
      <c r="N59" s="224" t="s">
        <v>466</v>
      </c>
      <c r="O59" s="225" t="s">
        <v>467</v>
      </c>
      <c r="P59" s="228">
        <v>0.7</v>
      </c>
      <c r="Q59" s="228">
        <v>0.3</v>
      </c>
    </row>
    <row r="60" spans="3:17" x14ac:dyDescent="0.25">
      <c r="C60" s="141"/>
      <c r="D60" s="158"/>
      <c r="E60" s="123"/>
      <c r="F60" s="97">
        <f t="shared" ref="F60:F93" si="5">D60*E60</f>
        <v>0</v>
      </c>
      <c r="G60" s="161"/>
      <c r="H60" s="142"/>
      <c r="I60" s="130" t="e">
        <f>VLOOKUP(H60,Presupuesto!$B$11:$C$565,2,0)</f>
        <v>#N/A</v>
      </c>
      <c r="J60" s="218" t="s">
        <v>1358</v>
      </c>
      <c r="K60" s="98" t="s">
        <v>411</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411</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411</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411</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400</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411</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411</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411</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411</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411</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411</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411</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411</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411</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411</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411</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411</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411</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411</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411</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411</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411</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411</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411</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411</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411</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411</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411</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411</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402</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411</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411</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411</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393</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1">
        <f>SUM(F103:F136)</f>
        <v>0</v>
      </c>
      <c r="G96" s="79"/>
      <c r="H96" s="70"/>
      <c r="I96" s="70"/>
    </row>
    <row r="97" spans="3:17" x14ac:dyDescent="0.25">
      <c r="G97" s="79"/>
      <c r="H97" s="70"/>
      <c r="I97" s="70"/>
    </row>
    <row r="98" spans="3:17" x14ac:dyDescent="0.25">
      <c r="F98" s="70"/>
      <c r="G98" s="79"/>
      <c r="H98" s="70"/>
      <c r="I98" s="70"/>
    </row>
    <row r="99" spans="3:17" ht="15.75" x14ac:dyDescent="0.25">
      <c r="C99" s="301" t="s">
        <v>391</v>
      </c>
      <c r="D99" s="367"/>
      <c r="F99" s="70"/>
      <c r="G99" s="79"/>
      <c r="H99" s="70"/>
      <c r="I99" s="70"/>
    </row>
    <row r="100" spans="3:17" ht="18.75" x14ac:dyDescent="0.25">
      <c r="C100" s="210"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9"/>
      <c r="H100" s="70"/>
      <c r="I100" s="70"/>
    </row>
    <row r="101" spans="3:17" ht="42.75" thickBot="1" x14ac:dyDescent="0.3">
      <c r="F101" s="93"/>
      <c r="G101" s="76"/>
      <c r="H101" s="76"/>
      <c r="I101" s="76"/>
      <c r="L101" s="226"/>
      <c r="M101" s="227"/>
      <c r="N101" s="226"/>
      <c r="O101" s="226"/>
      <c r="P101" s="229" t="s">
        <v>468</v>
      </c>
      <c r="Q101" s="229" t="s">
        <v>469</v>
      </c>
    </row>
    <row r="102" spans="3:17" ht="30.75" thickBot="1" x14ac:dyDescent="0.3">
      <c r="C102" s="129" t="s">
        <v>44</v>
      </c>
      <c r="D102" s="129" t="s">
        <v>55</v>
      </c>
      <c r="E102" s="136" t="s">
        <v>57</v>
      </c>
      <c r="F102" s="135" t="s">
        <v>27</v>
      </c>
      <c r="G102" s="133" t="s">
        <v>130</v>
      </c>
      <c r="H102" s="136" t="s">
        <v>46</v>
      </c>
      <c r="I102" s="133" t="s">
        <v>131</v>
      </c>
      <c r="J102" s="133" t="s">
        <v>409</v>
      </c>
      <c r="K102" s="133" t="s">
        <v>410</v>
      </c>
      <c r="L102" s="223" t="s">
        <v>21</v>
      </c>
      <c r="M102" s="223" t="s">
        <v>55</v>
      </c>
      <c r="N102" s="224" t="s">
        <v>466</v>
      </c>
      <c r="O102" s="225" t="s">
        <v>467</v>
      </c>
      <c r="P102" s="228">
        <v>0.7</v>
      </c>
      <c r="Q102" s="228">
        <v>0.3</v>
      </c>
    </row>
    <row r="103" spans="3:17" x14ac:dyDescent="0.25">
      <c r="C103" s="141"/>
      <c r="D103" s="158"/>
      <c r="E103" s="123"/>
      <c r="F103" s="97">
        <f t="shared" ref="F103:F136" si="10">D103*E103</f>
        <v>0</v>
      </c>
      <c r="G103" s="161"/>
      <c r="H103" s="142"/>
      <c r="I103" s="130" t="e">
        <f>VLOOKUP(H103,Presupuesto!$B$11:$C$565,2,0)</f>
        <v>#N/A</v>
      </c>
      <c r="J103" s="218" t="s">
        <v>1358</v>
      </c>
      <c r="K103" s="98" t="s">
        <v>411</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411</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411</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411</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400</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411</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411</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411</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411</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411</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411</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411</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411</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411</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411</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411</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411</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411</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411</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411</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411</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411</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411</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411</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411</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411</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411</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411</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411</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402</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411</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411</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411</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393</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1">
        <f>SUM(F146:F179)</f>
        <v>0</v>
      </c>
      <c r="G139" s="79"/>
      <c r="H139" s="70"/>
      <c r="I139" s="70"/>
    </row>
    <row r="140" spans="3:17" x14ac:dyDescent="0.25">
      <c r="G140" s="79"/>
      <c r="H140" s="70"/>
      <c r="I140" s="70"/>
    </row>
    <row r="141" spans="3:17" x14ac:dyDescent="0.25">
      <c r="F141" s="70"/>
      <c r="G141" s="79"/>
      <c r="H141" s="70"/>
      <c r="I141" s="70"/>
    </row>
    <row r="142" spans="3:17" ht="15.75" x14ac:dyDescent="0.25">
      <c r="C142" s="301" t="s">
        <v>391</v>
      </c>
      <c r="D142" s="367"/>
      <c r="F142" s="70"/>
      <c r="G142" s="79"/>
      <c r="H142" s="70"/>
      <c r="I142" s="70"/>
    </row>
    <row r="143" spans="3:17" ht="18.75" x14ac:dyDescent="0.25">
      <c r="C143" s="210"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9"/>
      <c r="H143" s="70"/>
      <c r="I143" s="70"/>
    </row>
    <row r="144" spans="3:17" ht="42.75" thickBot="1" x14ac:dyDescent="0.3">
      <c r="F144" s="93"/>
      <c r="G144" s="76"/>
      <c r="H144" s="76"/>
      <c r="I144" s="76"/>
      <c r="L144" s="226"/>
      <c r="M144" s="227"/>
      <c r="N144" s="226"/>
      <c r="O144" s="226"/>
      <c r="P144" s="229" t="s">
        <v>468</v>
      </c>
      <c r="Q144" s="229" t="s">
        <v>469</v>
      </c>
    </row>
    <row r="145" spans="3:17" ht="30.75" thickBot="1" x14ac:dyDescent="0.3">
      <c r="C145" s="129" t="s">
        <v>44</v>
      </c>
      <c r="D145" s="129" t="s">
        <v>55</v>
      </c>
      <c r="E145" s="136" t="s">
        <v>57</v>
      </c>
      <c r="F145" s="135" t="s">
        <v>27</v>
      </c>
      <c r="G145" s="133" t="s">
        <v>130</v>
      </c>
      <c r="H145" s="136" t="s">
        <v>46</v>
      </c>
      <c r="I145" s="133" t="s">
        <v>131</v>
      </c>
      <c r="J145" s="133" t="s">
        <v>409</v>
      </c>
      <c r="K145" s="133" t="s">
        <v>410</v>
      </c>
      <c r="L145" s="223" t="s">
        <v>21</v>
      </c>
      <c r="M145" s="223" t="s">
        <v>55</v>
      </c>
      <c r="N145" s="224" t="s">
        <v>466</v>
      </c>
      <c r="O145" s="225" t="s">
        <v>467</v>
      </c>
      <c r="P145" s="228">
        <v>0.7</v>
      </c>
      <c r="Q145" s="228">
        <v>0.3</v>
      </c>
    </row>
    <row r="146" spans="3:17" x14ac:dyDescent="0.25">
      <c r="C146" s="141"/>
      <c r="D146" s="158"/>
      <c r="E146" s="123"/>
      <c r="F146" s="97">
        <f t="shared" ref="F146:F179" si="15">D146*E146</f>
        <v>0</v>
      </c>
      <c r="G146" s="161"/>
      <c r="H146" s="142"/>
      <c r="I146" s="130" t="e">
        <f>VLOOKUP(H146,Presupuesto!$B$11:$C$565,2,0)</f>
        <v>#N/A</v>
      </c>
      <c r="J146" s="218" t="s">
        <v>1358</v>
      </c>
      <c r="K146" s="98" t="s">
        <v>411</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411</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411</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411</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400</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411</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411</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411</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411</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411</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411</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411</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411</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411</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411</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411</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411</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411</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411</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411</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411</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411</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411</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411</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411</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411</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411</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411</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411</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402</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411</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411</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411</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393</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
  <dimension ref="A1:AC103"/>
  <sheetViews>
    <sheetView topLeftCell="E1" zoomScale="66" zoomScaleNormal="66" workbookViewId="0">
      <pane ySplit="7" topLeftCell="A32" activePane="bottomLeft" state="frozen"/>
      <selection activeCell="M8" sqref="M8"/>
      <selection pane="bottomLeft" activeCell="S33" sqref="S33"/>
    </sheetView>
  </sheetViews>
  <sheetFormatPr baseColWidth="10" defaultColWidth="11.5703125" defaultRowHeight="15" x14ac:dyDescent="0.25"/>
  <cols>
    <col min="1" max="1" width="35.5703125" style="86" customWidth="1"/>
    <col min="2" max="2" width="21.7109375" style="86" customWidth="1"/>
    <col min="3" max="3" width="27.42578125" style="86" customWidth="1"/>
    <col min="4" max="4" width="27.42578125" style="464"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1189" customWidth="1"/>
    <col min="17" max="17" width="18.28515625" style="86" customWidth="1"/>
    <col min="18" max="20" width="14.140625" style="86" customWidth="1"/>
    <col min="21" max="21" width="17" style="86" customWidth="1"/>
    <col min="22" max="16384" width="11.5703125" style="86"/>
  </cols>
  <sheetData>
    <row r="1" spans="1:29" ht="18" customHeight="1" x14ac:dyDescent="0.25">
      <c r="B1" s="505" t="s">
        <v>1688</v>
      </c>
      <c r="C1" s="506" t="s">
        <v>1689</v>
      </c>
      <c r="D1" s="516"/>
      <c r="E1" s="518"/>
      <c r="F1" s="519"/>
      <c r="H1" s="208" t="s">
        <v>1342</v>
      </c>
      <c r="I1" s="207"/>
      <c r="J1" s="207"/>
      <c r="K1" s="207"/>
      <c r="L1" s="207"/>
      <c r="M1" s="207"/>
      <c r="N1" s="207"/>
      <c r="O1" s="207"/>
      <c r="P1" s="1190"/>
      <c r="Q1" s="207"/>
      <c r="R1" s="207"/>
      <c r="S1" s="207"/>
      <c r="T1" s="207"/>
      <c r="U1" s="207"/>
      <c r="V1" s="517"/>
      <c r="W1" s="517"/>
      <c r="X1" s="517"/>
      <c r="Y1" s="517"/>
      <c r="Z1" s="517"/>
      <c r="AA1" s="517"/>
      <c r="AB1" s="517"/>
      <c r="AC1" s="517"/>
    </row>
    <row r="2" spans="1:29" ht="18" customHeight="1" x14ac:dyDescent="0.25">
      <c r="A2" s="309" t="s">
        <v>1341</v>
      </c>
      <c r="B2" s="207"/>
      <c r="C2" s="207"/>
      <c r="D2" s="207"/>
      <c r="E2" s="207"/>
      <c r="F2" s="240"/>
      <c r="H2" s="208"/>
      <c r="I2" s="207"/>
      <c r="J2" s="207"/>
      <c r="K2" s="207"/>
      <c r="L2" s="207"/>
      <c r="M2" s="207"/>
      <c r="N2" s="207"/>
      <c r="O2" s="207"/>
      <c r="P2" s="1190"/>
      <c r="Q2" s="207"/>
      <c r="R2" s="207"/>
      <c r="S2" s="207"/>
      <c r="T2" s="207"/>
      <c r="U2" s="207"/>
    </row>
    <row r="3" spans="1:29" ht="18" customHeight="1" x14ac:dyDescent="0.25">
      <c r="A3" s="309" t="s">
        <v>1343</v>
      </c>
      <c r="B3" s="207"/>
      <c r="C3" s="207"/>
      <c r="D3" s="207"/>
      <c r="E3" s="207"/>
      <c r="F3" s="240"/>
      <c r="H3" s="208"/>
      <c r="I3" s="207"/>
      <c r="J3" s="207"/>
      <c r="K3" s="207"/>
      <c r="L3" s="207"/>
      <c r="M3" s="207"/>
      <c r="N3" s="207"/>
      <c r="O3" s="207"/>
      <c r="P3" s="1190"/>
      <c r="Q3" s="207"/>
      <c r="R3" s="207"/>
      <c r="S3" s="207"/>
      <c r="T3" s="207"/>
      <c r="U3" s="207"/>
    </row>
    <row r="4" spans="1:29" ht="18" customHeight="1" x14ac:dyDescent="0.25">
      <c r="A4" s="309" t="s">
        <v>1372</v>
      </c>
      <c r="B4" s="207"/>
      <c r="C4" s="207"/>
      <c r="D4" s="207"/>
      <c r="E4" s="207"/>
      <c r="F4" s="240"/>
      <c r="H4" s="208"/>
      <c r="I4" s="207"/>
      <c r="J4" s="207"/>
      <c r="K4" s="207"/>
      <c r="L4" s="207"/>
      <c r="M4" s="207"/>
      <c r="N4" s="207"/>
      <c r="O4" s="207"/>
      <c r="P4" s="1190"/>
      <c r="Q4" s="207"/>
      <c r="R4" s="207"/>
      <c r="S4" s="207"/>
      <c r="T4" s="207"/>
      <c r="U4" s="207"/>
    </row>
    <row r="5" spans="1:29" ht="14.45" customHeight="1" x14ac:dyDescent="0.25">
      <c r="A5" s="1522" t="s">
        <v>96</v>
      </c>
      <c r="B5" s="1524" t="s">
        <v>110</v>
      </c>
      <c r="C5" s="1534" t="s">
        <v>1537</v>
      </c>
      <c r="D5" s="1534" t="s">
        <v>1538</v>
      </c>
      <c r="E5" s="1534" t="s">
        <v>86</v>
      </c>
      <c r="F5" s="1534" t="s">
        <v>391</v>
      </c>
      <c r="G5" s="1534" t="s">
        <v>87</v>
      </c>
      <c r="H5" s="1537" t="s">
        <v>99</v>
      </c>
      <c r="I5" s="1539"/>
      <c r="J5" s="1539"/>
      <c r="K5" s="1539"/>
      <c r="L5" s="1539"/>
      <c r="M5" s="1539"/>
      <c r="N5" s="1539"/>
      <c r="O5" s="1538"/>
      <c r="P5" s="1543" t="s">
        <v>100</v>
      </c>
      <c r="Q5" s="1544"/>
      <c r="R5" s="1524" t="s">
        <v>102</v>
      </c>
      <c r="S5" s="1524" t="s">
        <v>109</v>
      </c>
      <c r="T5" s="1524" t="s">
        <v>108</v>
      </c>
      <c r="U5" s="1540" t="s">
        <v>88</v>
      </c>
    </row>
    <row r="6" spans="1:29" ht="14.45" customHeight="1" x14ac:dyDescent="0.25">
      <c r="A6" s="1522"/>
      <c r="B6" s="1522"/>
      <c r="C6" s="1535"/>
      <c r="D6" s="1535"/>
      <c r="E6" s="1535"/>
      <c r="F6" s="1535"/>
      <c r="G6" s="1535"/>
      <c r="H6" s="1537" t="s">
        <v>103</v>
      </c>
      <c r="I6" s="1538"/>
      <c r="J6" s="1537" t="s">
        <v>104</v>
      </c>
      <c r="K6" s="1538"/>
      <c r="L6" s="1537" t="s">
        <v>105</v>
      </c>
      <c r="M6" s="1538"/>
      <c r="N6" s="1537" t="s">
        <v>106</v>
      </c>
      <c r="O6" s="1538"/>
      <c r="P6" s="1545"/>
      <c r="Q6" s="1546"/>
      <c r="R6" s="1522"/>
      <c r="S6" s="1522"/>
      <c r="T6" s="1522"/>
      <c r="U6" s="1541"/>
    </row>
    <row r="7" spans="1:29" ht="25.5" x14ac:dyDescent="0.25">
      <c r="A7" s="1523"/>
      <c r="B7" s="1523"/>
      <c r="C7" s="1536"/>
      <c r="D7" s="1536"/>
      <c r="E7" s="1536"/>
      <c r="F7" s="1536"/>
      <c r="G7" s="1536"/>
      <c r="H7" s="439" t="s">
        <v>107</v>
      </c>
      <c r="I7" s="439" t="s">
        <v>12</v>
      </c>
      <c r="J7" s="439" t="s">
        <v>107</v>
      </c>
      <c r="K7" s="439" t="s">
        <v>12</v>
      </c>
      <c r="L7" s="439" t="s">
        <v>107</v>
      </c>
      <c r="M7" s="439" t="s">
        <v>12</v>
      </c>
      <c r="N7" s="439" t="s">
        <v>107</v>
      </c>
      <c r="O7" s="439" t="s">
        <v>12</v>
      </c>
      <c r="P7" s="1400" t="s">
        <v>107</v>
      </c>
      <c r="Q7" s="439" t="s">
        <v>12</v>
      </c>
      <c r="R7" s="1523"/>
      <c r="S7" s="1523"/>
      <c r="T7" s="1523"/>
      <c r="U7" s="1542"/>
    </row>
    <row r="8" spans="1:29" ht="15.75" x14ac:dyDescent="0.25">
      <c r="A8" s="440"/>
      <c r="B8" s="441"/>
      <c r="C8" s="442"/>
      <c r="D8" s="442"/>
      <c r="E8" s="442"/>
      <c r="F8" s="443"/>
      <c r="G8" s="442"/>
      <c r="H8" s="444"/>
      <c r="I8" s="444"/>
      <c r="J8" s="444"/>
      <c r="K8" s="444"/>
      <c r="L8" s="444"/>
      <c r="M8" s="444"/>
      <c r="N8" s="444"/>
      <c r="O8" s="444"/>
      <c r="P8" s="1187"/>
      <c r="Q8" s="444"/>
      <c r="R8" s="445"/>
      <c r="S8" s="445"/>
      <c r="T8" s="445"/>
      <c r="U8" s="446"/>
    </row>
    <row r="9" spans="1:29" ht="90" x14ac:dyDescent="0.25">
      <c r="A9" s="1531" t="s">
        <v>1373</v>
      </c>
      <c r="B9" s="1528" t="s">
        <v>1374</v>
      </c>
      <c r="C9" s="323" t="s">
        <v>1688</v>
      </c>
      <c r="D9" s="325" t="s">
        <v>1708</v>
      </c>
      <c r="E9" s="325" t="s">
        <v>1709</v>
      </c>
      <c r="F9" s="521" t="s">
        <v>1710</v>
      </c>
      <c r="G9" s="308" t="s">
        <v>1711</v>
      </c>
      <c r="H9" s="250">
        <v>0.33</v>
      </c>
      <c r="I9" s="251">
        <f>Q9*H9</f>
        <v>2668.05</v>
      </c>
      <c r="J9" s="250">
        <v>0.33</v>
      </c>
      <c r="K9" s="251">
        <f>Q9*J9</f>
        <v>2668.05</v>
      </c>
      <c r="L9" s="250">
        <v>0.34</v>
      </c>
      <c r="M9" s="251">
        <f>Q9*L9</f>
        <v>2748.9</v>
      </c>
      <c r="N9" s="250"/>
      <c r="O9" s="251"/>
      <c r="P9" s="1482">
        <f>H9+J9+L9+N9</f>
        <v>1</v>
      </c>
      <c r="Q9" s="380">
        <f>'[1]1. TALLERES SEMINARIOS'!D10</f>
        <v>8085</v>
      </c>
      <c r="R9" s="521" t="s">
        <v>1712</v>
      </c>
      <c r="S9" s="521" t="s">
        <v>1713</v>
      </c>
      <c r="T9" s="521">
        <v>300</v>
      </c>
      <c r="U9" s="521" t="s">
        <v>1714</v>
      </c>
    </row>
    <row r="10" spans="1:29" ht="90" x14ac:dyDescent="0.25">
      <c r="A10" s="1532"/>
      <c r="B10" s="1529"/>
      <c r="C10" s="323" t="s">
        <v>1688</v>
      </c>
      <c r="D10" s="528" t="s">
        <v>1715</v>
      </c>
      <c r="E10" s="325" t="s">
        <v>1716</v>
      </c>
      <c r="F10" s="521" t="s">
        <v>1717</v>
      </c>
      <c r="G10" s="308" t="s">
        <v>1718</v>
      </c>
      <c r="H10" s="250">
        <v>1</v>
      </c>
      <c r="I10" s="1488">
        <f t="shared" ref="I10:I33" si="0">Q10*H10</f>
        <v>990</v>
      </c>
      <c r="J10" s="250"/>
      <c r="K10" s="251"/>
      <c r="L10" s="250"/>
      <c r="M10" s="251"/>
      <c r="N10" s="250"/>
      <c r="O10" s="251"/>
      <c r="P10" s="1482">
        <f t="shared" ref="P10:P13" si="1">H10+J10+L10+N10</f>
        <v>1</v>
      </c>
      <c r="Q10" s="380">
        <f>'[1]1. TALLERES SEMINARIOS'!D29</f>
        <v>990</v>
      </c>
      <c r="R10" s="521" t="s">
        <v>1712</v>
      </c>
      <c r="S10" s="521" t="s">
        <v>1713</v>
      </c>
      <c r="T10" s="521">
        <v>18</v>
      </c>
      <c r="U10" s="521" t="s">
        <v>1714</v>
      </c>
    </row>
    <row r="11" spans="1:29" ht="126" x14ac:dyDescent="0.25">
      <c r="A11" s="1532"/>
      <c r="B11" s="1529"/>
      <c r="C11" s="323" t="s">
        <v>1688</v>
      </c>
      <c r="D11" s="528" t="s">
        <v>1719</v>
      </c>
      <c r="E11" s="325" t="s">
        <v>1720</v>
      </c>
      <c r="F11" s="521" t="s">
        <v>1721</v>
      </c>
      <c r="G11" s="529" t="s">
        <v>1722</v>
      </c>
      <c r="H11" s="250">
        <v>1</v>
      </c>
      <c r="I11" s="1488">
        <f t="shared" si="0"/>
        <v>330</v>
      </c>
      <c r="J11" s="250"/>
      <c r="K11" s="251"/>
      <c r="L11" s="250"/>
      <c r="M11" s="251"/>
      <c r="N11" s="250"/>
      <c r="O11" s="251"/>
      <c r="P11" s="1482">
        <f t="shared" si="1"/>
        <v>1</v>
      </c>
      <c r="Q11" s="380">
        <f>'[1]1. TALLERES SEMINARIOS'!D48</f>
        <v>330</v>
      </c>
      <c r="R11" s="521" t="s">
        <v>1723</v>
      </c>
      <c r="S11" s="521" t="s">
        <v>1713</v>
      </c>
      <c r="T11" s="521" t="s">
        <v>1724</v>
      </c>
      <c r="U11" s="521" t="s">
        <v>1725</v>
      </c>
    </row>
    <row r="12" spans="1:29" ht="94.5" x14ac:dyDescent="0.25">
      <c r="A12" s="1532"/>
      <c r="B12" s="1529"/>
      <c r="C12" s="323" t="s">
        <v>1688</v>
      </c>
      <c r="D12" s="529" t="s">
        <v>1726</v>
      </c>
      <c r="E12" s="325" t="s">
        <v>1727</v>
      </c>
      <c r="F12" s="521" t="s">
        <v>1728</v>
      </c>
      <c r="G12" s="325" t="s">
        <v>1729</v>
      </c>
      <c r="H12" s="250">
        <v>0.25</v>
      </c>
      <c r="I12" s="1488">
        <f t="shared" si="0"/>
        <v>210</v>
      </c>
      <c r="J12" s="250">
        <v>0.25</v>
      </c>
      <c r="K12" s="251">
        <f>Q12*J12</f>
        <v>210</v>
      </c>
      <c r="L12" s="250">
        <v>0.25</v>
      </c>
      <c r="M12" s="251">
        <f>Q12*L12</f>
        <v>210</v>
      </c>
      <c r="N12" s="250">
        <v>0.25</v>
      </c>
      <c r="O12" s="251">
        <f>Q12*N12</f>
        <v>210</v>
      </c>
      <c r="P12" s="1482">
        <f t="shared" si="1"/>
        <v>1</v>
      </c>
      <c r="Q12" s="380">
        <f>'[1]1. TALLERES SEMINARIOS'!D67</f>
        <v>840</v>
      </c>
      <c r="R12" s="521" t="s">
        <v>1730</v>
      </c>
      <c r="S12" s="521" t="s">
        <v>1713</v>
      </c>
      <c r="T12" s="521" t="s">
        <v>1731</v>
      </c>
      <c r="U12" s="521" t="s">
        <v>1732</v>
      </c>
    </row>
    <row r="13" spans="1:29" ht="110.25" x14ac:dyDescent="0.25">
      <c r="A13" s="1532"/>
      <c r="B13" s="1529"/>
      <c r="C13" s="323" t="s">
        <v>1688</v>
      </c>
      <c r="D13" s="325" t="s">
        <v>1733</v>
      </c>
      <c r="E13" s="325" t="s">
        <v>1734</v>
      </c>
      <c r="F13" s="521" t="s">
        <v>1735</v>
      </c>
      <c r="G13" s="308" t="s">
        <v>1736</v>
      </c>
      <c r="H13" s="250">
        <v>1</v>
      </c>
      <c r="I13" s="1488">
        <f t="shared" si="0"/>
        <v>1500</v>
      </c>
      <c r="J13" s="250"/>
      <c r="K13" s="251"/>
      <c r="L13" s="250"/>
      <c r="M13" s="251"/>
      <c r="N13" s="250"/>
      <c r="O13" s="251"/>
      <c r="P13" s="1482">
        <f t="shared" si="1"/>
        <v>1</v>
      </c>
      <c r="Q13" s="380">
        <f>'[1]1. TALLERES SEMINARIOS'!D86</f>
        <v>1500</v>
      </c>
      <c r="R13" s="521" t="s">
        <v>1737</v>
      </c>
      <c r="S13" s="521" t="s">
        <v>1713</v>
      </c>
      <c r="T13" s="521" t="s">
        <v>1738</v>
      </c>
      <c r="U13" s="521" t="s">
        <v>1714</v>
      </c>
    </row>
    <row r="14" spans="1:29" s="671" customFormat="1" ht="157.5" x14ac:dyDescent="0.25">
      <c r="A14" s="1532"/>
      <c r="B14" s="1529"/>
      <c r="C14" s="679" t="s">
        <v>1688</v>
      </c>
      <c r="D14" s="680" t="s">
        <v>1892</v>
      </c>
      <c r="E14" s="680" t="s">
        <v>1893</v>
      </c>
      <c r="F14" s="521" t="s">
        <v>1875</v>
      </c>
      <c r="G14" s="678" t="s">
        <v>1876</v>
      </c>
      <c r="H14" s="674">
        <v>0.25</v>
      </c>
      <c r="I14" s="1488">
        <f t="shared" si="0"/>
        <v>2202.0275000000001</v>
      </c>
      <c r="J14" s="674">
        <v>0.25</v>
      </c>
      <c r="K14" s="675"/>
      <c r="L14" s="674">
        <v>0.25</v>
      </c>
      <c r="M14" s="675"/>
      <c r="N14" s="674">
        <v>0.25</v>
      </c>
      <c r="O14" s="675"/>
      <c r="P14" s="1482">
        <v>1</v>
      </c>
      <c r="Q14" s="685">
        <v>8808.11</v>
      </c>
      <c r="R14" s="521" t="s">
        <v>1894</v>
      </c>
      <c r="S14" s="521" t="s">
        <v>1895</v>
      </c>
      <c r="T14" s="521" t="s">
        <v>1896</v>
      </c>
      <c r="U14" s="521" t="s">
        <v>1897</v>
      </c>
    </row>
    <row r="15" spans="1:29" ht="409.5" x14ac:dyDescent="0.25">
      <c r="A15" s="1532"/>
      <c r="B15" s="1529"/>
      <c r="C15" s="679" t="s">
        <v>1688</v>
      </c>
      <c r="D15" s="679" t="s">
        <v>1898</v>
      </c>
      <c r="E15" s="679" t="s">
        <v>1899</v>
      </c>
      <c r="F15" s="71" t="s">
        <v>1900</v>
      </c>
      <c r="G15" s="71" t="s">
        <v>1901</v>
      </c>
      <c r="H15" s="203">
        <v>0.5</v>
      </c>
      <c r="I15" s="1488"/>
      <c r="J15" s="203">
        <v>0.5</v>
      </c>
      <c r="K15" s="204"/>
      <c r="L15" s="203"/>
      <c r="M15" s="204"/>
      <c r="N15" s="203"/>
      <c r="O15" s="204"/>
      <c r="P15" s="1482">
        <v>1</v>
      </c>
      <c r="Q15" s="377" t="s">
        <v>1912</v>
      </c>
      <c r="R15" s="537" t="s">
        <v>1902</v>
      </c>
      <c r="S15" s="71" t="s">
        <v>1903</v>
      </c>
      <c r="T15" s="71" t="s">
        <v>1896</v>
      </c>
      <c r="U15" s="71" t="s">
        <v>1904</v>
      </c>
    </row>
    <row r="16" spans="1:29" ht="409.5" x14ac:dyDescent="0.25">
      <c r="A16" s="1532"/>
      <c r="B16" s="1529"/>
      <c r="C16" s="679" t="s">
        <v>1688</v>
      </c>
      <c r="D16" s="679" t="s">
        <v>1898</v>
      </c>
      <c r="E16" s="679" t="s">
        <v>1899</v>
      </c>
      <c r="F16" s="71" t="s">
        <v>1905</v>
      </c>
      <c r="G16" s="71" t="s">
        <v>1906</v>
      </c>
      <c r="H16" s="203"/>
      <c r="I16" s="1488"/>
      <c r="J16" s="203">
        <v>0.5</v>
      </c>
      <c r="K16" s="204"/>
      <c r="L16" s="203">
        <v>0.5</v>
      </c>
      <c r="M16" s="204"/>
      <c r="N16" s="203"/>
      <c r="O16" s="204"/>
      <c r="P16" s="1482">
        <v>1</v>
      </c>
      <c r="Q16" s="377" t="s">
        <v>1912</v>
      </c>
      <c r="R16" s="537" t="s">
        <v>1902</v>
      </c>
      <c r="S16" s="71" t="s">
        <v>1903</v>
      </c>
      <c r="T16" s="71" t="s">
        <v>1896</v>
      </c>
      <c r="U16" s="71" t="s">
        <v>1904</v>
      </c>
    </row>
    <row r="17" spans="1:21" ht="409.5" x14ac:dyDescent="0.25">
      <c r="A17" s="1532"/>
      <c r="B17" s="1529"/>
      <c r="C17" s="679" t="s">
        <v>1688</v>
      </c>
      <c r="D17" s="679" t="s">
        <v>1898</v>
      </c>
      <c r="E17" s="679" t="s">
        <v>1899</v>
      </c>
      <c r="F17" s="71" t="s">
        <v>1907</v>
      </c>
      <c r="G17" s="71" t="s">
        <v>1908</v>
      </c>
      <c r="H17" s="203"/>
      <c r="I17" s="1488" t="e">
        <f t="shared" si="0"/>
        <v>#VALUE!</v>
      </c>
      <c r="J17" s="203">
        <v>0.5</v>
      </c>
      <c r="K17" s="204"/>
      <c r="L17" s="203">
        <v>0.5</v>
      </c>
      <c r="M17" s="204"/>
      <c r="N17" s="203"/>
      <c r="O17" s="204"/>
      <c r="P17" s="1482">
        <v>1</v>
      </c>
      <c r="Q17" s="377" t="s">
        <v>1912</v>
      </c>
      <c r="R17" s="537" t="s">
        <v>1902</v>
      </c>
      <c r="S17" s="71" t="s">
        <v>1903</v>
      </c>
      <c r="T17" s="71" t="s">
        <v>1896</v>
      </c>
      <c r="U17" s="71" t="s">
        <v>1904</v>
      </c>
    </row>
    <row r="18" spans="1:21" s="671" customFormat="1" ht="409.5" x14ac:dyDescent="0.25">
      <c r="A18" s="1532"/>
      <c r="B18" s="1529"/>
      <c r="C18" s="679" t="s">
        <v>1688</v>
      </c>
      <c r="D18" s="679" t="s">
        <v>1898</v>
      </c>
      <c r="E18" s="679" t="s">
        <v>1899</v>
      </c>
      <c r="F18" s="71" t="s">
        <v>1877</v>
      </c>
      <c r="G18" s="71" t="s">
        <v>1878</v>
      </c>
      <c r="H18" s="203"/>
      <c r="I18" s="1488">
        <f t="shared" si="0"/>
        <v>0</v>
      </c>
      <c r="J18" s="203"/>
      <c r="K18" s="204"/>
      <c r="L18" s="203">
        <v>0.5</v>
      </c>
      <c r="M18" s="204"/>
      <c r="N18" s="203">
        <v>0.5</v>
      </c>
      <c r="O18" s="204"/>
      <c r="P18" s="1482">
        <v>1</v>
      </c>
      <c r="Q18" s="377">
        <v>62085</v>
      </c>
      <c r="R18" s="537" t="s">
        <v>1902</v>
      </c>
      <c r="S18" s="71" t="s">
        <v>1903</v>
      </c>
      <c r="T18" s="71" t="s">
        <v>1896</v>
      </c>
      <c r="U18" s="71" t="s">
        <v>1904</v>
      </c>
    </row>
    <row r="19" spans="1:21" ht="409.5" x14ac:dyDescent="0.25">
      <c r="A19" s="1532"/>
      <c r="B19" s="1529"/>
      <c r="C19" s="679" t="s">
        <v>1688</v>
      </c>
      <c r="D19" s="679" t="s">
        <v>1898</v>
      </c>
      <c r="E19" s="679" t="s">
        <v>1899</v>
      </c>
      <c r="F19" s="71" t="s">
        <v>1909</v>
      </c>
      <c r="G19" s="71" t="s">
        <v>1910</v>
      </c>
      <c r="H19" s="203"/>
      <c r="I19" s="1488" t="e">
        <f t="shared" si="0"/>
        <v>#VALUE!</v>
      </c>
      <c r="J19" s="203"/>
      <c r="K19" s="204"/>
      <c r="L19" s="203"/>
      <c r="M19" s="204"/>
      <c r="N19" s="203">
        <v>1</v>
      </c>
      <c r="O19" s="204"/>
      <c r="P19" s="1482">
        <v>1</v>
      </c>
      <c r="Q19" s="377" t="s">
        <v>1912</v>
      </c>
      <c r="R19" s="537" t="s">
        <v>1902</v>
      </c>
      <c r="S19" s="71" t="s">
        <v>1911</v>
      </c>
      <c r="T19" s="71" t="s">
        <v>1896</v>
      </c>
      <c r="U19" s="71" t="s">
        <v>1904</v>
      </c>
    </row>
    <row r="20" spans="1:21" s="907" customFormat="1" ht="126" x14ac:dyDescent="0.25">
      <c r="A20" s="1532"/>
      <c r="B20" s="1529"/>
      <c r="C20" s="848" t="s">
        <v>1688</v>
      </c>
      <c r="D20" s="1595" t="s">
        <v>2037</v>
      </c>
      <c r="E20" s="1595" t="s">
        <v>2038</v>
      </c>
      <c r="F20" s="71" t="s">
        <v>2019</v>
      </c>
      <c r="G20" s="71" t="s">
        <v>2020</v>
      </c>
      <c r="H20" s="203"/>
      <c r="I20" s="1488">
        <f t="shared" si="0"/>
        <v>0</v>
      </c>
      <c r="J20" s="203">
        <v>1</v>
      </c>
      <c r="K20" s="204"/>
      <c r="L20" s="203"/>
      <c r="M20" s="204"/>
      <c r="N20" s="203"/>
      <c r="O20" s="204"/>
      <c r="P20" s="1482">
        <v>1</v>
      </c>
      <c r="Q20" s="377">
        <v>1400</v>
      </c>
      <c r="R20" s="537" t="s">
        <v>2039</v>
      </c>
      <c r="S20" s="71" t="s">
        <v>2040</v>
      </c>
      <c r="T20" s="71" t="s">
        <v>2041</v>
      </c>
      <c r="U20" s="71" t="s">
        <v>2042</v>
      </c>
    </row>
    <row r="21" spans="1:21" s="907" customFormat="1" ht="126" x14ac:dyDescent="0.25">
      <c r="A21" s="1532"/>
      <c r="B21" s="1529"/>
      <c r="C21" s="848" t="s">
        <v>1688</v>
      </c>
      <c r="D21" s="1595" t="s">
        <v>2037</v>
      </c>
      <c r="E21" s="1595" t="s">
        <v>2043</v>
      </c>
      <c r="F21" s="71" t="s">
        <v>2021</v>
      </c>
      <c r="G21" s="71" t="s">
        <v>2022</v>
      </c>
      <c r="H21" s="203"/>
      <c r="I21" s="1488">
        <f t="shared" si="0"/>
        <v>0</v>
      </c>
      <c r="J21" s="203"/>
      <c r="K21" s="204"/>
      <c r="L21" s="203">
        <v>1</v>
      </c>
      <c r="M21" s="204"/>
      <c r="N21" s="203"/>
      <c r="O21" s="204"/>
      <c r="P21" s="1482">
        <v>1</v>
      </c>
      <c r="Q21" s="377">
        <v>1400</v>
      </c>
      <c r="R21" s="537" t="s">
        <v>2039</v>
      </c>
      <c r="S21" s="71" t="s">
        <v>2040</v>
      </c>
      <c r="T21" s="71" t="s">
        <v>2041</v>
      </c>
      <c r="U21" s="71" t="s">
        <v>2042</v>
      </c>
    </row>
    <row r="22" spans="1:21" s="907" customFormat="1" ht="126" x14ac:dyDescent="0.25">
      <c r="A22" s="1532"/>
      <c r="B22" s="1529"/>
      <c r="C22" s="848" t="s">
        <v>1688</v>
      </c>
      <c r="D22" s="1595" t="s">
        <v>2037</v>
      </c>
      <c r="E22" s="1595" t="s">
        <v>2044</v>
      </c>
      <c r="F22" s="71" t="s">
        <v>2023</v>
      </c>
      <c r="G22" s="71" t="s">
        <v>2024</v>
      </c>
      <c r="H22" s="203"/>
      <c r="I22" s="1488">
        <f t="shared" si="0"/>
        <v>0</v>
      </c>
      <c r="J22" s="203"/>
      <c r="K22" s="204"/>
      <c r="L22" s="203"/>
      <c r="M22" s="204"/>
      <c r="N22" s="203">
        <v>1</v>
      </c>
      <c r="O22" s="204"/>
      <c r="P22" s="1482">
        <v>1</v>
      </c>
      <c r="Q22" s="377">
        <v>1400</v>
      </c>
      <c r="R22" s="537" t="s">
        <v>2039</v>
      </c>
      <c r="S22" s="71" t="s">
        <v>2040</v>
      </c>
      <c r="T22" s="71" t="s">
        <v>2041</v>
      </c>
      <c r="U22" s="71" t="s">
        <v>2042</v>
      </c>
    </row>
    <row r="23" spans="1:21" s="907" customFormat="1" ht="126" x14ac:dyDescent="0.25">
      <c r="A23" s="1532"/>
      <c r="B23" s="1529"/>
      <c r="C23" s="848" t="s">
        <v>1688</v>
      </c>
      <c r="D23" s="1596" t="s">
        <v>2045</v>
      </c>
      <c r="E23" s="1596" t="s">
        <v>2046</v>
      </c>
      <c r="F23" s="71" t="s">
        <v>2047</v>
      </c>
      <c r="G23" s="71" t="s">
        <v>2048</v>
      </c>
      <c r="H23" s="203">
        <v>0.25</v>
      </c>
      <c r="I23" s="1488" t="e">
        <f t="shared" si="0"/>
        <v>#VALUE!</v>
      </c>
      <c r="J23" s="203">
        <v>0.25</v>
      </c>
      <c r="K23" s="204"/>
      <c r="L23" s="203">
        <v>0.5</v>
      </c>
      <c r="M23" s="204"/>
      <c r="N23" s="203">
        <v>0</v>
      </c>
      <c r="O23" s="204"/>
      <c r="P23" s="1482">
        <v>1</v>
      </c>
      <c r="Q23" s="377" t="s">
        <v>1912</v>
      </c>
      <c r="R23" s="537" t="s">
        <v>2039</v>
      </c>
      <c r="S23" s="71" t="s">
        <v>2049</v>
      </c>
      <c r="T23" s="71" t="s">
        <v>2041</v>
      </c>
      <c r="U23" s="71" t="s">
        <v>2042</v>
      </c>
    </row>
    <row r="24" spans="1:21" s="907" customFormat="1" ht="126" x14ac:dyDescent="0.25">
      <c r="A24" s="1532"/>
      <c r="B24" s="1529"/>
      <c r="C24" s="848" t="s">
        <v>1688</v>
      </c>
      <c r="D24" s="1596" t="s">
        <v>2045</v>
      </c>
      <c r="E24" s="1596"/>
      <c r="F24" s="71" t="s">
        <v>2025</v>
      </c>
      <c r="G24" s="71" t="s">
        <v>2026</v>
      </c>
      <c r="H24" s="203">
        <v>0</v>
      </c>
      <c r="I24" s="1488">
        <f t="shared" si="0"/>
        <v>0</v>
      </c>
      <c r="J24" s="203">
        <v>0</v>
      </c>
      <c r="K24" s="204"/>
      <c r="L24" s="203">
        <v>0</v>
      </c>
      <c r="M24" s="204"/>
      <c r="N24" s="203">
        <v>1</v>
      </c>
      <c r="O24" s="204"/>
      <c r="P24" s="1482">
        <v>1</v>
      </c>
      <c r="Q24" s="377">
        <v>24000</v>
      </c>
      <c r="R24" s="537" t="s">
        <v>2039</v>
      </c>
      <c r="S24" s="71" t="s">
        <v>2050</v>
      </c>
      <c r="T24" s="71" t="s">
        <v>2041</v>
      </c>
      <c r="U24" s="71" t="s">
        <v>2042</v>
      </c>
    </row>
    <row r="25" spans="1:21" s="907" customFormat="1" ht="126" x14ac:dyDescent="0.25">
      <c r="A25" s="1532"/>
      <c r="B25" s="1529"/>
      <c r="C25" s="848" t="s">
        <v>1688</v>
      </c>
      <c r="D25" s="1597" t="s">
        <v>2051</v>
      </c>
      <c r="E25" s="1597" t="s">
        <v>2046</v>
      </c>
      <c r="F25" s="71" t="s">
        <v>2052</v>
      </c>
      <c r="G25" s="71" t="s">
        <v>2048</v>
      </c>
      <c r="H25" s="203">
        <v>0.25</v>
      </c>
      <c r="I25" s="1488" t="e">
        <f t="shared" si="0"/>
        <v>#VALUE!</v>
      </c>
      <c r="J25" s="203">
        <v>0.25</v>
      </c>
      <c r="K25" s="204"/>
      <c r="L25" s="203">
        <v>0.25</v>
      </c>
      <c r="M25" s="204"/>
      <c r="N25" s="203">
        <v>0.25</v>
      </c>
      <c r="O25" s="204"/>
      <c r="P25" s="1482">
        <v>1</v>
      </c>
      <c r="Q25" s="377" t="s">
        <v>1912</v>
      </c>
      <c r="R25" s="537" t="s">
        <v>2039</v>
      </c>
      <c r="S25" s="71" t="s">
        <v>2049</v>
      </c>
      <c r="T25" s="71" t="s">
        <v>2041</v>
      </c>
      <c r="U25" s="71" t="s">
        <v>2042</v>
      </c>
    </row>
    <row r="26" spans="1:21" s="907" customFormat="1" ht="126" x14ac:dyDescent="0.25">
      <c r="A26" s="1532"/>
      <c r="B26" s="1529"/>
      <c r="C26" s="848" t="s">
        <v>1688</v>
      </c>
      <c r="D26" s="1597" t="s">
        <v>2051</v>
      </c>
      <c r="E26" s="1597"/>
      <c r="F26" s="71" t="s">
        <v>2028</v>
      </c>
      <c r="G26" s="71" t="s">
        <v>2029</v>
      </c>
      <c r="H26" s="203">
        <v>0</v>
      </c>
      <c r="I26" s="1488">
        <f t="shared" si="0"/>
        <v>0</v>
      </c>
      <c r="J26" s="203">
        <v>0</v>
      </c>
      <c r="K26" s="204"/>
      <c r="L26" s="203">
        <v>0</v>
      </c>
      <c r="M26" s="204"/>
      <c r="N26" s="203">
        <v>1</v>
      </c>
      <c r="O26" s="204"/>
      <c r="P26" s="1482">
        <v>1</v>
      </c>
      <c r="Q26" s="377">
        <v>404994</v>
      </c>
      <c r="R26" s="537" t="s">
        <v>2039</v>
      </c>
      <c r="S26" s="71" t="s">
        <v>2050</v>
      </c>
      <c r="T26" s="71" t="s">
        <v>2041</v>
      </c>
      <c r="U26" s="71" t="s">
        <v>2042</v>
      </c>
    </row>
    <row r="27" spans="1:21" s="907" customFormat="1" ht="126" x14ac:dyDescent="0.25">
      <c r="A27" s="1532"/>
      <c r="B27" s="1529"/>
      <c r="C27" s="848" t="s">
        <v>1688</v>
      </c>
      <c r="D27" s="1598" t="s">
        <v>2053</v>
      </c>
      <c r="E27" s="848" t="s">
        <v>2054</v>
      </c>
      <c r="F27" s="71" t="s">
        <v>2055</v>
      </c>
      <c r="G27" s="71" t="s">
        <v>2056</v>
      </c>
      <c r="H27" s="203">
        <v>0.25</v>
      </c>
      <c r="I27" s="1488" t="e">
        <f t="shared" si="0"/>
        <v>#VALUE!</v>
      </c>
      <c r="J27" s="203">
        <v>0.25</v>
      </c>
      <c r="K27" s="204"/>
      <c r="L27" s="203">
        <v>0.25</v>
      </c>
      <c r="M27" s="204"/>
      <c r="N27" s="203">
        <v>0.25</v>
      </c>
      <c r="O27" s="204"/>
      <c r="P27" s="1482">
        <v>1</v>
      </c>
      <c r="Q27" s="377" t="s">
        <v>1912</v>
      </c>
      <c r="R27" s="537" t="s">
        <v>2039</v>
      </c>
      <c r="S27" s="71" t="s">
        <v>2049</v>
      </c>
      <c r="T27" s="71" t="s">
        <v>2041</v>
      </c>
      <c r="U27" s="71" t="s">
        <v>2042</v>
      </c>
    </row>
    <row r="28" spans="1:21" s="907" customFormat="1" ht="126" x14ac:dyDescent="0.25">
      <c r="A28" s="1532"/>
      <c r="B28" s="1529"/>
      <c r="C28" s="848" t="s">
        <v>1688</v>
      </c>
      <c r="D28" s="1598" t="s">
        <v>2057</v>
      </c>
      <c r="E28" s="848" t="s">
        <v>2054</v>
      </c>
      <c r="F28" s="71" t="s">
        <v>2058</v>
      </c>
      <c r="G28" s="71" t="s">
        <v>2056</v>
      </c>
      <c r="H28" s="203">
        <v>0.25</v>
      </c>
      <c r="I28" s="1488" t="e">
        <f t="shared" si="0"/>
        <v>#VALUE!</v>
      </c>
      <c r="J28" s="203">
        <v>0.25</v>
      </c>
      <c r="K28" s="204"/>
      <c r="L28" s="203">
        <v>0.25</v>
      </c>
      <c r="M28" s="204"/>
      <c r="N28" s="203">
        <v>0.25</v>
      </c>
      <c r="O28" s="204"/>
      <c r="P28" s="1482">
        <v>1</v>
      </c>
      <c r="Q28" s="377" t="s">
        <v>1912</v>
      </c>
      <c r="R28" s="537" t="s">
        <v>2039</v>
      </c>
      <c r="S28" s="71" t="s">
        <v>2049</v>
      </c>
      <c r="T28" s="71" t="s">
        <v>2041</v>
      </c>
      <c r="U28" s="71" t="s">
        <v>2042</v>
      </c>
    </row>
    <row r="29" spans="1:21" s="907" customFormat="1" ht="15.75" x14ac:dyDescent="0.25">
      <c r="A29" s="1532"/>
      <c r="B29" s="1529"/>
      <c r="C29" s="848"/>
      <c r="D29" s="848"/>
      <c r="E29" s="848"/>
      <c r="F29" s="71"/>
      <c r="G29" s="71"/>
      <c r="H29" s="203"/>
      <c r="I29" s="204"/>
      <c r="J29" s="203"/>
      <c r="K29" s="204"/>
      <c r="L29" s="203"/>
      <c r="M29" s="204"/>
      <c r="N29" s="203"/>
      <c r="O29" s="204"/>
      <c r="P29" s="1482"/>
      <c r="Q29" s="377"/>
      <c r="R29" s="537"/>
      <c r="S29" s="71"/>
      <c r="T29" s="71"/>
      <c r="U29" s="71"/>
    </row>
    <row r="30" spans="1:21" ht="15.75" x14ac:dyDescent="0.25">
      <c r="A30" s="1533"/>
      <c r="B30" s="1530"/>
      <c r="C30" s="665"/>
      <c r="D30" s="665"/>
      <c r="E30" s="665"/>
      <c r="F30" s="71"/>
      <c r="G30" s="71"/>
      <c r="H30" s="203"/>
      <c r="I30" s="204"/>
      <c r="J30" s="203"/>
      <c r="K30" s="204"/>
      <c r="L30" s="203"/>
      <c r="M30" s="204"/>
      <c r="N30" s="203"/>
      <c r="O30" s="204"/>
      <c r="P30" s="1482">
        <f t="shared" ref="P30:P39" si="2">H30+J30+L30+N30</f>
        <v>0</v>
      </c>
      <c r="Q30" s="377">
        <f t="shared" ref="Q30:Q39" si="3">I30+K30+M30+O30</f>
        <v>0</v>
      </c>
      <c r="R30" s="71"/>
      <c r="S30" s="71"/>
      <c r="T30" s="71"/>
      <c r="U30" s="71"/>
    </row>
    <row r="31" spans="1:21" ht="126" x14ac:dyDescent="0.25">
      <c r="A31" s="1525" t="s">
        <v>1375</v>
      </c>
      <c r="B31" s="1525" t="s">
        <v>1374</v>
      </c>
      <c r="C31" s="849" t="s">
        <v>1689</v>
      </c>
      <c r="D31" s="1599" t="s">
        <v>2059</v>
      </c>
      <c r="E31" s="1600" t="s">
        <v>2060</v>
      </c>
      <c r="F31" s="71" t="s">
        <v>2061</v>
      </c>
      <c r="G31" s="71" t="s">
        <v>2062</v>
      </c>
      <c r="H31" s="203">
        <v>1</v>
      </c>
      <c r="I31" s="1488" t="e">
        <f t="shared" si="0"/>
        <v>#VALUE!</v>
      </c>
      <c r="J31" s="71"/>
      <c r="K31" s="71"/>
      <c r="L31" s="71"/>
      <c r="M31" s="344"/>
      <c r="N31" s="71"/>
      <c r="O31" s="71"/>
      <c r="P31" s="1482">
        <v>1</v>
      </c>
      <c r="Q31" s="377" t="s">
        <v>1912</v>
      </c>
      <c r="R31" s="71" t="s">
        <v>2063</v>
      </c>
      <c r="S31" s="71" t="s">
        <v>2064</v>
      </c>
      <c r="T31" s="71" t="s">
        <v>2041</v>
      </c>
      <c r="U31" s="71" t="s">
        <v>2042</v>
      </c>
    </row>
    <row r="32" spans="1:21" ht="126" x14ac:dyDescent="0.25">
      <c r="A32" s="1526"/>
      <c r="B32" s="1526"/>
      <c r="C32" s="849" t="s">
        <v>1689</v>
      </c>
      <c r="D32" s="1599" t="s">
        <v>2059</v>
      </c>
      <c r="E32" s="1600" t="s">
        <v>2060</v>
      </c>
      <c r="F32" s="71" t="s">
        <v>2065</v>
      </c>
      <c r="G32" s="71" t="s">
        <v>2066</v>
      </c>
      <c r="H32" s="71">
        <v>0</v>
      </c>
      <c r="I32" s="1488" t="e">
        <f t="shared" si="0"/>
        <v>#VALUE!</v>
      </c>
      <c r="J32" s="203">
        <v>1</v>
      </c>
      <c r="K32" s="71"/>
      <c r="L32" s="71"/>
      <c r="M32" s="344"/>
      <c r="N32" s="71"/>
      <c r="O32" s="71"/>
      <c r="P32" s="1482">
        <v>1</v>
      </c>
      <c r="Q32" s="377" t="s">
        <v>1912</v>
      </c>
      <c r="R32" s="71" t="s">
        <v>2063</v>
      </c>
      <c r="S32" s="71" t="s">
        <v>2064</v>
      </c>
      <c r="T32" s="71" t="s">
        <v>2041</v>
      </c>
      <c r="U32" s="71" t="s">
        <v>2042</v>
      </c>
    </row>
    <row r="33" spans="1:21" ht="126" x14ac:dyDescent="0.25">
      <c r="A33" s="1526"/>
      <c r="B33" s="1526"/>
      <c r="C33" s="849" t="s">
        <v>1689</v>
      </c>
      <c r="D33" s="1601" t="s">
        <v>2067</v>
      </c>
      <c r="E33" s="1602" t="s">
        <v>2068</v>
      </c>
      <c r="F33" s="71" t="s">
        <v>2032</v>
      </c>
      <c r="G33" s="71" t="s">
        <v>2033</v>
      </c>
      <c r="H33" s="71"/>
      <c r="I33" s="1488">
        <f t="shared" si="0"/>
        <v>0</v>
      </c>
      <c r="J33" s="71"/>
      <c r="K33" s="71"/>
      <c r="L33" s="203">
        <v>0.5</v>
      </c>
      <c r="M33" s="344"/>
      <c r="N33" s="203">
        <v>0.5</v>
      </c>
      <c r="O33" s="71"/>
      <c r="P33" s="1482">
        <v>1</v>
      </c>
      <c r="Q33" s="377">
        <v>2900</v>
      </c>
      <c r="R33" s="71" t="s">
        <v>2063</v>
      </c>
      <c r="S33" s="71" t="s">
        <v>2069</v>
      </c>
      <c r="T33" s="71" t="s">
        <v>2041</v>
      </c>
      <c r="U33" s="71" t="s">
        <v>2042</v>
      </c>
    </row>
    <row r="34" spans="1:21" ht="15.75" x14ac:dyDescent="0.25">
      <c r="A34" s="1526"/>
      <c r="B34" s="1526"/>
      <c r="C34" s="343"/>
      <c r="D34" s="343"/>
      <c r="E34" s="323"/>
      <c r="F34" s="71"/>
      <c r="G34" s="71"/>
      <c r="H34" s="71"/>
      <c r="I34" s="344"/>
      <c r="J34" s="71"/>
      <c r="K34" s="71"/>
      <c r="L34" s="71"/>
      <c r="M34" s="344"/>
      <c r="N34" s="71"/>
      <c r="O34" s="71"/>
      <c r="P34" s="1482">
        <f t="shared" si="2"/>
        <v>0</v>
      </c>
      <c r="Q34" s="377">
        <f t="shared" si="3"/>
        <v>0</v>
      </c>
      <c r="R34" s="71"/>
      <c r="S34" s="71"/>
      <c r="T34" s="71"/>
      <c r="U34" s="71"/>
    </row>
    <row r="35" spans="1:21" ht="15.75" x14ac:dyDescent="0.25">
      <c r="A35" s="1526"/>
      <c r="B35" s="1526"/>
      <c r="C35" s="343"/>
      <c r="D35" s="343"/>
      <c r="E35" s="323"/>
      <c r="F35" s="71"/>
      <c r="G35" s="71"/>
      <c r="H35" s="71"/>
      <c r="I35" s="344"/>
      <c r="J35" s="71"/>
      <c r="K35" s="71"/>
      <c r="L35" s="71"/>
      <c r="M35" s="344"/>
      <c r="N35" s="71"/>
      <c r="O35" s="71"/>
      <c r="P35" s="1482">
        <f t="shared" si="2"/>
        <v>0</v>
      </c>
      <c r="Q35" s="377">
        <f t="shared" si="3"/>
        <v>0</v>
      </c>
      <c r="R35" s="71"/>
      <c r="S35" s="71"/>
      <c r="T35" s="71"/>
      <c r="U35" s="71"/>
    </row>
    <row r="36" spans="1:21" ht="15.75" x14ac:dyDescent="0.25">
      <c r="A36" s="1526"/>
      <c r="B36" s="1526"/>
      <c r="C36" s="343"/>
      <c r="D36" s="343"/>
      <c r="E36" s="323"/>
      <c r="F36" s="71"/>
      <c r="G36" s="71"/>
      <c r="H36" s="71"/>
      <c r="I36" s="344"/>
      <c r="J36" s="71"/>
      <c r="K36" s="71"/>
      <c r="L36" s="71"/>
      <c r="M36" s="344"/>
      <c r="N36" s="71"/>
      <c r="O36" s="71"/>
      <c r="P36" s="1482">
        <f t="shared" si="2"/>
        <v>0</v>
      </c>
      <c r="Q36" s="377">
        <f t="shared" si="3"/>
        <v>0</v>
      </c>
      <c r="R36" s="71"/>
      <c r="S36" s="71"/>
      <c r="T36" s="71"/>
      <c r="U36" s="71"/>
    </row>
    <row r="37" spans="1:21" ht="15.75" x14ac:dyDescent="0.25">
      <c r="A37" s="1526"/>
      <c r="B37" s="1526"/>
      <c r="C37" s="343"/>
      <c r="D37" s="343"/>
      <c r="E37" s="323"/>
      <c r="F37" s="71"/>
      <c r="G37" s="71"/>
      <c r="H37" s="203"/>
      <c r="I37" s="71"/>
      <c r="J37" s="71"/>
      <c r="K37" s="71"/>
      <c r="L37" s="71"/>
      <c r="M37" s="71"/>
      <c r="N37" s="71"/>
      <c r="O37" s="71"/>
      <c r="P37" s="1482">
        <f t="shared" si="2"/>
        <v>0</v>
      </c>
      <c r="Q37" s="377">
        <f t="shared" si="3"/>
        <v>0</v>
      </c>
      <c r="R37" s="71"/>
      <c r="S37" s="71"/>
      <c r="T37" s="71"/>
      <c r="U37" s="71"/>
    </row>
    <row r="38" spans="1:21" ht="15.75" x14ac:dyDescent="0.25">
      <c r="A38" s="1526"/>
      <c r="B38" s="1526"/>
      <c r="C38" s="343"/>
      <c r="D38" s="343"/>
      <c r="E38" s="343"/>
      <c r="F38" s="71"/>
      <c r="G38" s="71"/>
      <c r="H38" s="71"/>
      <c r="I38" s="71"/>
      <c r="J38" s="71"/>
      <c r="K38" s="71"/>
      <c r="L38" s="71"/>
      <c r="M38" s="71"/>
      <c r="N38" s="71"/>
      <c r="O38" s="71"/>
      <c r="P38" s="1482">
        <f t="shared" si="2"/>
        <v>0</v>
      </c>
      <c r="Q38" s="377">
        <f t="shared" si="3"/>
        <v>0</v>
      </c>
      <c r="R38" s="71"/>
      <c r="S38" s="71"/>
      <c r="T38" s="71"/>
      <c r="U38" s="71"/>
    </row>
    <row r="39" spans="1:21" ht="15.75" x14ac:dyDescent="0.25">
      <c r="A39" s="1527"/>
      <c r="B39" s="1527"/>
      <c r="C39" s="343"/>
      <c r="D39" s="343"/>
      <c r="E39" s="343"/>
      <c r="F39" s="71"/>
      <c r="G39" s="71"/>
      <c r="H39" s="71"/>
      <c r="I39" s="71"/>
      <c r="J39" s="71"/>
      <c r="K39" s="71"/>
      <c r="L39" s="71"/>
      <c r="M39" s="71"/>
      <c r="N39" s="71"/>
      <c r="O39" s="71"/>
      <c r="P39" s="1482">
        <f t="shared" si="2"/>
        <v>0</v>
      </c>
      <c r="Q39" s="377">
        <f t="shared" si="3"/>
        <v>0</v>
      </c>
      <c r="R39" s="71"/>
      <c r="S39" s="71"/>
      <c r="T39" s="71"/>
      <c r="U39" s="72"/>
    </row>
    <row r="40" spans="1:21" ht="15.6" customHeight="1" x14ac:dyDescent="0.25">
      <c r="A40" s="294"/>
      <c r="B40" s="295"/>
      <c r="C40" s="294" t="s">
        <v>1350</v>
      </c>
      <c r="D40" s="295"/>
      <c r="E40" s="295"/>
      <c r="F40" s="295"/>
      <c r="G40" s="296"/>
      <c r="H40" s="231">
        <f t="shared" ref="H40:Q40" si="4">SUM(H9:H39)</f>
        <v>6.33</v>
      </c>
      <c r="I40" s="231" t="e">
        <f t="shared" si="4"/>
        <v>#VALUE!</v>
      </c>
      <c r="J40" s="231">
        <f t="shared" si="4"/>
        <v>5.33</v>
      </c>
      <c r="K40" s="231">
        <f t="shared" si="4"/>
        <v>2878.05</v>
      </c>
      <c r="L40" s="231">
        <f t="shared" si="4"/>
        <v>5.09</v>
      </c>
      <c r="M40" s="231">
        <f t="shared" si="4"/>
        <v>2958.9</v>
      </c>
      <c r="N40" s="231">
        <f t="shared" si="4"/>
        <v>6.25</v>
      </c>
      <c r="O40" s="231">
        <f t="shared" si="4"/>
        <v>210</v>
      </c>
      <c r="P40" s="1188">
        <f t="shared" si="4"/>
        <v>23</v>
      </c>
      <c r="Q40" s="231">
        <f t="shared" si="4"/>
        <v>518732.11</v>
      </c>
      <c r="R40" s="206"/>
      <c r="S40" s="206"/>
      <c r="T40" s="206"/>
      <c r="U40" s="209"/>
    </row>
    <row r="41" spans="1:21" x14ac:dyDescent="0.25">
      <c r="F41" s="86"/>
    </row>
    <row r="42" spans="1:21" x14ac:dyDescent="0.25">
      <c r="F42" s="86"/>
    </row>
    <row r="43" spans="1:21" x14ac:dyDescent="0.25">
      <c r="C43" s="153"/>
      <c r="F43" s="86"/>
    </row>
    <row r="44" spans="1:21" x14ac:dyDescent="0.25">
      <c r="C44" s="504"/>
      <c r="F44" s="86"/>
    </row>
    <row r="45" spans="1:21" x14ac:dyDescent="0.25">
      <c r="C45" s="153"/>
      <c r="F45" s="86"/>
    </row>
    <row r="46" spans="1:21" x14ac:dyDescent="0.25">
      <c r="F46" s="86"/>
    </row>
    <row r="47" spans="1:21" x14ac:dyDescent="0.25">
      <c r="F47" s="86"/>
    </row>
    <row r="48" spans="1:21" x14ac:dyDescent="0.25">
      <c r="F48" s="86"/>
    </row>
    <row r="49" spans="6:6" x14ac:dyDescent="0.25">
      <c r="F49" s="86"/>
    </row>
    <row r="50" spans="6:6" x14ac:dyDescent="0.25">
      <c r="F50" s="86"/>
    </row>
    <row r="51" spans="6:6" x14ac:dyDescent="0.25">
      <c r="F51" s="86"/>
    </row>
    <row r="52" spans="6:6" x14ac:dyDescent="0.25">
      <c r="F52" s="86"/>
    </row>
    <row r="53" spans="6:6" x14ac:dyDescent="0.25">
      <c r="F53" s="86"/>
    </row>
    <row r="54" spans="6:6" x14ac:dyDescent="0.25">
      <c r="F54" s="86"/>
    </row>
    <row r="55" spans="6:6" x14ac:dyDescent="0.25">
      <c r="F55" s="86"/>
    </row>
    <row r="56" spans="6:6" x14ac:dyDescent="0.25">
      <c r="F56" s="86"/>
    </row>
    <row r="57" spans="6:6" x14ac:dyDescent="0.25">
      <c r="F57" s="86"/>
    </row>
    <row r="58" spans="6:6" x14ac:dyDescent="0.25">
      <c r="F58" s="86"/>
    </row>
    <row r="59" spans="6:6" x14ac:dyDescent="0.25">
      <c r="F59" s="86"/>
    </row>
    <row r="60" spans="6:6" x14ac:dyDescent="0.25">
      <c r="F60" s="86"/>
    </row>
    <row r="61" spans="6:6" x14ac:dyDescent="0.25">
      <c r="F61" s="86"/>
    </row>
    <row r="62" spans="6:6" x14ac:dyDescent="0.25">
      <c r="F62" s="86"/>
    </row>
    <row r="63" spans="6:6" x14ac:dyDescent="0.25">
      <c r="F63" s="86"/>
    </row>
    <row r="64" spans="6:6" x14ac:dyDescent="0.25">
      <c r="F64" s="86"/>
    </row>
    <row r="65" spans="6:6" x14ac:dyDescent="0.25">
      <c r="F65" s="86"/>
    </row>
    <row r="66" spans="6:6" x14ac:dyDescent="0.25">
      <c r="F66" s="86"/>
    </row>
    <row r="67" spans="6:6" x14ac:dyDescent="0.25">
      <c r="F67" s="86"/>
    </row>
    <row r="68" spans="6:6" x14ac:dyDescent="0.25">
      <c r="F68" s="86"/>
    </row>
    <row r="69" spans="6:6" x14ac:dyDescent="0.25">
      <c r="F69" s="86"/>
    </row>
    <row r="70" spans="6:6" x14ac:dyDescent="0.25">
      <c r="F70" s="86"/>
    </row>
    <row r="71" spans="6:6" x14ac:dyDescent="0.25">
      <c r="F71" s="86"/>
    </row>
    <row r="72" spans="6:6" x14ac:dyDescent="0.25">
      <c r="F72" s="86"/>
    </row>
    <row r="73" spans="6:6" x14ac:dyDescent="0.25">
      <c r="F73" s="86"/>
    </row>
    <row r="74" spans="6:6" x14ac:dyDescent="0.25">
      <c r="F74" s="86"/>
    </row>
    <row r="75" spans="6:6" x14ac:dyDescent="0.25">
      <c r="F75" s="86"/>
    </row>
    <row r="76" spans="6:6" x14ac:dyDescent="0.25">
      <c r="F76" s="86"/>
    </row>
    <row r="77" spans="6:6" x14ac:dyDescent="0.25">
      <c r="F77" s="86"/>
    </row>
    <row r="78" spans="6:6" x14ac:dyDescent="0.25">
      <c r="F78" s="86"/>
    </row>
    <row r="79" spans="6:6" x14ac:dyDescent="0.25">
      <c r="F79" s="86"/>
    </row>
    <row r="80" spans="6:6" x14ac:dyDescent="0.25">
      <c r="F80" s="86"/>
    </row>
    <row r="81" spans="6:6" x14ac:dyDescent="0.25">
      <c r="F81" s="86"/>
    </row>
    <row r="82" spans="6:6" x14ac:dyDescent="0.25">
      <c r="F82" s="86"/>
    </row>
    <row r="83" spans="6:6" x14ac:dyDescent="0.25">
      <c r="F83" s="86"/>
    </row>
    <row r="84" spans="6:6" x14ac:dyDescent="0.25">
      <c r="F84" s="86"/>
    </row>
    <row r="85" spans="6:6" x14ac:dyDescent="0.25">
      <c r="F85" s="86"/>
    </row>
    <row r="86" spans="6:6" x14ac:dyDescent="0.25">
      <c r="F86" s="86"/>
    </row>
    <row r="87" spans="6:6" x14ac:dyDescent="0.25">
      <c r="F87" s="86"/>
    </row>
    <row r="88" spans="6:6" x14ac:dyDescent="0.25">
      <c r="F88" s="86"/>
    </row>
    <row r="89" spans="6:6" x14ac:dyDescent="0.25">
      <c r="F89" s="86"/>
    </row>
    <row r="90" spans="6:6" x14ac:dyDescent="0.25">
      <c r="F90" s="86"/>
    </row>
    <row r="91" spans="6:6" x14ac:dyDescent="0.25">
      <c r="F91" s="86"/>
    </row>
    <row r="92" spans="6:6" x14ac:dyDescent="0.25">
      <c r="F92" s="86"/>
    </row>
    <row r="93" spans="6:6" x14ac:dyDescent="0.25">
      <c r="F93" s="86"/>
    </row>
    <row r="94" spans="6:6" x14ac:dyDescent="0.25">
      <c r="F94" s="86"/>
    </row>
    <row r="95" spans="6:6" x14ac:dyDescent="0.25">
      <c r="F95" s="86"/>
    </row>
    <row r="96" spans="6:6" x14ac:dyDescent="0.25">
      <c r="F96" s="86"/>
    </row>
    <row r="97" spans="6:6" x14ac:dyDescent="0.25">
      <c r="F97" s="86"/>
    </row>
    <row r="98" spans="6:6" x14ac:dyDescent="0.25">
      <c r="F98" s="86"/>
    </row>
    <row r="99" spans="6:6" x14ac:dyDescent="0.25">
      <c r="F99" s="86"/>
    </row>
    <row r="100" spans="6:6" x14ac:dyDescent="0.25">
      <c r="F100" s="86"/>
    </row>
    <row r="101" spans="6:6" x14ac:dyDescent="0.25">
      <c r="F101" s="86"/>
    </row>
    <row r="102" spans="6:6" x14ac:dyDescent="0.25">
      <c r="F102" s="86"/>
    </row>
    <row r="103" spans="6:6" x14ac:dyDescent="0.25">
      <c r="F103" s="86"/>
    </row>
  </sheetData>
  <mergeCells count="21">
    <mergeCell ref="U5:U7"/>
    <mergeCell ref="R5:R7"/>
    <mergeCell ref="F5:F7"/>
    <mergeCell ref="T5:T7"/>
    <mergeCell ref="S5:S7"/>
    <mergeCell ref="H6:I6"/>
    <mergeCell ref="L6:M6"/>
    <mergeCell ref="N6:O6"/>
    <mergeCell ref="P5:Q6"/>
    <mergeCell ref="C5:C7"/>
    <mergeCell ref="J6:K6"/>
    <mergeCell ref="E5:E7"/>
    <mergeCell ref="G5:G7"/>
    <mergeCell ref="H5:O5"/>
    <mergeCell ref="D5:D7"/>
    <mergeCell ref="A5:A7"/>
    <mergeCell ref="B5:B7"/>
    <mergeCell ref="B31:B39"/>
    <mergeCell ref="B9:B30"/>
    <mergeCell ref="A9:A30"/>
    <mergeCell ref="A31:A39"/>
  </mergeCells>
  <conditionalFormatting sqref="F9:F14">
    <cfRule type="duplicateValues" dxfId="1" priority="1"/>
  </conditionalFormatting>
  <conditionalFormatting sqref="F15:F39">
    <cfRule type="duplicateValues" dxfId="0" priority="5"/>
  </conditionalFormatting>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8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39">
      <formula1>$B$1:$C$1</formula1>
    </dataValidation>
    <dataValidation type="list" allowBlank="1" showInputMessage="1" showErrorMessage="1" sqref="E1">
      <formula1>$V$1:$AC$1</formula1>
    </dataValidation>
  </dataValidations>
  <pageMargins left="0.70866141732283472" right="0.70866141732283472" top="0.74803149606299213" bottom="0.74803149606299213" header="0.31496062992125984" footer="0.31496062992125984"/>
  <pageSetup paperSize="9" pageOrder="overThenDown" orientation="landscape"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3"/>
  <dimension ref="A1:AB134"/>
  <sheetViews>
    <sheetView showGridLines="0" topLeftCell="F1" zoomScale="64" zoomScaleNormal="64" workbookViewId="0">
      <pane ySplit="6" topLeftCell="A7" activePane="bottomLeft" state="frozen"/>
      <selection sqref="A1:V1"/>
      <selection pane="bottomLeft" activeCell="S11" sqref="S11"/>
    </sheetView>
  </sheetViews>
  <sheetFormatPr baseColWidth="10" defaultColWidth="12.5703125" defaultRowHeight="12" x14ac:dyDescent="0.25"/>
  <cols>
    <col min="1" max="1" width="35.140625" style="260" customWidth="1"/>
    <col min="2" max="2" width="48.140625" style="252" customWidth="1"/>
    <col min="3" max="4" width="32.42578125" style="252" customWidth="1"/>
    <col min="5" max="5" width="32.7109375" style="252" customWidth="1"/>
    <col min="6" max="6" width="27.42578125" style="261" customWidth="1"/>
    <col min="7" max="7" width="36.42578125" style="252" customWidth="1"/>
    <col min="8" max="8" width="15.28515625" style="252" customWidth="1"/>
    <col min="9" max="9" width="15.85546875" style="252" customWidth="1"/>
    <col min="10" max="10" width="15.28515625" style="252" customWidth="1"/>
    <col min="11" max="11" width="15.42578125" style="252" customWidth="1"/>
    <col min="12" max="12" width="15.28515625" style="252" customWidth="1"/>
    <col min="13" max="13" width="14.85546875" style="252" customWidth="1"/>
    <col min="14" max="14" width="15.28515625" style="252" customWidth="1"/>
    <col min="15" max="15" width="17.5703125" style="252" customWidth="1"/>
    <col min="16" max="16" width="15.28515625" style="384" customWidth="1"/>
    <col min="17" max="17" width="16.28515625" style="384" bestFit="1" customWidth="1"/>
    <col min="18" max="20" width="14.28515625" style="252" customWidth="1"/>
    <col min="21" max="21" width="15.7109375" style="252" customWidth="1"/>
    <col min="22" max="16384" width="12.5703125" style="252"/>
  </cols>
  <sheetData>
    <row r="1" spans="1:28" s="244" customFormat="1" ht="18.75" x14ac:dyDescent="0.25">
      <c r="B1" s="288"/>
      <c r="C1" s="288"/>
      <c r="D1" s="288"/>
      <c r="E1" s="288"/>
      <c r="F1" s="288"/>
      <c r="G1" s="288"/>
      <c r="H1" s="288" t="s">
        <v>1379</v>
      </c>
      <c r="I1" s="288"/>
      <c r="L1" s="520" t="s">
        <v>1539</v>
      </c>
      <c r="M1" s="520" t="s">
        <v>1540</v>
      </c>
      <c r="N1" s="520" t="s">
        <v>1541</v>
      </c>
      <c r="O1" s="520" t="s">
        <v>1542</v>
      </c>
      <c r="P1" s="520" t="s">
        <v>1543</v>
      </c>
      <c r="Q1" s="520" t="s">
        <v>1544</v>
      </c>
      <c r="R1" s="520" t="s">
        <v>1545</v>
      </c>
      <c r="S1" s="520" t="s">
        <v>1546</v>
      </c>
      <c r="T1" s="520" t="s">
        <v>1547</v>
      </c>
      <c r="U1" s="520" t="s">
        <v>1548</v>
      </c>
      <c r="V1" s="520" t="s">
        <v>1549</v>
      </c>
      <c r="W1" s="520" t="s">
        <v>1550</v>
      </c>
      <c r="X1" s="520" t="s">
        <v>1551</v>
      </c>
      <c r="Y1" s="520" t="s">
        <v>1552</v>
      </c>
      <c r="Z1" s="520" t="s">
        <v>1553</v>
      </c>
      <c r="AA1" s="520" t="s">
        <v>1554</v>
      </c>
      <c r="AB1" s="520" t="s">
        <v>1555</v>
      </c>
    </row>
    <row r="2" spans="1:28" s="244" customFormat="1" ht="18.75" x14ac:dyDescent="0.25">
      <c r="A2" s="310" t="s">
        <v>1341</v>
      </c>
      <c r="B2" s="288"/>
      <c r="C2" s="288"/>
      <c r="D2" s="288"/>
      <c r="E2" s="288"/>
      <c r="F2" s="288"/>
      <c r="G2" s="288"/>
      <c r="H2" s="288"/>
      <c r="I2" s="288"/>
      <c r="J2" s="288"/>
      <c r="K2" s="288"/>
      <c r="L2" s="288"/>
      <c r="M2" s="288"/>
      <c r="N2" s="288"/>
      <c r="O2" s="288"/>
      <c r="P2" s="378"/>
      <c r="Q2" s="378"/>
      <c r="R2" s="288"/>
      <c r="S2" s="288"/>
      <c r="T2" s="288"/>
      <c r="U2" s="288"/>
    </row>
    <row r="3" spans="1:28" s="244" customFormat="1" ht="21" customHeight="1" x14ac:dyDescent="0.25">
      <c r="A3" s="245" t="s">
        <v>1376</v>
      </c>
      <c r="B3" s="246"/>
      <c r="C3" s="246"/>
      <c r="D3" s="246"/>
      <c r="E3" s="246"/>
      <c r="F3" s="247"/>
      <c r="G3" s="246"/>
      <c r="H3" s="246"/>
      <c r="I3" s="246"/>
      <c r="J3" s="246"/>
      <c r="K3" s="246"/>
      <c r="L3" s="246"/>
      <c r="M3" s="246"/>
      <c r="N3" s="246"/>
      <c r="O3" s="246"/>
      <c r="P3" s="379"/>
      <c r="Q3" s="379"/>
      <c r="R3" s="246"/>
      <c r="S3" s="246"/>
      <c r="T3" s="246"/>
      <c r="U3" s="246"/>
    </row>
    <row r="4" spans="1:28" s="67" customFormat="1" ht="23.25" customHeight="1" x14ac:dyDescent="0.25">
      <c r="A4" s="1522" t="s">
        <v>96</v>
      </c>
      <c r="B4" s="1524" t="s">
        <v>110</v>
      </c>
      <c r="C4" s="1534" t="s">
        <v>1537</v>
      </c>
      <c r="D4" s="1534" t="s">
        <v>1538</v>
      </c>
      <c r="E4" s="1534" t="s">
        <v>86</v>
      </c>
      <c r="F4" s="1534" t="s">
        <v>391</v>
      </c>
      <c r="G4" s="1534" t="s">
        <v>87</v>
      </c>
      <c r="H4" s="1537" t="s">
        <v>99</v>
      </c>
      <c r="I4" s="1539"/>
      <c r="J4" s="1539"/>
      <c r="K4" s="1539"/>
      <c r="L4" s="1539"/>
      <c r="M4" s="1539"/>
      <c r="N4" s="1539"/>
      <c r="O4" s="1538"/>
      <c r="P4" s="1543" t="s">
        <v>100</v>
      </c>
      <c r="Q4" s="1544"/>
      <c r="R4" s="1524" t="s">
        <v>102</v>
      </c>
      <c r="S4" s="1524" t="s">
        <v>109</v>
      </c>
      <c r="T4" s="1524" t="s">
        <v>108</v>
      </c>
      <c r="U4" s="1540" t="s">
        <v>88</v>
      </c>
    </row>
    <row r="5" spans="1:28" s="67" customFormat="1" ht="15" customHeight="1" x14ac:dyDescent="0.25">
      <c r="A5" s="1522"/>
      <c r="B5" s="1522"/>
      <c r="C5" s="1535"/>
      <c r="D5" s="1535"/>
      <c r="E5" s="1535"/>
      <c r="F5" s="1535"/>
      <c r="G5" s="1535"/>
      <c r="H5" s="1537" t="s">
        <v>103</v>
      </c>
      <c r="I5" s="1538"/>
      <c r="J5" s="1537" t="s">
        <v>104</v>
      </c>
      <c r="K5" s="1538"/>
      <c r="L5" s="1537" t="s">
        <v>105</v>
      </c>
      <c r="M5" s="1538"/>
      <c r="N5" s="1537" t="s">
        <v>106</v>
      </c>
      <c r="O5" s="1538"/>
      <c r="P5" s="1545"/>
      <c r="Q5" s="1546"/>
      <c r="R5" s="1522"/>
      <c r="S5" s="1522"/>
      <c r="T5" s="1522"/>
      <c r="U5" s="1541"/>
    </row>
    <row r="6" spans="1:28" s="67" customFormat="1" ht="24" customHeight="1" x14ac:dyDescent="0.25">
      <c r="A6" s="1523"/>
      <c r="B6" s="1523"/>
      <c r="C6" s="1536"/>
      <c r="D6" s="1536"/>
      <c r="E6" s="1536"/>
      <c r="F6" s="1536"/>
      <c r="G6" s="1536"/>
      <c r="H6" s="439" t="s">
        <v>107</v>
      </c>
      <c r="I6" s="439" t="s">
        <v>12</v>
      </c>
      <c r="J6" s="439" t="s">
        <v>107</v>
      </c>
      <c r="K6" s="439" t="s">
        <v>12</v>
      </c>
      <c r="L6" s="439" t="s">
        <v>107</v>
      </c>
      <c r="M6" s="439" t="s">
        <v>12</v>
      </c>
      <c r="N6" s="439" t="s">
        <v>107</v>
      </c>
      <c r="O6" s="439" t="s">
        <v>12</v>
      </c>
      <c r="P6" s="439" t="s">
        <v>107</v>
      </c>
      <c r="Q6" s="439" t="s">
        <v>12</v>
      </c>
      <c r="R6" s="1523"/>
      <c r="S6" s="1523"/>
      <c r="T6" s="1523"/>
      <c r="U6" s="1542"/>
    </row>
    <row r="7" spans="1:28" s="67" customFormat="1" ht="15.75" x14ac:dyDescent="0.25">
      <c r="A7" s="440"/>
      <c r="B7" s="441"/>
      <c r="C7" s="442"/>
      <c r="D7" s="442"/>
      <c r="E7" s="442"/>
      <c r="F7" s="443"/>
      <c r="G7" s="442"/>
      <c r="H7" s="444"/>
      <c r="I7" s="444"/>
      <c r="J7" s="444"/>
      <c r="K7" s="444"/>
      <c r="L7" s="444"/>
      <c r="M7" s="444"/>
      <c r="N7" s="444"/>
      <c r="O7" s="444"/>
      <c r="P7" s="444"/>
      <c r="Q7" s="444"/>
      <c r="R7" s="445"/>
      <c r="S7" s="445"/>
      <c r="T7" s="445"/>
      <c r="U7" s="446"/>
    </row>
    <row r="8" spans="1:28" ht="157.5" x14ac:dyDescent="0.25">
      <c r="A8" s="1547" t="s">
        <v>1377</v>
      </c>
      <c r="B8" s="1547" t="s">
        <v>1454</v>
      </c>
      <c r="C8" s="306" t="s">
        <v>1539</v>
      </c>
      <c r="D8" s="306" t="s">
        <v>1739</v>
      </c>
      <c r="E8" s="306" t="s">
        <v>1740</v>
      </c>
      <c r="F8" s="306" t="s">
        <v>1741</v>
      </c>
      <c r="G8" s="306" t="s">
        <v>1742</v>
      </c>
      <c r="H8" s="250">
        <v>0.5</v>
      </c>
      <c r="I8" s="249"/>
      <c r="J8" s="250">
        <v>0.5</v>
      </c>
      <c r="K8" s="251"/>
      <c r="L8" s="249"/>
      <c r="M8" s="230"/>
      <c r="N8" s="250"/>
      <c r="O8" s="230"/>
      <c r="P8" s="380">
        <f t="shared" ref="P8" si="0">H8+J8+L8+N8</f>
        <v>1</v>
      </c>
      <c r="Q8" s="381">
        <v>75000</v>
      </c>
      <c r="R8" s="249" t="s">
        <v>1743</v>
      </c>
      <c r="S8" s="249" t="s">
        <v>1744</v>
      </c>
      <c r="T8" s="249" t="s">
        <v>1745</v>
      </c>
      <c r="U8" s="306" t="s">
        <v>1746</v>
      </c>
    </row>
    <row r="9" spans="1:28" ht="141.75" x14ac:dyDescent="0.25">
      <c r="A9" s="1548"/>
      <c r="B9" s="1548"/>
      <c r="C9" s="677" t="s">
        <v>1539</v>
      </c>
      <c r="D9" s="1603" t="s">
        <v>1919</v>
      </c>
      <c r="E9" s="1603" t="s">
        <v>1914</v>
      </c>
      <c r="F9" s="1603" t="s">
        <v>1920</v>
      </c>
      <c r="G9" s="677" t="s">
        <v>1921</v>
      </c>
      <c r="H9" s="674">
        <v>0.5</v>
      </c>
      <c r="I9" s="673"/>
      <c r="J9" s="674">
        <v>0.5</v>
      </c>
      <c r="K9" s="675"/>
      <c r="L9" s="673">
        <v>0</v>
      </c>
      <c r="M9" s="672"/>
      <c r="N9" s="674">
        <v>0</v>
      </c>
      <c r="O9" s="672"/>
      <c r="P9" s="685">
        <v>1</v>
      </c>
      <c r="Q9" s="686" t="s">
        <v>1912</v>
      </c>
      <c r="R9" s="673" t="s">
        <v>1922</v>
      </c>
      <c r="S9" s="673" t="s">
        <v>1923</v>
      </c>
      <c r="T9" s="673"/>
      <c r="U9" s="677" t="s">
        <v>1924</v>
      </c>
    </row>
    <row r="10" spans="1:28" ht="141.75" x14ac:dyDescent="0.25">
      <c r="A10" s="1548"/>
      <c r="B10" s="1548"/>
      <c r="C10" s="677" t="s">
        <v>1539</v>
      </c>
      <c r="D10" s="1603" t="s">
        <v>1919</v>
      </c>
      <c r="E10" s="1603" t="s">
        <v>1914</v>
      </c>
      <c r="F10" s="1603" t="s">
        <v>1925</v>
      </c>
      <c r="G10" s="677" t="s">
        <v>1926</v>
      </c>
      <c r="H10" s="673">
        <v>0</v>
      </c>
      <c r="I10" s="673"/>
      <c r="J10" s="674">
        <v>0.5</v>
      </c>
      <c r="K10" s="675"/>
      <c r="L10" s="674">
        <v>0.5</v>
      </c>
      <c r="M10" s="672"/>
      <c r="N10" s="674">
        <v>0</v>
      </c>
      <c r="O10" s="672"/>
      <c r="P10" s="685">
        <v>1</v>
      </c>
      <c r="Q10" s="686" t="s">
        <v>1912</v>
      </c>
      <c r="R10" s="673" t="s">
        <v>1922</v>
      </c>
      <c r="S10" s="673" t="s">
        <v>1927</v>
      </c>
      <c r="T10" s="673"/>
      <c r="U10" s="677" t="s">
        <v>1924</v>
      </c>
    </row>
    <row r="11" spans="1:28" ht="141.75" x14ac:dyDescent="0.25">
      <c r="A11" s="1548"/>
      <c r="B11" s="1548"/>
      <c r="C11" s="677" t="s">
        <v>1539</v>
      </c>
      <c r="D11" s="1603" t="s">
        <v>1919</v>
      </c>
      <c r="E11" s="1603" t="s">
        <v>1914</v>
      </c>
      <c r="F11" s="1603" t="s">
        <v>1882</v>
      </c>
      <c r="G11" s="677" t="s">
        <v>1883</v>
      </c>
      <c r="H11" s="674">
        <v>0.25</v>
      </c>
      <c r="I11" s="673"/>
      <c r="J11" s="674">
        <v>0.25</v>
      </c>
      <c r="K11" s="675"/>
      <c r="L11" s="674">
        <v>0.25</v>
      </c>
      <c r="M11" s="672"/>
      <c r="N11" s="674">
        <v>0.25</v>
      </c>
      <c r="O11" s="672"/>
      <c r="P11" s="685">
        <v>1</v>
      </c>
      <c r="Q11" s="686">
        <v>8585</v>
      </c>
      <c r="R11" s="673" t="s">
        <v>1922</v>
      </c>
      <c r="S11" s="673" t="s">
        <v>1928</v>
      </c>
      <c r="T11" s="673"/>
      <c r="U11" s="677" t="s">
        <v>1924</v>
      </c>
    </row>
    <row r="12" spans="1:28" ht="15.75" x14ac:dyDescent="0.25">
      <c r="A12" s="1548"/>
      <c r="B12" s="1548"/>
      <c r="C12" s="306"/>
      <c r="D12" s="306"/>
      <c r="E12" s="306"/>
      <c r="F12" s="306"/>
      <c r="G12" s="306"/>
      <c r="H12" s="249"/>
      <c r="I12" s="249"/>
      <c r="J12" s="250"/>
      <c r="K12" s="251"/>
      <c r="L12" s="249"/>
      <c r="M12" s="230"/>
      <c r="N12" s="250"/>
      <c r="O12" s="230"/>
      <c r="P12" s="380">
        <f t="shared" ref="P12:P46" si="1">H12+J12+L12+N12</f>
        <v>0</v>
      </c>
      <c r="Q12" s="381">
        <f t="shared" ref="Q12:Q46" si="2">I12+K12+M12+O12</f>
        <v>0</v>
      </c>
      <c r="R12" s="249"/>
      <c r="S12" s="249"/>
      <c r="T12" s="249"/>
      <c r="U12" s="306"/>
    </row>
    <row r="13" spans="1:28" ht="15.75" x14ac:dyDescent="0.25">
      <c r="A13" s="1548"/>
      <c r="B13" s="1549"/>
      <c r="C13" s="306"/>
      <c r="D13" s="306"/>
      <c r="E13" s="306"/>
      <c r="F13" s="306"/>
      <c r="G13" s="306"/>
      <c r="H13" s="249"/>
      <c r="I13" s="249"/>
      <c r="J13" s="250"/>
      <c r="K13" s="251"/>
      <c r="L13" s="249"/>
      <c r="M13" s="230"/>
      <c r="N13" s="250"/>
      <c r="O13" s="230"/>
      <c r="P13" s="380">
        <f t="shared" si="1"/>
        <v>0</v>
      </c>
      <c r="Q13" s="381">
        <f t="shared" si="2"/>
        <v>0</v>
      </c>
      <c r="R13" s="249"/>
      <c r="S13" s="249"/>
      <c r="T13" s="249"/>
      <c r="U13" s="306"/>
    </row>
    <row r="14" spans="1:28" ht="15.75" x14ac:dyDescent="0.25">
      <c r="A14" s="1548"/>
      <c r="B14" s="1547" t="s">
        <v>1455</v>
      </c>
      <c r="C14" s="306"/>
      <c r="D14" s="306"/>
      <c r="E14" s="306"/>
      <c r="F14" s="306"/>
      <c r="G14" s="306"/>
      <c r="H14" s="249"/>
      <c r="I14" s="249"/>
      <c r="J14" s="250"/>
      <c r="K14" s="251"/>
      <c r="L14" s="249"/>
      <c r="M14" s="230"/>
      <c r="N14" s="250"/>
      <c r="O14" s="230"/>
      <c r="P14" s="380">
        <f t="shared" si="1"/>
        <v>0</v>
      </c>
      <c r="Q14" s="381">
        <f t="shared" si="2"/>
        <v>0</v>
      </c>
      <c r="R14" s="249"/>
      <c r="S14" s="249"/>
      <c r="T14" s="249"/>
      <c r="U14" s="306"/>
    </row>
    <row r="15" spans="1:28" ht="15.75" x14ac:dyDescent="0.25">
      <c r="A15" s="1548"/>
      <c r="B15" s="1548"/>
      <c r="C15" s="306"/>
      <c r="D15" s="306"/>
      <c r="E15" s="306"/>
      <c r="F15" s="306"/>
      <c r="G15" s="306"/>
      <c r="H15" s="249"/>
      <c r="I15" s="249"/>
      <c r="J15" s="250"/>
      <c r="K15" s="251"/>
      <c r="L15" s="249"/>
      <c r="M15" s="230"/>
      <c r="N15" s="250"/>
      <c r="O15" s="230"/>
      <c r="P15" s="380">
        <f t="shared" si="1"/>
        <v>0</v>
      </c>
      <c r="Q15" s="381">
        <f t="shared" si="2"/>
        <v>0</v>
      </c>
      <c r="R15" s="249"/>
      <c r="S15" s="249"/>
      <c r="T15" s="249"/>
      <c r="U15" s="306"/>
    </row>
    <row r="16" spans="1:28" ht="15.75" x14ac:dyDescent="0.25">
      <c r="A16" s="1548"/>
      <c r="B16" s="1548"/>
      <c r="C16" s="306"/>
      <c r="D16" s="306"/>
      <c r="E16" s="306"/>
      <c r="F16" s="306"/>
      <c r="G16" s="306"/>
      <c r="H16" s="249"/>
      <c r="I16" s="249"/>
      <c r="J16" s="250"/>
      <c r="K16" s="251"/>
      <c r="L16" s="249"/>
      <c r="M16" s="230"/>
      <c r="N16" s="250"/>
      <c r="O16" s="230"/>
      <c r="P16" s="380">
        <f t="shared" si="1"/>
        <v>0</v>
      </c>
      <c r="Q16" s="381">
        <f t="shared" si="2"/>
        <v>0</v>
      </c>
      <c r="R16" s="249"/>
      <c r="S16" s="249"/>
      <c r="T16" s="249"/>
      <c r="U16" s="306"/>
    </row>
    <row r="17" spans="1:21" ht="15.75" x14ac:dyDescent="0.25">
      <c r="A17" s="1548"/>
      <c r="B17" s="1548"/>
      <c r="C17" s="306"/>
      <c r="D17" s="306"/>
      <c r="E17" s="306"/>
      <c r="F17" s="306"/>
      <c r="G17" s="345"/>
      <c r="H17" s="249"/>
      <c r="I17" s="249"/>
      <c r="J17" s="249"/>
      <c r="K17" s="249"/>
      <c r="L17" s="249"/>
      <c r="M17" s="230"/>
      <c r="N17" s="249"/>
      <c r="O17" s="230"/>
      <c r="P17" s="380">
        <f t="shared" si="1"/>
        <v>0</v>
      </c>
      <c r="Q17" s="381">
        <f t="shared" si="2"/>
        <v>0</v>
      </c>
      <c r="R17" s="254"/>
      <c r="S17" s="254"/>
      <c r="T17" s="254"/>
      <c r="U17" s="306"/>
    </row>
    <row r="18" spans="1:21" ht="15.75" x14ac:dyDescent="0.25">
      <c r="A18" s="1548"/>
      <c r="B18" s="1548"/>
      <c r="C18" s="306"/>
      <c r="D18" s="306"/>
      <c r="E18" s="306"/>
      <c r="F18" s="306"/>
      <c r="G18" s="345"/>
      <c r="H18" s="249"/>
      <c r="I18" s="249"/>
      <c r="J18" s="249"/>
      <c r="K18" s="249"/>
      <c r="L18" s="249"/>
      <c r="M18" s="230"/>
      <c r="N18" s="249"/>
      <c r="O18" s="230"/>
      <c r="P18" s="380">
        <f t="shared" si="1"/>
        <v>0</v>
      </c>
      <c r="Q18" s="381">
        <f t="shared" si="2"/>
        <v>0</v>
      </c>
      <c r="R18" s="254"/>
      <c r="S18" s="254"/>
      <c r="T18" s="254"/>
      <c r="U18" s="306"/>
    </row>
    <row r="19" spans="1:21" ht="15.75" x14ac:dyDescent="0.25">
      <c r="A19" s="1548"/>
      <c r="B19" s="1549"/>
      <c r="C19" s="306"/>
      <c r="D19" s="306"/>
      <c r="E19" s="306"/>
      <c r="F19" s="306"/>
      <c r="G19" s="306"/>
      <c r="H19" s="249"/>
      <c r="I19" s="346"/>
      <c r="J19" s="249"/>
      <c r="K19" s="346"/>
      <c r="L19" s="249"/>
      <c r="M19" s="230"/>
      <c r="N19" s="249"/>
      <c r="O19" s="230"/>
      <c r="P19" s="380">
        <f t="shared" si="1"/>
        <v>0</v>
      </c>
      <c r="Q19" s="381">
        <f t="shared" si="2"/>
        <v>0</v>
      </c>
      <c r="R19" s="249"/>
      <c r="S19" s="249"/>
      <c r="T19" s="249"/>
      <c r="U19" s="306"/>
    </row>
    <row r="20" spans="1:21" ht="15.75" x14ac:dyDescent="0.25">
      <c r="A20" s="1548"/>
      <c r="B20" s="1547" t="s">
        <v>1456</v>
      </c>
      <c r="C20" s="306"/>
      <c r="D20" s="306"/>
      <c r="E20" s="306"/>
      <c r="F20" s="306"/>
      <c r="G20" s="306"/>
      <c r="H20" s="249"/>
      <c r="I20" s="346"/>
      <c r="J20" s="249"/>
      <c r="K20" s="346"/>
      <c r="L20" s="249"/>
      <c r="M20" s="230"/>
      <c r="N20" s="249"/>
      <c r="O20" s="230"/>
      <c r="P20" s="380">
        <f t="shared" si="1"/>
        <v>0</v>
      </c>
      <c r="Q20" s="381">
        <f t="shared" si="2"/>
        <v>0</v>
      </c>
      <c r="R20" s="249"/>
      <c r="S20" s="249"/>
      <c r="T20" s="249"/>
      <c r="U20" s="306"/>
    </row>
    <row r="21" spans="1:21" ht="15.75" x14ac:dyDescent="0.25">
      <c r="A21" s="1548"/>
      <c r="B21" s="1548"/>
      <c r="C21" s="306"/>
      <c r="D21" s="306"/>
      <c r="E21" s="306"/>
      <c r="F21" s="306"/>
      <c r="G21" s="249"/>
      <c r="H21" s="250"/>
      <c r="I21" s="249"/>
      <c r="J21" s="250"/>
      <c r="K21" s="249"/>
      <c r="L21" s="250"/>
      <c r="M21" s="230"/>
      <c r="N21" s="250"/>
      <c r="O21" s="230"/>
      <c r="P21" s="380">
        <f t="shared" si="1"/>
        <v>0</v>
      </c>
      <c r="Q21" s="381">
        <f t="shared" si="2"/>
        <v>0</v>
      </c>
      <c r="R21" s="249"/>
      <c r="S21" s="249"/>
      <c r="T21" s="249"/>
      <c r="U21" s="249"/>
    </row>
    <row r="22" spans="1:21" ht="15.75" x14ac:dyDescent="0.25">
      <c r="A22" s="1548"/>
      <c r="B22" s="1548"/>
      <c r="C22" s="306"/>
      <c r="D22" s="306"/>
      <c r="E22" s="306"/>
      <c r="F22" s="306"/>
      <c r="G22" s="249"/>
      <c r="H22" s="250"/>
      <c r="I22" s="249"/>
      <c r="J22" s="250"/>
      <c r="K22" s="249"/>
      <c r="L22" s="250"/>
      <c r="M22" s="230"/>
      <c r="N22" s="250"/>
      <c r="O22" s="230"/>
      <c r="P22" s="380">
        <f t="shared" si="1"/>
        <v>0</v>
      </c>
      <c r="Q22" s="381">
        <f t="shared" si="2"/>
        <v>0</v>
      </c>
      <c r="R22" s="249"/>
      <c r="S22" s="249"/>
      <c r="T22" s="249"/>
      <c r="U22" s="249"/>
    </row>
    <row r="23" spans="1:21" ht="15.75" x14ac:dyDescent="0.25">
      <c r="A23" s="1548"/>
      <c r="B23" s="1548"/>
      <c r="C23" s="306"/>
      <c r="D23" s="306"/>
      <c r="E23" s="306"/>
      <c r="F23" s="306"/>
      <c r="G23" s="249"/>
      <c r="H23" s="250"/>
      <c r="I23" s="249"/>
      <c r="J23" s="250"/>
      <c r="K23" s="249"/>
      <c r="L23" s="250"/>
      <c r="M23" s="230"/>
      <c r="N23" s="250"/>
      <c r="O23" s="230"/>
      <c r="P23" s="380">
        <f t="shared" si="1"/>
        <v>0</v>
      </c>
      <c r="Q23" s="381">
        <f t="shared" si="2"/>
        <v>0</v>
      </c>
      <c r="R23" s="249"/>
      <c r="S23" s="249"/>
      <c r="T23" s="249"/>
      <c r="U23" s="249"/>
    </row>
    <row r="24" spans="1:21" ht="15.75" x14ac:dyDescent="0.25">
      <c r="A24" s="1548"/>
      <c r="B24" s="1548"/>
      <c r="C24" s="306"/>
      <c r="D24" s="306"/>
      <c r="E24" s="306"/>
      <c r="F24" s="306"/>
      <c r="G24" s="249"/>
      <c r="H24" s="250"/>
      <c r="I24" s="249"/>
      <c r="J24" s="250"/>
      <c r="K24" s="249"/>
      <c r="L24" s="250"/>
      <c r="M24" s="230"/>
      <c r="N24" s="250"/>
      <c r="O24" s="230"/>
      <c r="P24" s="380">
        <f t="shared" si="1"/>
        <v>0</v>
      </c>
      <c r="Q24" s="381">
        <f t="shared" si="2"/>
        <v>0</v>
      </c>
      <c r="R24" s="249"/>
      <c r="S24" s="249"/>
      <c r="T24" s="249"/>
      <c r="U24" s="249"/>
    </row>
    <row r="25" spans="1:21" ht="15.75" x14ac:dyDescent="0.25">
      <c r="A25" s="1548"/>
      <c r="B25" s="1548"/>
      <c r="C25" s="306"/>
      <c r="D25" s="306"/>
      <c r="E25" s="306"/>
      <c r="F25" s="306"/>
      <c r="G25" s="249"/>
      <c r="H25" s="250"/>
      <c r="I25" s="249"/>
      <c r="J25" s="250"/>
      <c r="K25" s="249"/>
      <c r="L25" s="250"/>
      <c r="M25" s="230"/>
      <c r="N25" s="250"/>
      <c r="O25" s="230"/>
      <c r="P25" s="380">
        <f t="shared" si="1"/>
        <v>0</v>
      </c>
      <c r="Q25" s="381">
        <f t="shared" si="2"/>
        <v>0</v>
      </c>
      <c r="R25" s="249"/>
      <c r="S25" s="249"/>
      <c r="T25" s="249"/>
      <c r="U25" s="249"/>
    </row>
    <row r="26" spans="1:21" ht="15.75" x14ac:dyDescent="0.25">
      <c r="A26" s="1548"/>
      <c r="B26" s="1548"/>
      <c r="C26" s="248"/>
      <c r="D26" s="248"/>
      <c r="E26" s="306"/>
      <c r="F26" s="306"/>
      <c r="G26" s="306"/>
      <c r="H26" s="250"/>
      <c r="I26" s="253"/>
      <c r="J26" s="250"/>
      <c r="K26" s="253"/>
      <c r="L26" s="250"/>
      <c r="M26" s="230"/>
      <c r="N26" s="250"/>
      <c r="O26" s="230"/>
      <c r="P26" s="380">
        <f t="shared" si="1"/>
        <v>0</v>
      </c>
      <c r="Q26" s="381">
        <f t="shared" si="2"/>
        <v>0</v>
      </c>
      <c r="R26" s="249"/>
      <c r="S26" s="249"/>
      <c r="T26" s="249"/>
      <c r="U26" s="306"/>
    </row>
    <row r="27" spans="1:21" ht="15.75" x14ac:dyDescent="0.25">
      <c r="A27" s="1548"/>
      <c r="B27" s="1549"/>
      <c r="C27" s="248"/>
      <c r="D27" s="248"/>
      <c r="E27" s="306"/>
      <c r="F27" s="306"/>
      <c r="G27" s="277"/>
      <c r="H27" s="250"/>
      <c r="I27" s="249"/>
      <c r="J27" s="250"/>
      <c r="K27" s="249"/>
      <c r="L27" s="250"/>
      <c r="M27" s="230"/>
      <c r="N27" s="250"/>
      <c r="O27" s="230"/>
      <c r="P27" s="380">
        <f t="shared" si="1"/>
        <v>0</v>
      </c>
      <c r="Q27" s="381">
        <f t="shared" si="2"/>
        <v>0</v>
      </c>
      <c r="R27" s="249"/>
      <c r="S27" s="249"/>
      <c r="T27" s="249"/>
      <c r="U27" s="306"/>
    </row>
    <row r="28" spans="1:21" ht="15.75" customHeight="1" x14ac:dyDescent="0.25">
      <c r="A28" s="1548"/>
      <c r="B28" s="1550" t="s">
        <v>1505</v>
      </c>
      <c r="C28" s="248"/>
      <c r="D28" s="248"/>
      <c r="E28" s="306"/>
      <c r="F28" s="306"/>
      <c r="G28" s="306"/>
      <c r="H28" s="249"/>
      <c r="I28" s="249"/>
      <c r="J28" s="205"/>
      <c r="K28" s="249"/>
      <c r="L28" s="249"/>
      <c r="M28" s="230"/>
      <c r="N28" s="249"/>
      <c r="O28" s="230"/>
      <c r="P28" s="380">
        <f t="shared" si="1"/>
        <v>0</v>
      </c>
      <c r="Q28" s="381">
        <f t="shared" si="2"/>
        <v>0</v>
      </c>
      <c r="R28" s="249"/>
      <c r="S28" s="249"/>
      <c r="T28" s="249"/>
      <c r="U28" s="306"/>
    </row>
    <row r="29" spans="1:21" ht="15.75" x14ac:dyDescent="0.25">
      <c r="A29" s="1548"/>
      <c r="B29" s="1550"/>
      <c r="C29" s="248"/>
      <c r="D29" s="248"/>
      <c r="E29" s="306"/>
      <c r="F29" s="306"/>
      <c r="G29" s="306"/>
      <c r="H29" s="249"/>
      <c r="I29" s="249"/>
      <c r="J29" s="205"/>
      <c r="K29" s="249"/>
      <c r="L29" s="249"/>
      <c r="M29" s="230"/>
      <c r="N29" s="249"/>
      <c r="O29" s="230"/>
      <c r="P29" s="380">
        <f t="shared" si="1"/>
        <v>0</v>
      </c>
      <c r="Q29" s="381">
        <f t="shared" si="2"/>
        <v>0</v>
      </c>
      <c r="R29" s="249"/>
      <c r="S29" s="249"/>
      <c r="T29" s="249"/>
      <c r="U29" s="306"/>
    </row>
    <row r="30" spans="1:21" ht="15.75" x14ac:dyDescent="0.25">
      <c r="A30" s="1548"/>
      <c r="B30" s="1550"/>
      <c r="C30" s="248"/>
      <c r="D30" s="248"/>
      <c r="E30" s="306"/>
      <c r="F30" s="306"/>
      <c r="G30" s="306"/>
      <c r="H30" s="249"/>
      <c r="I30" s="249"/>
      <c r="J30" s="205"/>
      <c r="K30" s="249"/>
      <c r="L30" s="249"/>
      <c r="M30" s="230"/>
      <c r="N30" s="249"/>
      <c r="O30" s="230"/>
      <c r="P30" s="380">
        <f t="shared" si="1"/>
        <v>0</v>
      </c>
      <c r="Q30" s="381">
        <f t="shared" si="2"/>
        <v>0</v>
      </c>
      <c r="R30" s="249"/>
      <c r="S30" s="249"/>
      <c r="T30" s="249"/>
      <c r="U30" s="306"/>
    </row>
    <row r="31" spans="1:21" ht="15.75" x14ac:dyDescent="0.25">
      <c r="A31" s="1548"/>
      <c r="B31" s="1550"/>
      <c r="C31" s="248"/>
      <c r="D31" s="248"/>
      <c r="E31" s="306"/>
      <c r="F31" s="306"/>
      <c r="G31" s="306"/>
      <c r="H31" s="249"/>
      <c r="I31" s="249"/>
      <c r="J31" s="205"/>
      <c r="K31" s="249"/>
      <c r="L31" s="249"/>
      <c r="M31" s="230"/>
      <c r="N31" s="249"/>
      <c r="O31" s="230"/>
      <c r="P31" s="380"/>
      <c r="Q31" s="381"/>
      <c r="R31" s="249"/>
      <c r="S31" s="249"/>
      <c r="T31" s="249"/>
      <c r="U31" s="306"/>
    </row>
    <row r="32" spans="1:21" ht="15.75" x14ac:dyDescent="0.25">
      <c r="A32" s="1548"/>
      <c r="B32" s="1550"/>
      <c r="C32" s="248"/>
      <c r="D32" s="248"/>
      <c r="E32" s="306"/>
      <c r="F32" s="306"/>
      <c r="G32" s="306"/>
      <c r="H32" s="249"/>
      <c r="I32" s="249"/>
      <c r="J32" s="205"/>
      <c r="K32" s="249"/>
      <c r="L32" s="249"/>
      <c r="M32" s="230"/>
      <c r="N32" s="249"/>
      <c r="O32" s="230"/>
      <c r="P32" s="380"/>
      <c r="Q32" s="381"/>
      <c r="R32" s="249"/>
      <c r="S32" s="249"/>
      <c r="T32" s="249"/>
      <c r="U32" s="306"/>
    </row>
    <row r="33" spans="1:21" ht="15.75" x14ac:dyDescent="0.25">
      <c r="A33" s="1548"/>
      <c r="B33" s="1550"/>
      <c r="C33" s="248"/>
      <c r="D33" s="248"/>
      <c r="E33" s="306"/>
      <c r="F33" s="306"/>
      <c r="G33" s="306"/>
      <c r="H33" s="249"/>
      <c r="I33" s="249"/>
      <c r="J33" s="205"/>
      <c r="K33" s="249"/>
      <c r="L33" s="249"/>
      <c r="M33" s="230"/>
      <c r="N33" s="249"/>
      <c r="O33" s="230"/>
      <c r="P33" s="380">
        <f t="shared" si="1"/>
        <v>0</v>
      </c>
      <c r="Q33" s="381">
        <f t="shared" si="2"/>
        <v>0</v>
      </c>
      <c r="R33" s="249"/>
      <c r="S33" s="249"/>
      <c r="T33" s="249"/>
      <c r="U33" s="306"/>
    </row>
    <row r="34" spans="1:21" ht="15.75" x14ac:dyDescent="0.25">
      <c r="A34" s="1548"/>
      <c r="B34" s="1550"/>
      <c r="C34" s="248"/>
      <c r="D34" s="248"/>
      <c r="E34" s="306"/>
      <c r="F34" s="306"/>
      <c r="G34" s="306"/>
      <c r="H34" s="249"/>
      <c r="I34" s="249"/>
      <c r="J34" s="205"/>
      <c r="K34" s="249"/>
      <c r="L34" s="249"/>
      <c r="M34" s="230"/>
      <c r="N34" s="249"/>
      <c r="O34" s="230"/>
      <c r="P34" s="380">
        <f t="shared" si="1"/>
        <v>0</v>
      </c>
      <c r="Q34" s="381">
        <f t="shared" si="2"/>
        <v>0</v>
      </c>
      <c r="R34" s="249"/>
      <c r="S34" s="249"/>
      <c r="T34" s="249"/>
      <c r="U34" s="306"/>
    </row>
    <row r="35" spans="1:21" ht="15.75" x14ac:dyDescent="0.25">
      <c r="A35" s="1548"/>
      <c r="B35" s="1550"/>
      <c r="C35" s="248"/>
      <c r="D35" s="248"/>
      <c r="E35" s="306"/>
      <c r="F35" s="306"/>
      <c r="G35" s="306"/>
      <c r="H35" s="249"/>
      <c r="I35" s="249"/>
      <c r="J35" s="205"/>
      <c r="K35" s="249"/>
      <c r="L35" s="249"/>
      <c r="M35" s="230"/>
      <c r="N35" s="249"/>
      <c r="O35" s="230"/>
      <c r="P35" s="380">
        <f t="shared" si="1"/>
        <v>0</v>
      </c>
      <c r="Q35" s="381">
        <f t="shared" si="2"/>
        <v>0</v>
      </c>
      <c r="R35" s="249"/>
      <c r="S35" s="249"/>
      <c r="T35" s="249"/>
      <c r="U35" s="306"/>
    </row>
    <row r="36" spans="1:21" ht="15.75" x14ac:dyDescent="0.25">
      <c r="A36" s="1548"/>
      <c r="B36" s="1550"/>
      <c r="C36" s="248"/>
      <c r="D36" s="248"/>
      <c r="E36" s="306"/>
      <c r="F36" s="306"/>
      <c r="G36" s="306"/>
      <c r="H36" s="249"/>
      <c r="I36" s="249"/>
      <c r="J36" s="205"/>
      <c r="K36" s="249"/>
      <c r="L36" s="249"/>
      <c r="M36" s="230"/>
      <c r="N36" s="249"/>
      <c r="O36" s="230"/>
      <c r="P36" s="380">
        <f t="shared" si="1"/>
        <v>0</v>
      </c>
      <c r="Q36" s="381">
        <f t="shared" si="2"/>
        <v>0</v>
      </c>
      <c r="R36" s="249"/>
      <c r="S36" s="249"/>
      <c r="T36" s="249"/>
      <c r="U36" s="306"/>
    </row>
    <row r="37" spans="1:21" ht="15.75" x14ac:dyDescent="0.25">
      <c r="A37" s="1548"/>
      <c r="B37" s="1550"/>
      <c r="C37" s="248"/>
      <c r="D37" s="248"/>
      <c r="E37" s="306"/>
      <c r="F37" s="306"/>
      <c r="G37" s="306"/>
      <c r="H37" s="249"/>
      <c r="I37" s="249"/>
      <c r="J37" s="205"/>
      <c r="K37" s="249"/>
      <c r="L37" s="249"/>
      <c r="M37" s="230"/>
      <c r="N37" s="249"/>
      <c r="O37" s="230"/>
      <c r="P37" s="380">
        <f t="shared" si="1"/>
        <v>0</v>
      </c>
      <c r="Q37" s="381">
        <f t="shared" si="2"/>
        <v>0</v>
      </c>
      <c r="R37" s="249"/>
      <c r="S37" s="249"/>
      <c r="T37" s="249"/>
      <c r="U37" s="306"/>
    </row>
    <row r="38" spans="1:21" ht="15.75" x14ac:dyDescent="0.25">
      <c r="A38" s="1548"/>
      <c r="B38" s="1550"/>
      <c r="C38" s="248"/>
      <c r="D38" s="248"/>
      <c r="E38" s="306"/>
      <c r="F38" s="306"/>
      <c r="G38" s="306"/>
      <c r="H38" s="249"/>
      <c r="I38" s="249"/>
      <c r="J38" s="205"/>
      <c r="K38" s="249"/>
      <c r="L38" s="249"/>
      <c r="M38" s="230"/>
      <c r="N38" s="249"/>
      <c r="O38" s="230"/>
      <c r="P38" s="380">
        <f t="shared" si="1"/>
        <v>0</v>
      </c>
      <c r="Q38" s="381">
        <f t="shared" si="2"/>
        <v>0</v>
      </c>
      <c r="R38" s="249"/>
      <c r="S38" s="249"/>
      <c r="T38" s="249"/>
      <c r="U38" s="306"/>
    </row>
    <row r="39" spans="1:21" ht="15.75" x14ac:dyDescent="0.25">
      <c r="A39" s="1548"/>
      <c r="B39" s="1550" t="s">
        <v>1457</v>
      </c>
      <c r="C39" s="248"/>
      <c r="D39" s="248"/>
      <c r="E39" s="306"/>
      <c r="F39" s="306"/>
      <c r="G39" s="306"/>
      <c r="H39" s="249"/>
      <c r="I39" s="249"/>
      <c r="J39" s="205"/>
      <c r="K39" s="249"/>
      <c r="L39" s="249"/>
      <c r="M39" s="230"/>
      <c r="N39" s="249"/>
      <c r="O39" s="230"/>
      <c r="P39" s="380">
        <f t="shared" si="1"/>
        <v>0</v>
      </c>
      <c r="Q39" s="381">
        <f t="shared" si="2"/>
        <v>0</v>
      </c>
      <c r="R39" s="249"/>
      <c r="S39" s="249"/>
      <c r="T39" s="249"/>
      <c r="U39" s="306"/>
    </row>
    <row r="40" spans="1:21" ht="15.75" x14ac:dyDescent="0.25">
      <c r="A40" s="1548"/>
      <c r="B40" s="1550"/>
      <c r="C40" s="306"/>
      <c r="D40" s="306"/>
      <c r="E40" s="306"/>
      <c r="F40" s="306"/>
      <c r="G40" s="306"/>
      <c r="H40" s="249"/>
      <c r="I40" s="249"/>
      <c r="J40" s="205"/>
      <c r="K40" s="249"/>
      <c r="L40" s="249"/>
      <c r="M40" s="230"/>
      <c r="N40" s="249"/>
      <c r="O40" s="230"/>
      <c r="P40" s="380">
        <f t="shared" si="1"/>
        <v>0</v>
      </c>
      <c r="Q40" s="381">
        <f t="shared" si="2"/>
        <v>0</v>
      </c>
      <c r="R40" s="249"/>
      <c r="S40" s="249"/>
      <c r="T40" s="249"/>
      <c r="U40" s="306"/>
    </row>
    <row r="41" spans="1:21" ht="15.75" x14ac:dyDescent="0.25">
      <c r="A41" s="1548"/>
      <c r="B41" s="1550"/>
      <c r="C41" s="306"/>
      <c r="D41" s="306"/>
      <c r="E41" s="306"/>
      <c r="F41" s="306"/>
      <c r="G41" s="306"/>
      <c r="H41" s="249"/>
      <c r="I41" s="249"/>
      <c r="J41" s="205"/>
      <c r="K41" s="249"/>
      <c r="L41" s="249"/>
      <c r="M41" s="230"/>
      <c r="N41" s="249"/>
      <c r="O41" s="230"/>
      <c r="P41" s="380">
        <f t="shared" si="1"/>
        <v>0</v>
      </c>
      <c r="Q41" s="381">
        <f t="shared" si="2"/>
        <v>0</v>
      </c>
      <c r="R41" s="249"/>
      <c r="S41" s="249"/>
      <c r="T41" s="249"/>
      <c r="U41" s="306"/>
    </row>
    <row r="42" spans="1:21" ht="15.75" x14ac:dyDescent="0.25">
      <c r="A42" s="1548"/>
      <c r="B42" s="1550"/>
      <c r="C42" s="306"/>
      <c r="D42" s="306"/>
      <c r="E42" s="306"/>
      <c r="F42" s="306"/>
      <c r="G42" s="306"/>
      <c r="H42" s="249"/>
      <c r="I42" s="249"/>
      <c r="J42" s="205"/>
      <c r="K42" s="249"/>
      <c r="L42" s="249"/>
      <c r="M42" s="230"/>
      <c r="N42" s="249"/>
      <c r="O42" s="230"/>
      <c r="P42" s="380">
        <f t="shared" si="1"/>
        <v>0</v>
      </c>
      <c r="Q42" s="381">
        <f t="shared" si="2"/>
        <v>0</v>
      </c>
      <c r="R42" s="249"/>
      <c r="S42" s="249"/>
      <c r="T42" s="249"/>
      <c r="U42" s="306"/>
    </row>
    <row r="43" spans="1:21" ht="15.75" x14ac:dyDescent="0.25">
      <c r="A43" s="1548"/>
      <c r="B43" s="1550"/>
      <c r="C43" s="306"/>
      <c r="D43" s="306"/>
      <c r="E43" s="306"/>
      <c r="F43" s="306"/>
      <c r="G43" s="306"/>
      <c r="H43" s="249"/>
      <c r="I43" s="249"/>
      <c r="J43" s="205"/>
      <c r="K43" s="249"/>
      <c r="L43" s="249"/>
      <c r="M43" s="230"/>
      <c r="N43" s="249"/>
      <c r="O43" s="230"/>
      <c r="P43" s="380">
        <f t="shared" si="1"/>
        <v>0</v>
      </c>
      <c r="Q43" s="381">
        <f t="shared" si="2"/>
        <v>0</v>
      </c>
      <c r="R43" s="249"/>
      <c r="S43" s="249"/>
      <c r="T43" s="249"/>
      <c r="U43" s="306"/>
    </row>
    <row r="44" spans="1:21" ht="15.75" x14ac:dyDescent="0.25">
      <c r="A44" s="1548"/>
      <c r="B44" s="1550"/>
      <c r="C44" s="306"/>
      <c r="D44" s="306"/>
      <c r="E44" s="306"/>
      <c r="F44" s="306"/>
      <c r="G44" s="306"/>
      <c r="H44" s="249"/>
      <c r="I44" s="249"/>
      <c r="J44" s="205"/>
      <c r="K44" s="249"/>
      <c r="L44" s="249"/>
      <c r="M44" s="230"/>
      <c r="N44" s="249"/>
      <c r="O44" s="230"/>
      <c r="P44" s="380">
        <f t="shared" si="1"/>
        <v>0</v>
      </c>
      <c r="Q44" s="381">
        <f t="shared" si="2"/>
        <v>0</v>
      </c>
      <c r="R44" s="249"/>
      <c r="S44" s="249"/>
      <c r="T44" s="249"/>
      <c r="U44" s="306"/>
    </row>
    <row r="45" spans="1:21" ht="15.75" x14ac:dyDescent="0.25">
      <c r="A45" s="1548"/>
      <c r="B45" s="1550"/>
      <c r="C45" s="306"/>
      <c r="D45" s="306"/>
      <c r="E45" s="306"/>
      <c r="F45" s="306"/>
      <c r="G45" s="306"/>
      <c r="H45" s="249"/>
      <c r="I45" s="249"/>
      <c r="J45" s="205"/>
      <c r="K45" s="249"/>
      <c r="L45" s="249"/>
      <c r="M45" s="230"/>
      <c r="N45" s="249"/>
      <c r="O45" s="230"/>
      <c r="P45" s="380">
        <f t="shared" si="1"/>
        <v>0</v>
      </c>
      <c r="Q45" s="381">
        <f t="shared" si="2"/>
        <v>0</v>
      </c>
      <c r="R45" s="249"/>
      <c r="S45" s="249"/>
      <c r="T45" s="249"/>
      <c r="U45" s="306"/>
    </row>
    <row r="46" spans="1:21" ht="15.75" x14ac:dyDescent="0.25">
      <c r="A46" s="1548"/>
      <c r="B46" s="1550"/>
      <c r="C46" s="306"/>
      <c r="D46" s="306"/>
      <c r="E46" s="306"/>
      <c r="F46" s="306"/>
      <c r="G46" s="306"/>
      <c r="H46" s="249"/>
      <c r="I46" s="249"/>
      <c r="J46" s="205"/>
      <c r="K46" s="249"/>
      <c r="L46" s="249"/>
      <c r="M46" s="230"/>
      <c r="N46" s="249"/>
      <c r="O46" s="230"/>
      <c r="P46" s="380">
        <f t="shared" si="1"/>
        <v>0</v>
      </c>
      <c r="Q46" s="381">
        <f t="shared" si="2"/>
        <v>0</v>
      </c>
      <c r="R46" s="249"/>
      <c r="S46" s="249"/>
      <c r="T46" s="249"/>
      <c r="U46" s="306"/>
    </row>
    <row r="47" spans="1:21" ht="15.75" x14ac:dyDescent="0.25">
      <c r="A47" s="291"/>
      <c r="B47" s="292"/>
      <c r="C47" s="291" t="s">
        <v>1378</v>
      </c>
      <c r="D47" s="292"/>
      <c r="E47" s="292"/>
      <c r="F47" s="292"/>
      <c r="G47" s="293"/>
      <c r="H47" s="255">
        <f t="shared" ref="H47:O47" si="3">SUM(H8:H46)</f>
        <v>1.25</v>
      </c>
      <c r="I47" s="255">
        <f t="shared" si="3"/>
        <v>0</v>
      </c>
      <c r="J47" s="255">
        <f t="shared" si="3"/>
        <v>1.75</v>
      </c>
      <c r="K47" s="255">
        <f t="shared" si="3"/>
        <v>0</v>
      </c>
      <c r="L47" s="255">
        <f t="shared" si="3"/>
        <v>0.75</v>
      </c>
      <c r="M47" s="255">
        <f t="shared" si="3"/>
        <v>0</v>
      </c>
      <c r="N47" s="255">
        <f t="shared" si="3"/>
        <v>0.25</v>
      </c>
      <c r="O47" s="255">
        <f t="shared" si="3"/>
        <v>0</v>
      </c>
      <c r="P47" s="255">
        <f>SUM(P8:P46)</f>
        <v>4</v>
      </c>
      <c r="Q47" s="255">
        <f>SUM(Q8:Q46)</f>
        <v>83585</v>
      </c>
      <c r="R47" s="256"/>
      <c r="S47" s="256"/>
      <c r="T47" s="256"/>
      <c r="U47" s="256"/>
    </row>
    <row r="48" spans="1:21" ht="15.75" x14ac:dyDescent="0.25">
      <c r="A48" s="257"/>
      <c r="B48" s="258"/>
      <c r="C48" s="258"/>
      <c r="D48" s="258"/>
      <c r="E48" s="258"/>
      <c r="F48" s="259"/>
      <c r="G48" s="258"/>
      <c r="H48" s="258"/>
      <c r="I48" s="258"/>
      <c r="J48" s="258"/>
      <c r="K48" s="258"/>
      <c r="L48" s="258"/>
      <c r="M48" s="258"/>
      <c r="N48" s="258"/>
      <c r="O48" s="258"/>
      <c r="P48" s="383"/>
      <c r="Q48" s="383"/>
      <c r="R48" s="258"/>
      <c r="S48" s="258"/>
      <c r="T48" s="258"/>
      <c r="U48" s="258"/>
    </row>
    <row r="49" spans="1:21" ht="15.75" x14ac:dyDescent="0.25">
      <c r="A49" s="257"/>
      <c r="B49" s="258"/>
      <c r="C49" s="258"/>
      <c r="D49" s="258"/>
      <c r="E49" s="258"/>
      <c r="F49" s="259"/>
      <c r="G49" s="258"/>
      <c r="H49" s="258"/>
      <c r="I49" s="258"/>
      <c r="J49" s="258"/>
      <c r="K49" s="258"/>
      <c r="L49" s="258"/>
      <c r="M49" s="258"/>
      <c r="N49" s="258"/>
      <c r="O49" s="258"/>
      <c r="P49" s="383"/>
      <c r="Q49" s="383"/>
      <c r="R49" s="258"/>
      <c r="S49" s="258"/>
      <c r="T49" s="258"/>
      <c r="U49" s="258"/>
    </row>
    <row r="50" spans="1:21" ht="15.75" x14ac:dyDescent="0.25">
      <c r="A50" s="257"/>
      <c r="B50" s="258"/>
      <c r="C50" s="258"/>
      <c r="D50" s="258"/>
      <c r="E50" s="258"/>
      <c r="F50" s="259"/>
      <c r="G50" s="258"/>
      <c r="H50" s="258"/>
      <c r="I50" s="258"/>
      <c r="J50" s="258"/>
      <c r="K50" s="258"/>
      <c r="L50" s="258"/>
      <c r="M50" s="258"/>
      <c r="N50" s="258"/>
      <c r="O50" s="258"/>
      <c r="P50" s="383"/>
      <c r="Q50" s="383"/>
      <c r="R50" s="258"/>
      <c r="S50" s="258"/>
      <c r="T50" s="258"/>
      <c r="U50" s="258"/>
    </row>
    <row r="51" spans="1:21" ht="15.75" x14ac:dyDescent="0.25">
      <c r="A51" s="257"/>
      <c r="B51" s="258"/>
      <c r="C51" s="258"/>
      <c r="D51" s="258"/>
      <c r="E51" s="258"/>
      <c r="F51" s="259"/>
      <c r="G51" s="258"/>
      <c r="H51" s="258"/>
      <c r="I51" s="258"/>
      <c r="J51" s="258"/>
      <c r="K51" s="258"/>
      <c r="L51" s="258"/>
      <c r="M51" s="258"/>
      <c r="N51" s="258"/>
      <c r="O51" s="258"/>
      <c r="P51" s="383"/>
      <c r="Q51" s="383"/>
      <c r="R51" s="258"/>
      <c r="S51" s="258"/>
      <c r="T51" s="258"/>
      <c r="U51" s="258"/>
    </row>
    <row r="52" spans="1:21" ht="15.75" x14ac:dyDescent="0.25">
      <c r="A52" s="257"/>
      <c r="B52" s="258"/>
      <c r="C52" s="258"/>
      <c r="D52" s="258"/>
      <c r="E52" s="258"/>
      <c r="F52" s="259"/>
      <c r="G52" s="258"/>
      <c r="H52" s="258"/>
      <c r="I52" s="258"/>
      <c r="J52" s="258"/>
      <c r="K52" s="258"/>
      <c r="L52" s="258"/>
      <c r="M52" s="258"/>
      <c r="N52" s="258"/>
      <c r="O52" s="258"/>
      <c r="P52" s="383"/>
      <c r="Q52" s="383"/>
      <c r="R52" s="258"/>
      <c r="S52" s="258"/>
      <c r="T52" s="258"/>
      <c r="U52" s="258"/>
    </row>
    <row r="53" spans="1:21" ht="15.75" x14ac:dyDescent="0.25">
      <c r="A53" s="257"/>
      <c r="B53" s="258"/>
      <c r="C53" s="258"/>
      <c r="D53" s="258"/>
      <c r="E53" s="258"/>
      <c r="F53" s="259"/>
      <c r="G53" s="258"/>
      <c r="H53" s="258"/>
      <c r="I53" s="258"/>
      <c r="J53" s="258"/>
      <c r="K53" s="258"/>
      <c r="L53" s="258"/>
      <c r="M53" s="258"/>
      <c r="N53" s="258"/>
      <c r="O53" s="258"/>
      <c r="P53" s="383"/>
      <c r="Q53" s="383"/>
      <c r="R53" s="258"/>
      <c r="S53" s="258"/>
      <c r="T53" s="258"/>
      <c r="U53" s="258"/>
    </row>
    <row r="54" spans="1:21" ht="15" x14ac:dyDescent="0.25">
      <c r="C54" s="507"/>
    </row>
    <row r="66" spans="1:6" x14ac:dyDescent="0.25">
      <c r="A66" s="252"/>
      <c r="F66" s="252"/>
    </row>
    <row r="67" spans="1:6" x14ac:dyDescent="0.25">
      <c r="A67" s="252"/>
      <c r="F67" s="252"/>
    </row>
    <row r="68" spans="1:6" x14ac:dyDescent="0.25">
      <c r="A68" s="252"/>
      <c r="F68" s="252"/>
    </row>
    <row r="69" spans="1:6" x14ac:dyDescent="0.25">
      <c r="A69" s="252"/>
      <c r="F69" s="252"/>
    </row>
    <row r="70" spans="1:6" x14ac:dyDescent="0.25">
      <c r="A70" s="252"/>
      <c r="F70" s="252"/>
    </row>
    <row r="71" spans="1:6" x14ac:dyDescent="0.25">
      <c r="A71" s="252"/>
      <c r="F71" s="252"/>
    </row>
    <row r="72" spans="1:6" x14ac:dyDescent="0.25">
      <c r="A72" s="252"/>
      <c r="F72" s="252"/>
    </row>
    <row r="73" spans="1:6" x14ac:dyDescent="0.25">
      <c r="A73" s="252"/>
      <c r="F73" s="252"/>
    </row>
    <row r="74" spans="1:6" x14ac:dyDescent="0.25">
      <c r="A74" s="252"/>
      <c r="F74" s="252"/>
    </row>
    <row r="75" spans="1:6" x14ac:dyDescent="0.25">
      <c r="A75" s="252"/>
      <c r="F75" s="252"/>
    </row>
    <row r="76" spans="1:6" x14ac:dyDescent="0.25">
      <c r="A76" s="252"/>
      <c r="F76" s="252"/>
    </row>
    <row r="77" spans="1:6" x14ac:dyDescent="0.25">
      <c r="A77" s="252"/>
      <c r="F77" s="252"/>
    </row>
    <row r="78" spans="1:6" x14ac:dyDescent="0.25">
      <c r="A78" s="252"/>
      <c r="F78" s="252"/>
    </row>
    <row r="79" spans="1:6" x14ac:dyDescent="0.25">
      <c r="A79" s="252"/>
      <c r="F79" s="252"/>
    </row>
    <row r="80" spans="1:6" x14ac:dyDescent="0.25">
      <c r="A80" s="252"/>
      <c r="F80" s="252"/>
    </row>
    <row r="81" spans="1:6" x14ac:dyDescent="0.25">
      <c r="A81" s="252"/>
      <c r="F81" s="252"/>
    </row>
    <row r="82" spans="1:6" x14ac:dyDescent="0.25">
      <c r="A82" s="252"/>
      <c r="F82" s="252"/>
    </row>
    <row r="83" spans="1:6" x14ac:dyDescent="0.25">
      <c r="A83" s="252"/>
      <c r="F83" s="252"/>
    </row>
    <row r="84" spans="1:6" x14ac:dyDescent="0.25">
      <c r="A84" s="252"/>
      <c r="F84" s="252"/>
    </row>
    <row r="85" spans="1:6" x14ac:dyDescent="0.25">
      <c r="A85" s="252"/>
      <c r="F85" s="252"/>
    </row>
    <row r="86" spans="1:6" x14ac:dyDescent="0.25">
      <c r="A86" s="252"/>
      <c r="F86" s="252"/>
    </row>
    <row r="87" spans="1:6" x14ac:dyDescent="0.25">
      <c r="A87" s="252"/>
      <c r="F87" s="252"/>
    </row>
    <row r="88" spans="1:6" x14ac:dyDescent="0.25">
      <c r="A88" s="252"/>
      <c r="F88" s="252"/>
    </row>
    <row r="89" spans="1:6" x14ac:dyDescent="0.25">
      <c r="A89" s="252"/>
      <c r="F89" s="252"/>
    </row>
    <row r="90" spans="1:6" x14ac:dyDescent="0.25">
      <c r="A90" s="252"/>
      <c r="F90" s="252"/>
    </row>
    <row r="91" spans="1:6" x14ac:dyDescent="0.25">
      <c r="A91" s="252"/>
      <c r="F91" s="252"/>
    </row>
    <row r="92" spans="1:6" x14ac:dyDescent="0.25">
      <c r="A92" s="252"/>
      <c r="F92" s="252"/>
    </row>
    <row r="93" spans="1:6" x14ac:dyDescent="0.25">
      <c r="A93" s="252"/>
      <c r="F93" s="252"/>
    </row>
    <row r="94" spans="1:6" x14ac:dyDescent="0.25">
      <c r="A94" s="252"/>
      <c r="F94" s="252"/>
    </row>
    <row r="95" spans="1:6" x14ac:dyDescent="0.25">
      <c r="A95" s="252"/>
      <c r="F95" s="252"/>
    </row>
    <row r="96" spans="1:6" x14ac:dyDescent="0.25">
      <c r="A96" s="252"/>
      <c r="F96" s="252"/>
    </row>
    <row r="97" spans="1:6" x14ac:dyDescent="0.25">
      <c r="A97" s="252"/>
      <c r="F97" s="252"/>
    </row>
    <row r="98" spans="1:6" x14ac:dyDescent="0.25">
      <c r="A98" s="252"/>
      <c r="F98" s="252"/>
    </row>
    <row r="99" spans="1:6" x14ac:dyDescent="0.25">
      <c r="A99" s="252"/>
      <c r="F99" s="252"/>
    </row>
    <row r="100" spans="1:6" x14ac:dyDescent="0.25">
      <c r="A100" s="252"/>
      <c r="F100" s="252"/>
    </row>
    <row r="101" spans="1:6" x14ac:dyDescent="0.25">
      <c r="A101" s="252"/>
      <c r="F101" s="252"/>
    </row>
    <row r="102" spans="1:6" x14ac:dyDescent="0.25">
      <c r="A102" s="252"/>
      <c r="F102" s="252"/>
    </row>
    <row r="103" spans="1:6" x14ac:dyDescent="0.25">
      <c r="A103" s="252"/>
      <c r="F103" s="252"/>
    </row>
    <row r="104" spans="1:6" x14ac:dyDescent="0.25">
      <c r="A104" s="252"/>
      <c r="F104" s="252"/>
    </row>
    <row r="105" spans="1:6" x14ac:dyDescent="0.25">
      <c r="A105" s="252"/>
      <c r="F105" s="252"/>
    </row>
    <row r="106" spans="1:6" x14ac:dyDescent="0.25">
      <c r="A106" s="252"/>
      <c r="F106" s="252"/>
    </row>
    <row r="107" spans="1:6" x14ac:dyDescent="0.25">
      <c r="A107" s="252"/>
      <c r="F107" s="252"/>
    </row>
    <row r="108" spans="1:6" x14ac:dyDescent="0.25">
      <c r="A108" s="252"/>
      <c r="F108" s="252"/>
    </row>
    <row r="109" spans="1:6" x14ac:dyDescent="0.25">
      <c r="A109" s="252"/>
      <c r="F109" s="252"/>
    </row>
    <row r="110" spans="1:6" x14ac:dyDescent="0.25">
      <c r="A110" s="252"/>
      <c r="F110" s="252"/>
    </row>
    <row r="111" spans="1:6" x14ac:dyDescent="0.25">
      <c r="A111" s="252"/>
      <c r="F111" s="252"/>
    </row>
    <row r="112" spans="1:6" x14ac:dyDescent="0.25">
      <c r="A112" s="252"/>
      <c r="F112" s="252"/>
    </row>
    <row r="113" spans="1:6" x14ac:dyDescent="0.25">
      <c r="A113" s="252"/>
      <c r="F113" s="252"/>
    </row>
    <row r="114" spans="1:6" x14ac:dyDescent="0.25">
      <c r="A114" s="252"/>
      <c r="F114" s="252"/>
    </row>
    <row r="115" spans="1:6" x14ac:dyDescent="0.25">
      <c r="A115" s="252"/>
      <c r="F115" s="252"/>
    </row>
    <row r="116" spans="1:6" x14ac:dyDescent="0.25">
      <c r="A116" s="252"/>
      <c r="F116" s="252"/>
    </row>
    <row r="117" spans="1:6" x14ac:dyDescent="0.25">
      <c r="A117" s="252"/>
      <c r="F117" s="252"/>
    </row>
    <row r="118" spans="1:6" x14ac:dyDescent="0.25">
      <c r="A118" s="252"/>
      <c r="F118" s="252"/>
    </row>
    <row r="119" spans="1:6" x14ac:dyDescent="0.25">
      <c r="A119" s="252"/>
      <c r="F119" s="252"/>
    </row>
    <row r="120" spans="1:6" x14ac:dyDescent="0.25">
      <c r="A120" s="252"/>
      <c r="F120" s="252"/>
    </row>
    <row r="121" spans="1:6" x14ac:dyDescent="0.25">
      <c r="A121" s="252"/>
      <c r="F121" s="252"/>
    </row>
    <row r="122" spans="1:6" x14ac:dyDescent="0.25">
      <c r="A122" s="252"/>
      <c r="F122" s="252"/>
    </row>
    <row r="123" spans="1:6" x14ac:dyDescent="0.25">
      <c r="A123" s="252"/>
      <c r="F123" s="252"/>
    </row>
    <row r="124" spans="1:6" x14ac:dyDescent="0.25">
      <c r="A124" s="252"/>
      <c r="F124" s="252"/>
    </row>
    <row r="125" spans="1:6" x14ac:dyDescent="0.25">
      <c r="A125" s="252"/>
      <c r="F125" s="252"/>
    </row>
    <row r="126" spans="1:6" x14ac:dyDescent="0.25">
      <c r="A126" s="252"/>
      <c r="F126" s="252"/>
    </row>
    <row r="127" spans="1:6" x14ac:dyDescent="0.25">
      <c r="A127" s="252"/>
      <c r="F127" s="252"/>
    </row>
    <row r="128" spans="1:6" x14ac:dyDescent="0.25">
      <c r="A128" s="252"/>
      <c r="F128" s="252"/>
    </row>
    <row r="129" spans="1:6" x14ac:dyDescent="0.25">
      <c r="A129" s="252"/>
      <c r="F129" s="252"/>
    </row>
    <row r="130" spans="1:6" x14ac:dyDescent="0.25">
      <c r="A130" s="252"/>
      <c r="F130" s="252"/>
    </row>
    <row r="131" spans="1:6" x14ac:dyDescent="0.25">
      <c r="A131" s="252"/>
      <c r="F131" s="252"/>
    </row>
    <row r="132" spans="1:6" x14ac:dyDescent="0.25">
      <c r="A132" s="252"/>
      <c r="F132" s="252"/>
    </row>
    <row r="133" spans="1:6" x14ac:dyDescent="0.25">
      <c r="A133" s="252"/>
      <c r="F133" s="252"/>
    </row>
    <row r="134" spans="1:6" x14ac:dyDescent="0.25">
      <c r="A134" s="252"/>
      <c r="F134" s="252"/>
    </row>
  </sheetData>
  <mergeCells count="23">
    <mergeCell ref="J5:K5"/>
    <mergeCell ref="L5:M5"/>
    <mergeCell ref="N5:O5"/>
    <mergeCell ref="U4:U6"/>
    <mergeCell ref="H4:O4"/>
    <mergeCell ref="S4:S6"/>
    <mergeCell ref="T4:T6"/>
    <mergeCell ref="P4:Q5"/>
    <mergeCell ref="R4:R6"/>
    <mergeCell ref="H5:I5"/>
    <mergeCell ref="F4:F6"/>
    <mergeCell ref="A4:A6"/>
    <mergeCell ref="E4:E6"/>
    <mergeCell ref="G4:G6"/>
    <mergeCell ref="B4:B6"/>
    <mergeCell ref="D4:D6"/>
    <mergeCell ref="A8:A46"/>
    <mergeCell ref="B14:B19"/>
    <mergeCell ref="C4:C6"/>
    <mergeCell ref="B8:B13"/>
    <mergeCell ref="B20:B27"/>
    <mergeCell ref="B28:B38"/>
    <mergeCell ref="B39:B4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
  <dimension ref="A1:AJ170"/>
  <sheetViews>
    <sheetView showGridLines="0" topLeftCell="J1" zoomScale="55" zoomScaleNormal="55" workbookViewId="0">
      <pane ySplit="7" topLeftCell="A47" activePane="bottomLeft" state="frozen"/>
      <selection activeCell="A7" sqref="A7"/>
      <selection pane="bottomLeft" activeCell="G44" sqref="G44"/>
    </sheetView>
  </sheetViews>
  <sheetFormatPr baseColWidth="10" defaultColWidth="11.42578125" defaultRowHeight="12.75" x14ac:dyDescent="0.25"/>
  <cols>
    <col min="1" max="1" width="25.5703125" style="262" customWidth="1"/>
    <col min="2" max="2" width="38.5703125" style="262" customWidth="1"/>
    <col min="3" max="5" width="27.42578125" style="262" customWidth="1"/>
    <col min="6" max="6" width="27.42578125" style="261" customWidth="1"/>
    <col min="7" max="7" width="27.42578125" style="262" customWidth="1"/>
    <col min="8" max="8" width="15.28515625" style="262" customWidth="1"/>
    <col min="9" max="9" width="16" style="262" customWidth="1"/>
    <col min="10" max="10" width="15.28515625" style="262" customWidth="1"/>
    <col min="11" max="11" width="18.5703125" style="262" customWidth="1"/>
    <col min="12" max="12" width="15.28515625" style="262" customWidth="1"/>
    <col min="13" max="13" width="15.85546875" style="262" customWidth="1"/>
    <col min="14" max="14" width="15.28515625" style="262" customWidth="1"/>
    <col min="15" max="15" width="15" style="262" customWidth="1"/>
    <col min="16" max="16" width="15.28515625" style="262" customWidth="1"/>
    <col min="17" max="17" width="17" style="262" bestFit="1" customWidth="1"/>
    <col min="18" max="18" width="20.5703125" style="262" customWidth="1"/>
    <col min="19" max="20" width="14.28515625" style="260" customWidth="1"/>
    <col min="21" max="21" width="17" style="262" customWidth="1"/>
    <col min="22" max="16384" width="11.42578125" style="262"/>
  </cols>
  <sheetData>
    <row r="1" spans="1:36" ht="18.75" customHeight="1" x14ac:dyDescent="0.25">
      <c r="F1" s="288"/>
      <c r="H1" s="284" t="s">
        <v>90</v>
      </c>
      <c r="J1" s="284"/>
      <c r="K1" s="284"/>
      <c r="L1" s="284"/>
      <c r="M1" s="508" t="s">
        <v>1579</v>
      </c>
      <c r="N1" s="508" t="s">
        <v>1578</v>
      </c>
      <c r="O1" s="508" t="s">
        <v>1577</v>
      </c>
      <c r="P1" s="508" t="s">
        <v>1576</v>
      </c>
      <c r="Q1" s="508" t="s">
        <v>1575</v>
      </c>
      <c r="R1" s="508" t="s">
        <v>1574</v>
      </c>
      <c r="S1" s="508" t="s">
        <v>1573</v>
      </c>
      <c r="T1" s="508" t="s">
        <v>1572</v>
      </c>
      <c r="U1" s="508" t="s">
        <v>1571</v>
      </c>
      <c r="V1" s="508" t="s">
        <v>1556</v>
      </c>
      <c r="W1" s="508" t="s">
        <v>1557</v>
      </c>
      <c r="X1" s="508" t="s">
        <v>1558</v>
      </c>
      <c r="Y1" s="508" t="s">
        <v>1559</v>
      </c>
      <c r="Z1" s="508" t="s">
        <v>1560</v>
      </c>
      <c r="AA1" s="508" t="s">
        <v>1561</v>
      </c>
      <c r="AB1" s="508" t="s">
        <v>1562</v>
      </c>
      <c r="AC1" s="508" t="s">
        <v>1563</v>
      </c>
      <c r="AD1" s="508" t="s">
        <v>1564</v>
      </c>
      <c r="AE1" s="508" t="s">
        <v>1565</v>
      </c>
      <c r="AF1" s="508" t="s">
        <v>1566</v>
      </c>
      <c r="AG1" s="508" t="s">
        <v>1567</v>
      </c>
      <c r="AH1" s="508" t="s">
        <v>1568</v>
      </c>
      <c r="AI1" s="508" t="s">
        <v>1569</v>
      </c>
      <c r="AJ1" s="508" t="s">
        <v>1570</v>
      </c>
    </row>
    <row r="2" spans="1:36" ht="18.75" x14ac:dyDescent="0.25">
      <c r="A2" s="268" t="s">
        <v>1347</v>
      </c>
      <c r="F2" s="288"/>
      <c r="H2" s="284"/>
      <c r="J2" s="284"/>
      <c r="K2" s="284"/>
      <c r="L2" s="284"/>
      <c r="M2" s="284"/>
      <c r="N2" s="284"/>
      <c r="O2" s="284"/>
      <c r="P2" s="284"/>
      <c r="Q2" s="284"/>
      <c r="R2" s="284"/>
      <c r="S2" s="284"/>
      <c r="T2" s="284"/>
      <c r="U2" s="284"/>
      <c r="V2" s="284"/>
      <c r="W2" s="284"/>
      <c r="X2" s="284"/>
      <c r="Y2" s="284"/>
      <c r="Z2" s="284"/>
      <c r="AA2" s="284"/>
    </row>
    <row r="3" spans="1:36" ht="18.75" x14ac:dyDescent="0.25">
      <c r="A3" s="316" t="s">
        <v>1474</v>
      </c>
      <c r="F3" s="288"/>
      <c r="H3" s="284"/>
      <c r="J3" s="284"/>
      <c r="K3" s="284"/>
      <c r="L3" s="284"/>
      <c r="M3" s="284"/>
      <c r="N3" s="284"/>
      <c r="O3" s="284"/>
      <c r="P3" s="284"/>
      <c r="Q3" s="284"/>
      <c r="R3" s="284"/>
      <c r="S3" s="284"/>
      <c r="T3" s="284"/>
      <c r="U3" s="284"/>
      <c r="V3" s="284"/>
      <c r="W3" s="284"/>
      <c r="X3" s="284"/>
      <c r="Y3" s="284"/>
      <c r="Z3" s="284"/>
      <c r="AA3" s="284"/>
    </row>
    <row r="4" spans="1:36" ht="15" x14ac:dyDescent="0.25">
      <c r="A4" s="370" t="s">
        <v>1475</v>
      </c>
      <c r="B4" s="268"/>
      <c r="C4" s="268"/>
      <c r="D4" s="268"/>
      <c r="E4" s="268"/>
      <c r="F4" s="247"/>
      <c r="G4" s="268"/>
      <c r="H4" s="268"/>
      <c r="I4" s="268"/>
      <c r="J4" s="268"/>
      <c r="K4" s="268"/>
      <c r="L4" s="268"/>
      <c r="M4" s="268"/>
      <c r="N4" s="268"/>
      <c r="O4" s="268"/>
      <c r="P4" s="268"/>
      <c r="Q4" s="268"/>
      <c r="R4" s="268"/>
      <c r="S4" s="268"/>
      <c r="T4" s="268"/>
      <c r="U4" s="268"/>
    </row>
    <row r="5" spans="1:36" s="66" customFormat="1" ht="23.25" customHeight="1" x14ac:dyDescent="0.25">
      <c r="A5" s="1522" t="s">
        <v>96</v>
      </c>
      <c r="B5" s="1524" t="s">
        <v>110</v>
      </c>
      <c r="C5" s="1534" t="s">
        <v>1537</v>
      </c>
      <c r="D5" s="1534" t="s">
        <v>1538</v>
      </c>
      <c r="E5" s="1534" t="s">
        <v>86</v>
      </c>
      <c r="F5" s="1534" t="s">
        <v>391</v>
      </c>
      <c r="G5" s="1534" t="s">
        <v>87</v>
      </c>
      <c r="H5" s="1537" t="s">
        <v>99</v>
      </c>
      <c r="I5" s="1539"/>
      <c r="J5" s="1539"/>
      <c r="K5" s="1539"/>
      <c r="L5" s="1539"/>
      <c r="M5" s="1539"/>
      <c r="N5" s="1539"/>
      <c r="O5" s="1538"/>
      <c r="P5" s="1543" t="s">
        <v>100</v>
      </c>
      <c r="Q5" s="1544"/>
      <c r="R5" s="1524" t="s">
        <v>102</v>
      </c>
      <c r="S5" s="1524" t="s">
        <v>109</v>
      </c>
      <c r="T5" s="1524" t="s">
        <v>108</v>
      </c>
      <c r="U5" s="1540" t="s">
        <v>88</v>
      </c>
    </row>
    <row r="6" spans="1:36" s="66" customFormat="1" ht="15" customHeight="1" x14ac:dyDescent="0.25">
      <c r="A6" s="1522"/>
      <c r="B6" s="1522"/>
      <c r="C6" s="1535"/>
      <c r="D6" s="1535"/>
      <c r="E6" s="1535"/>
      <c r="F6" s="1535"/>
      <c r="G6" s="1535"/>
      <c r="H6" s="1537" t="s">
        <v>103</v>
      </c>
      <c r="I6" s="1538"/>
      <c r="J6" s="1537" t="s">
        <v>104</v>
      </c>
      <c r="K6" s="1538"/>
      <c r="L6" s="1537" t="s">
        <v>105</v>
      </c>
      <c r="M6" s="1538"/>
      <c r="N6" s="1537" t="s">
        <v>106</v>
      </c>
      <c r="O6" s="1538"/>
      <c r="P6" s="1545"/>
      <c r="Q6" s="1546"/>
      <c r="R6" s="1522"/>
      <c r="S6" s="1522"/>
      <c r="T6" s="1522"/>
      <c r="U6" s="1541"/>
    </row>
    <row r="7" spans="1:36" s="66" customFormat="1" ht="24" customHeight="1" x14ac:dyDescent="0.25">
      <c r="A7" s="1523"/>
      <c r="B7" s="1523"/>
      <c r="C7" s="1536"/>
      <c r="D7" s="1536"/>
      <c r="E7" s="1536"/>
      <c r="F7" s="1536"/>
      <c r="G7" s="1536"/>
      <c r="H7" s="439" t="s">
        <v>107</v>
      </c>
      <c r="I7" s="439" t="s">
        <v>12</v>
      </c>
      <c r="J7" s="439" t="s">
        <v>107</v>
      </c>
      <c r="K7" s="439" t="s">
        <v>12</v>
      </c>
      <c r="L7" s="439" t="s">
        <v>107</v>
      </c>
      <c r="M7" s="439" t="s">
        <v>12</v>
      </c>
      <c r="N7" s="439" t="s">
        <v>107</v>
      </c>
      <c r="O7" s="439" t="s">
        <v>12</v>
      </c>
      <c r="P7" s="439" t="s">
        <v>107</v>
      </c>
      <c r="Q7" s="439" t="s">
        <v>12</v>
      </c>
      <c r="R7" s="1523"/>
      <c r="S7" s="1523"/>
      <c r="T7" s="1523"/>
      <c r="U7" s="1542"/>
    </row>
    <row r="8" spans="1:36" ht="15.75" customHeight="1" x14ac:dyDescent="0.25">
      <c r="A8" s="440"/>
      <c r="B8" s="441"/>
      <c r="C8" s="442"/>
      <c r="D8" s="442"/>
      <c r="E8" s="442"/>
      <c r="F8" s="443"/>
      <c r="G8" s="442"/>
      <c r="H8" s="444"/>
      <c r="I8" s="444"/>
      <c r="J8" s="444"/>
      <c r="K8" s="444"/>
      <c r="L8" s="444"/>
      <c r="M8" s="444"/>
      <c r="N8" s="444"/>
      <c r="O8" s="444"/>
      <c r="P8" s="444"/>
      <c r="Q8" s="444"/>
      <c r="R8" s="445"/>
      <c r="S8" s="445"/>
      <c r="T8" s="445"/>
      <c r="U8" s="446"/>
    </row>
    <row r="9" spans="1:36" ht="126" customHeight="1" x14ac:dyDescent="0.25">
      <c r="A9" s="1555" t="s">
        <v>1460</v>
      </c>
      <c r="B9" s="1550" t="s">
        <v>1458</v>
      </c>
      <c r="C9" s="306" t="s">
        <v>1577</v>
      </c>
      <c r="D9" s="306" t="s">
        <v>2447</v>
      </c>
      <c r="E9" s="249" t="s">
        <v>1747</v>
      </c>
      <c r="F9" s="306" t="s">
        <v>1748</v>
      </c>
      <c r="G9" s="306" t="s">
        <v>1749</v>
      </c>
      <c r="H9" s="250"/>
      <c r="I9" s="249"/>
      <c r="J9" s="250">
        <v>0.5</v>
      </c>
      <c r="K9" s="249"/>
      <c r="L9" s="250">
        <v>0.5</v>
      </c>
      <c r="M9" s="249"/>
      <c r="N9" s="250"/>
      <c r="O9" s="249"/>
      <c r="P9" s="380">
        <f t="shared" ref="P9:P12" si="0">H9+J9+L9+N9</f>
        <v>1</v>
      </c>
      <c r="Q9" s="386">
        <f>'[1]5. ACTIVIDADES ESPECIALES'!D10</f>
        <v>300</v>
      </c>
      <c r="R9" s="530" t="s">
        <v>1750</v>
      </c>
      <c r="S9" s="249" t="s">
        <v>1751</v>
      </c>
      <c r="T9" s="249" t="s">
        <v>1752</v>
      </c>
      <c r="U9" s="249" t="s">
        <v>1753</v>
      </c>
    </row>
    <row r="10" spans="1:36" ht="141.75" x14ac:dyDescent="0.25">
      <c r="A10" s="1556"/>
      <c r="B10" s="1550"/>
      <c r="C10" s="306" t="s">
        <v>1577</v>
      </c>
      <c r="D10" s="1603" t="s">
        <v>1754</v>
      </c>
      <c r="E10" s="1604" t="s">
        <v>1755</v>
      </c>
      <c r="F10" s="1603" t="s">
        <v>1756</v>
      </c>
      <c r="G10" s="1603" t="s">
        <v>1757</v>
      </c>
      <c r="H10" s="250">
        <v>0.25</v>
      </c>
      <c r="I10" s="249"/>
      <c r="J10" s="250">
        <v>0.25</v>
      </c>
      <c r="K10" s="249"/>
      <c r="L10" s="250">
        <v>0.25</v>
      </c>
      <c r="M10" s="249"/>
      <c r="N10" s="250">
        <v>0.25</v>
      </c>
      <c r="O10" s="249"/>
      <c r="P10" s="380">
        <f t="shared" si="0"/>
        <v>1</v>
      </c>
      <c r="Q10" s="386">
        <f>'[1]5. ACTIVIDADES ESPECIALES'!D54</f>
        <v>1200</v>
      </c>
      <c r="R10" s="530" t="s">
        <v>1758</v>
      </c>
      <c r="S10" s="530" t="s">
        <v>1759</v>
      </c>
      <c r="T10" s="530" t="s">
        <v>1760</v>
      </c>
      <c r="U10" s="530" t="s">
        <v>1761</v>
      </c>
    </row>
    <row r="11" spans="1:36" ht="157.5" x14ac:dyDescent="0.25">
      <c r="A11" s="1556"/>
      <c r="B11" s="1550"/>
      <c r="C11" s="306" t="s">
        <v>1577</v>
      </c>
      <c r="D11" s="1603" t="s">
        <v>1754</v>
      </c>
      <c r="E11" s="1604" t="s">
        <v>1755</v>
      </c>
      <c r="F11" s="1603" t="s">
        <v>1762</v>
      </c>
      <c r="G11" s="1603" t="s">
        <v>1763</v>
      </c>
      <c r="H11" s="250">
        <v>0.25</v>
      </c>
      <c r="I11" s="249"/>
      <c r="J11" s="250">
        <v>0.25</v>
      </c>
      <c r="K11" s="249"/>
      <c r="L11" s="250">
        <v>0.25</v>
      </c>
      <c r="M11" s="249"/>
      <c r="N11" s="250">
        <v>0.25</v>
      </c>
      <c r="O11" s="348"/>
      <c r="P11" s="531">
        <f t="shared" si="0"/>
        <v>1</v>
      </c>
      <c r="Q11" s="532">
        <f>'[1]5. ACTIVIDADES ESPECIALES'!D98</f>
        <v>1200</v>
      </c>
      <c r="R11" s="530" t="s">
        <v>1764</v>
      </c>
      <c r="S11" s="530" t="s">
        <v>1765</v>
      </c>
      <c r="T11" s="530" t="s">
        <v>1766</v>
      </c>
      <c r="U11" s="530" t="s">
        <v>1767</v>
      </c>
    </row>
    <row r="12" spans="1:36" ht="110.25" x14ac:dyDescent="0.25">
      <c r="A12" s="1556"/>
      <c r="B12" s="1550"/>
      <c r="C12" s="306" t="s">
        <v>1577</v>
      </c>
      <c r="D12" s="306" t="s">
        <v>1768</v>
      </c>
      <c r="E12" s="249" t="s">
        <v>1769</v>
      </c>
      <c r="F12" s="306" t="s">
        <v>1770</v>
      </c>
      <c r="G12" s="306" t="s">
        <v>1771</v>
      </c>
      <c r="H12" s="250">
        <v>0.25</v>
      </c>
      <c r="I12" s="249"/>
      <c r="J12" s="250">
        <v>0.25</v>
      </c>
      <c r="K12" s="249"/>
      <c r="L12" s="250">
        <v>0.25</v>
      </c>
      <c r="M12" s="249"/>
      <c r="N12" s="250">
        <v>0.25</v>
      </c>
      <c r="O12" s="249"/>
      <c r="P12" s="380">
        <f t="shared" si="0"/>
        <v>1</v>
      </c>
      <c r="Q12" s="381">
        <f>'[1]5. ACTIVIDADES ESPECIALES'!D142</f>
        <v>1200</v>
      </c>
      <c r="R12" s="530" t="s">
        <v>1764</v>
      </c>
      <c r="S12" s="530" t="s">
        <v>1765</v>
      </c>
      <c r="T12" s="530" t="s">
        <v>1772</v>
      </c>
      <c r="U12" s="530" t="s">
        <v>1767</v>
      </c>
    </row>
    <row r="13" spans="1:36" ht="15.75" x14ac:dyDescent="0.25">
      <c r="A13" s="1556"/>
      <c r="B13" s="1550"/>
      <c r="C13" s="306"/>
      <c r="D13" s="306"/>
      <c r="E13" s="249"/>
      <c r="F13" s="306"/>
      <c r="G13" s="306"/>
      <c r="H13" s="250"/>
      <c r="I13" s="348"/>
      <c r="J13" s="350"/>
      <c r="K13" s="348"/>
      <c r="L13" s="350"/>
      <c r="M13" s="348"/>
      <c r="N13" s="350"/>
      <c r="O13" s="348"/>
      <c r="P13" s="385">
        <f t="shared" ref="P13:P40" si="1">H13+J13+L13+N13</f>
        <v>0</v>
      </c>
      <c r="Q13" s="386">
        <f t="shared" ref="Q13:Q40" si="2">I13+K13+M13+O13</f>
        <v>0</v>
      </c>
      <c r="R13" s="348"/>
      <c r="S13" s="249"/>
      <c r="T13" s="249"/>
      <c r="U13" s="249"/>
    </row>
    <row r="14" spans="1:36" ht="15.75" x14ac:dyDescent="0.25">
      <c r="A14" s="1556"/>
      <c r="B14" s="1550"/>
      <c r="C14" s="306"/>
      <c r="D14" s="306"/>
      <c r="E14" s="249"/>
      <c r="F14" s="306"/>
      <c r="G14" s="306"/>
      <c r="H14" s="250"/>
      <c r="I14" s="348"/>
      <c r="J14" s="350"/>
      <c r="K14" s="348"/>
      <c r="L14" s="350"/>
      <c r="M14" s="348"/>
      <c r="N14" s="350"/>
      <c r="O14" s="348"/>
      <c r="P14" s="385">
        <f t="shared" si="1"/>
        <v>0</v>
      </c>
      <c r="Q14" s="386">
        <f t="shared" si="2"/>
        <v>0</v>
      </c>
      <c r="R14" s="348"/>
      <c r="S14" s="249"/>
      <c r="T14" s="249"/>
      <c r="U14" s="249"/>
    </row>
    <row r="15" spans="1:36" ht="15.75" x14ac:dyDescent="0.25">
      <c r="A15" s="1556"/>
      <c r="B15" s="1550"/>
      <c r="C15" s="306"/>
      <c r="D15" s="306"/>
      <c r="E15" s="249"/>
      <c r="F15" s="306"/>
      <c r="G15" s="306"/>
      <c r="H15" s="250"/>
      <c r="I15" s="348"/>
      <c r="J15" s="350"/>
      <c r="K15" s="348"/>
      <c r="L15" s="350"/>
      <c r="M15" s="348"/>
      <c r="N15" s="350"/>
      <c r="O15" s="348"/>
      <c r="P15" s="385">
        <f t="shared" si="1"/>
        <v>0</v>
      </c>
      <c r="Q15" s="386">
        <f t="shared" si="2"/>
        <v>0</v>
      </c>
      <c r="R15" s="348"/>
      <c r="S15" s="249"/>
      <c r="T15" s="249"/>
      <c r="U15" s="249"/>
    </row>
    <row r="16" spans="1:36" ht="15.75" x14ac:dyDescent="0.25">
      <c r="A16" s="1557"/>
      <c r="B16" s="1550"/>
      <c r="C16" s="306"/>
      <c r="D16" s="306"/>
      <c r="E16" s="249"/>
      <c r="F16" s="306"/>
      <c r="G16" s="306"/>
      <c r="H16" s="250"/>
      <c r="I16" s="348"/>
      <c r="J16" s="350"/>
      <c r="K16" s="348"/>
      <c r="L16" s="350"/>
      <c r="M16" s="348"/>
      <c r="N16" s="350"/>
      <c r="O16" s="348"/>
      <c r="P16" s="385">
        <f t="shared" si="1"/>
        <v>0</v>
      </c>
      <c r="Q16" s="386">
        <f t="shared" si="2"/>
        <v>0</v>
      </c>
      <c r="R16" s="348"/>
      <c r="S16" s="249"/>
      <c r="T16" s="249"/>
      <c r="U16" s="249"/>
    </row>
    <row r="17" spans="1:21" ht="15.75" customHeight="1" x14ac:dyDescent="0.25">
      <c r="A17" s="1547" t="s">
        <v>1459</v>
      </c>
      <c r="B17" s="1547" t="s">
        <v>1461</v>
      </c>
      <c r="C17" s="306"/>
      <c r="D17" s="306"/>
      <c r="E17" s="249"/>
      <c r="F17" s="306"/>
      <c r="G17" s="306"/>
      <c r="H17" s="249"/>
      <c r="I17" s="348"/>
      <c r="J17" s="348"/>
      <c r="K17" s="348"/>
      <c r="L17" s="348"/>
      <c r="M17" s="348"/>
      <c r="N17" s="348"/>
      <c r="O17" s="348"/>
      <c r="P17" s="385">
        <f t="shared" si="1"/>
        <v>0</v>
      </c>
      <c r="Q17" s="386">
        <f t="shared" si="2"/>
        <v>0</v>
      </c>
      <c r="R17" s="348"/>
      <c r="S17" s="249"/>
      <c r="T17" s="249"/>
      <c r="U17" s="249"/>
    </row>
    <row r="18" spans="1:21" ht="15.75" x14ac:dyDescent="0.25">
      <c r="A18" s="1548"/>
      <c r="B18" s="1548"/>
      <c r="C18" s="306"/>
      <c r="D18" s="306"/>
      <c r="E18" s="249"/>
      <c r="F18" s="306"/>
      <c r="G18" s="306"/>
      <c r="H18" s="249"/>
      <c r="I18" s="348"/>
      <c r="J18" s="348"/>
      <c r="K18" s="348"/>
      <c r="L18" s="348"/>
      <c r="M18" s="348"/>
      <c r="N18" s="348"/>
      <c r="O18" s="348"/>
      <c r="P18" s="385">
        <f t="shared" si="1"/>
        <v>0</v>
      </c>
      <c r="Q18" s="386">
        <f t="shared" si="2"/>
        <v>0</v>
      </c>
      <c r="R18" s="348"/>
      <c r="S18" s="249"/>
      <c r="T18" s="249"/>
      <c r="U18" s="249"/>
    </row>
    <row r="19" spans="1:21" ht="15.75" x14ac:dyDescent="0.25">
      <c r="A19" s="1548"/>
      <c r="B19" s="1548"/>
      <c r="C19" s="306"/>
      <c r="D19" s="306"/>
      <c r="E19" s="249"/>
      <c r="F19" s="306"/>
      <c r="G19" s="306"/>
      <c r="H19" s="249"/>
      <c r="I19" s="348"/>
      <c r="J19" s="348"/>
      <c r="K19" s="348"/>
      <c r="L19" s="348"/>
      <c r="M19" s="348"/>
      <c r="N19" s="348"/>
      <c r="O19" s="348"/>
      <c r="P19" s="385">
        <f t="shared" si="1"/>
        <v>0</v>
      </c>
      <c r="Q19" s="386">
        <f t="shared" si="2"/>
        <v>0</v>
      </c>
      <c r="R19" s="348"/>
      <c r="S19" s="249"/>
      <c r="T19" s="249"/>
      <c r="U19" s="249"/>
    </row>
    <row r="20" spans="1:21" ht="15.75" x14ac:dyDescent="0.25">
      <c r="A20" s="1548"/>
      <c r="B20" s="1548"/>
      <c r="C20" s="306"/>
      <c r="D20" s="306"/>
      <c r="E20" s="249"/>
      <c r="F20" s="306"/>
      <c r="G20" s="306"/>
      <c r="H20" s="249"/>
      <c r="I20" s="348"/>
      <c r="J20" s="348"/>
      <c r="K20" s="348"/>
      <c r="L20" s="348"/>
      <c r="M20" s="348"/>
      <c r="N20" s="348"/>
      <c r="O20" s="348"/>
      <c r="P20" s="385">
        <f t="shared" si="1"/>
        <v>0</v>
      </c>
      <c r="Q20" s="386">
        <f t="shared" si="2"/>
        <v>0</v>
      </c>
      <c r="R20" s="348"/>
      <c r="S20" s="249"/>
      <c r="T20" s="249"/>
      <c r="U20" s="249"/>
    </row>
    <row r="21" spans="1:21" ht="15.75" x14ac:dyDescent="0.25">
      <c r="A21" s="1548"/>
      <c r="B21" s="1548"/>
      <c r="C21" s="306"/>
      <c r="D21" s="306"/>
      <c r="E21" s="249"/>
      <c r="F21" s="306"/>
      <c r="G21" s="306"/>
      <c r="H21" s="249"/>
      <c r="I21" s="348"/>
      <c r="J21" s="348"/>
      <c r="K21" s="348"/>
      <c r="L21" s="348"/>
      <c r="M21" s="348"/>
      <c r="N21" s="348"/>
      <c r="O21" s="348"/>
      <c r="P21" s="385">
        <f t="shared" si="1"/>
        <v>0</v>
      </c>
      <c r="Q21" s="386">
        <f t="shared" si="2"/>
        <v>0</v>
      </c>
      <c r="R21" s="348"/>
      <c r="S21" s="249"/>
      <c r="T21" s="249"/>
      <c r="U21" s="249"/>
    </row>
    <row r="22" spans="1:21" ht="15.75" x14ac:dyDescent="0.25">
      <c r="A22" s="1548"/>
      <c r="B22" s="1549"/>
      <c r="C22" s="306"/>
      <c r="D22" s="306"/>
      <c r="E22" s="249"/>
      <c r="F22" s="306"/>
      <c r="G22" s="306"/>
      <c r="H22" s="249"/>
      <c r="I22" s="348"/>
      <c r="J22" s="348"/>
      <c r="K22" s="348"/>
      <c r="L22" s="348"/>
      <c r="M22" s="348"/>
      <c r="N22" s="348"/>
      <c r="O22" s="348"/>
      <c r="P22" s="385">
        <f t="shared" si="1"/>
        <v>0</v>
      </c>
      <c r="Q22" s="386">
        <f t="shared" si="2"/>
        <v>0</v>
      </c>
      <c r="R22" s="348"/>
      <c r="S22" s="249"/>
      <c r="T22" s="249"/>
      <c r="U22" s="249"/>
    </row>
    <row r="23" spans="1:21" ht="126" x14ac:dyDescent="0.25">
      <c r="A23" s="1548"/>
      <c r="B23" s="1547" t="s">
        <v>1462</v>
      </c>
      <c r="C23" s="306" t="s">
        <v>1578</v>
      </c>
      <c r="D23" s="306" t="s">
        <v>1773</v>
      </c>
      <c r="E23" s="249" t="s">
        <v>1774</v>
      </c>
      <c r="F23" s="306" t="s">
        <v>1775</v>
      </c>
      <c r="G23" s="306" t="s">
        <v>1776</v>
      </c>
      <c r="H23" s="250"/>
      <c r="I23" s="349"/>
      <c r="J23" s="533">
        <v>0.33</v>
      </c>
      <c r="K23" s="534"/>
      <c r="L23" s="533">
        <v>0.33</v>
      </c>
      <c r="M23" s="534"/>
      <c r="N23" s="533">
        <v>0.34</v>
      </c>
      <c r="O23" s="534"/>
      <c r="P23" s="531">
        <f t="shared" si="1"/>
        <v>1</v>
      </c>
      <c r="Q23" s="404">
        <f>'[1]5. ACTIVIDADES ESPECIALES'!D186</f>
        <v>900</v>
      </c>
      <c r="R23" s="535" t="s">
        <v>1777</v>
      </c>
      <c r="S23" s="249" t="s">
        <v>1778</v>
      </c>
      <c r="T23" s="249" t="s">
        <v>1745</v>
      </c>
      <c r="U23" s="306" t="s">
        <v>1746</v>
      </c>
    </row>
    <row r="24" spans="1:21" ht="15.75" x14ac:dyDescent="0.25">
      <c r="A24" s="1548"/>
      <c r="B24" s="1548"/>
      <c r="C24" s="306"/>
      <c r="D24" s="306"/>
      <c r="E24" s="249"/>
      <c r="F24" s="306"/>
      <c r="G24" s="306"/>
      <c r="H24" s="250"/>
      <c r="I24" s="349"/>
      <c r="J24" s="350"/>
      <c r="K24" s="349"/>
      <c r="L24" s="350"/>
      <c r="M24" s="349"/>
      <c r="N24" s="350"/>
      <c r="O24" s="349"/>
      <c r="P24" s="385">
        <f t="shared" si="1"/>
        <v>0</v>
      </c>
      <c r="Q24" s="387">
        <f t="shared" si="2"/>
        <v>0</v>
      </c>
      <c r="R24" s="347"/>
      <c r="S24" s="249"/>
      <c r="T24" s="249"/>
      <c r="U24" s="249"/>
    </row>
    <row r="25" spans="1:21" ht="15.75" x14ac:dyDescent="0.25">
      <c r="A25" s="1548"/>
      <c r="B25" s="1548"/>
      <c r="C25" s="306"/>
      <c r="D25" s="306"/>
      <c r="E25" s="249"/>
      <c r="F25" s="306"/>
      <c r="G25" s="306"/>
      <c r="H25" s="250"/>
      <c r="I25" s="349"/>
      <c r="J25" s="350"/>
      <c r="K25" s="349"/>
      <c r="L25" s="350"/>
      <c r="M25" s="349"/>
      <c r="N25" s="350"/>
      <c r="O25" s="349"/>
      <c r="P25" s="385">
        <f t="shared" si="1"/>
        <v>0</v>
      </c>
      <c r="Q25" s="387">
        <f t="shared" si="2"/>
        <v>0</v>
      </c>
      <c r="R25" s="347"/>
      <c r="S25" s="249"/>
      <c r="T25" s="249"/>
      <c r="U25" s="249"/>
    </row>
    <row r="26" spans="1:21" ht="15.75" x14ac:dyDescent="0.25">
      <c r="A26" s="1548"/>
      <c r="B26" s="1548"/>
      <c r="C26" s="306"/>
      <c r="D26" s="306"/>
      <c r="E26" s="249"/>
      <c r="F26" s="306"/>
      <c r="G26" s="306"/>
      <c r="H26" s="249"/>
      <c r="I26" s="349"/>
      <c r="J26" s="348"/>
      <c r="K26" s="348"/>
      <c r="L26" s="348"/>
      <c r="M26" s="348"/>
      <c r="N26" s="348"/>
      <c r="O26" s="348"/>
      <c r="P26" s="385">
        <f t="shared" si="1"/>
        <v>0</v>
      </c>
      <c r="Q26" s="386">
        <f t="shared" si="2"/>
        <v>0</v>
      </c>
      <c r="R26" s="249"/>
      <c r="S26" s="249"/>
      <c r="T26" s="249"/>
      <c r="U26" s="249"/>
    </row>
    <row r="27" spans="1:21" ht="15.75" x14ac:dyDescent="0.25">
      <c r="A27" s="1548"/>
      <c r="B27" s="1548"/>
      <c r="C27" s="306"/>
      <c r="D27" s="306"/>
      <c r="E27" s="249"/>
      <c r="F27" s="306"/>
      <c r="G27" s="306"/>
      <c r="H27" s="249"/>
      <c r="I27" s="349"/>
      <c r="J27" s="348"/>
      <c r="K27" s="348"/>
      <c r="L27" s="348"/>
      <c r="M27" s="348"/>
      <c r="N27" s="348"/>
      <c r="O27" s="348"/>
      <c r="P27" s="385">
        <f t="shared" si="1"/>
        <v>0</v>
      </c>
      <c r="Q27" s="386">
        <f t="shared" si="2"/>
        <v>0</v>
      </c>
      <c r="R27" s="249"/>
      <c r="S27" s="249"/>
      <c r="T27" s="249"/>
      <c r="U27" s="249"/>
    </row>
    <row r="28" spans="1:21" ht="15.75" x14ac:dyDescent="0.25">
      <c r="A28" s="1548"/>
      <c r="B28" s="1548"/>
      <c r="C28" s="306"/>
      <c r="D28" s="306"/>
      <c r="E28" s="249"/>
      <c r="F28" s="306"/>
      <c r="G28" s="306"/>
      <c r="H28" s="249"/>
      <c r="I28" s="349"/>
      <c r="J28" s="348"/>
      <c r="K28" s="348"/>
      <c r="L28" s="348"/>
      <c r="M28" s="348"/>
      <c r="N28" s="348"/>
      <c r="O28" s="348"/>
      <c r="P28" s="385">
        <f t="shared" si="1"/>
        <v>0</v>
      </c>
      <c r="Q28" s="386">
        <f t="shared" si="2"/>
        <v>0</v>
      </c>
      <c r="R28" s="249"/>
      <c r="S28" s="249"/>
      <c r="T28" s="249"/>
      <c r="U28" s="249"/>
    </row>
    <row r="29" spans="1:21" ht="15.75" x14ac:dyDescent="0.25">
      <c r="A29" s="1548"/>
      <c r="B29" s="1550" t="s">
        <v>1463</v>
      </c>
      <c r="C29" s="306"/>
      <c r="D29" s="306"/>
      <c r="E29" s="249"/>
      <c r="F29" s="306"/>
      <c r="G29" s="306"/>
      <c r="H29" s="249"/>
      <c r="I29" s="349"/>
      <c r="J29" s="348"/>
      <c r="K29" s="348"/>
      <c r="L29" s="348"/>
      <c r="M29" s="348"/>
      <c r="N29" s="348"/>
      <c r="O29" s="348"/>
      <c r="P29" s="385">
        <f t="shared" si="1"/>
        <v>0</v>
      </c>
      <c r="Q29" s="386">
        <f t="shared" si="2"/>
        <v>0</v>
      </c>
      <c r="R29" s="249"/>
      <c r="S29" s="249"/>
      <c r="T29" s="249"/>
      <c r="U29" s="249"/>
    </row>
    <row r="30" spans="1:21" ht="15.75" x14ac:dyDescent="0.25">
      <c r="A30" s="1548"/>
      <c r="B30" s="1550"/>
      <c r="C30" s="306"/>
      <c r="D30" s="306"/>
      <c r="E30" s="249"/>
      <c r="F30" s="306"/>
      <c r="G30" s="306"/>
      <c r="H30" s="249"/>
      <c r="I30" s="349"/>
      <c r="J30" s="348"/>
      <c r="K30" s="348"/>
      <c r="L30" s="348"/>
      <c r="M30" s="348"/>
      <c r="N30" s="348"/>
      <c r="O30" s="348"/>
      <c r="P30" s="385">
        <f t="shared" si="1"/>
        <v>0</v>
      </c>
      <c r="Q30" s="386">
        <f t="shared" si="2"/>
        <v>0</v>
      </c>
      <c r="R30" s="249"/>
      <c r="S30" s="249"/>
      <c r="T30" s="249"/>
      <c r="U30" s="249"/>
    </row>
    <row r="31" spans="1:21" ht="15.75" x14ac:dyDescent="0.25">
      <c r="A31" s="1548"/>
      <c r="B31" s="1550"/>
      <c r="C31" s="306"/>
      <c r="D31" s="306"/>
      <c r="E31" s="249"/>
      <c r="F31" s="306"/>
      <c r="G31" s="306"/>
      <c r="H31" s="249"/>
      <c r="I31" s="349"/>
      <c r="J31" s="348"/>
      <c r="K31" s="348"/>
      <c r="L31" s="348"/>
      <c r="M31" s="348"/>
      <c r="N31" s="348"/>
      <c r="O31" s="348"/>
      <c r="P31" s="385">
        <f t="shared" si="1"/>
        <v>0</v>
      </c>
      <c r="Q31" s="386">
        <f t="shared" si="2"/>
        <v>0</v>
      </c>
      <c r="R31" s="249"/>
      <c r="S31" s="249"/>
      <c r="T31" s="249"/>
      <c r="U31" s="249"/>
    </row>
    <row r="32" spans="1:21" ht="15.75" x14ac:dyDescent="0.25">
      <c r="A32" s="1548"/>
      <c r="B32" s="1550"/>
      <c r="C32" s="306"/>
      <c r="D32" s="306"/>
      <c r="E32" s="249"/>
      <c r="F32" s="306"/>
      <c r="G32" s="306"/>
      <c r="H32" s="249"/>
      <c r="I32" s="349"/>
      <c r="J32" s="348"/>
      <c r="K32" s="348"/>
      <c r="L32" s="348"/>
      <c r="M32" s="348"/>
      <c r="N32" s="348"/>
      <c r="O32" s="348"/>
      <c r="P32" s="385">
        <f t="shared" si="1"/>
        <v>0</v>
      </c>
      <c r="Q32" s="386">
        <f t="shared" si="2"/>
        <v>0</v>
      </c>
      <c r="R32" s="249"/>
      <c r="S32" s="249"/>
      <c r="T32" s="249"/>
      <c r="U32" s="249"/>
    </row>
    <row r="33" spans="1:21" ht="15.75" x14ac:dyDescent="0.25">
      <c r="A33" s="1548"/>
      <c r="B33" s="1550"/>
      <c r="C33" s="306"/>
      <c r="D33" s="306"/>
      <c r="E33" s="249"/>
      <c r="F33" s="306"/>
      <c r="G33" s="306"/>
      <c r="H33" s="249"/>
      <c r="I33" s="349"/>
      <c r="J33" s="348"/>
      <c r="K33" s="348"/>
      <c r="L33" s="348"/>
      <c r="M33" s="348"/>
      <c r="N33" s="348"/>
      <c r="O33" s="348"/>
      <c r="P33" s="385">
        <f t="shared" si="1"/>
        <v>0</v>
      </c>
      <c r="Q33" s="386">
        <f t="shared" si="2"/>
        <v>0</v>
      </c>
      <c r="R33" s="249"/>
      <c r="S33" s="249"/>
      <c r="T33" s="249"/>
      <c r="U33" s="249"/>
    </row>
    <row r="34" spans="1:21" ht="15.75" x14ac:dyDescent="0.25">
      <c r="A34" s="1548"/>
      <c r="B34" s="1550" t="s">
        <v>1464</v>
      </c>
      <c r="C34" s="306"/>
      <c r="D34" s="306"/>
      <c r="E34" s="249"/>
      <c r="F34" s="306"/>
      <c r="G34" s="306"/>
      <c r="H34" s="249"/>
      <c r="I34" s="349"/>
      <c r="J34" s="348"/>
      <c r="K34" s="348"/>
      <c r="L34" s="348"/>
      <c r="M34" s="348"/>
      <c r="N34" s="348"/>
      <c r="O34" s="348"/>
      <c r="P34" s="385">
        <f t="shared" si="1"/>
        <v>0</v>
      </c>
      <c r="Q34" s="386">
        <f t="shared" si="2"/>
        <v>0</v>
      </c>
      <c r="R34" s="249"/>
      <c r="S34" s="249"/>
      <c r="T34" s="249"/>
      <c r="U34" s="249"/>
    </row>
    <row r="35" spans="1:21" ht="15.75" x14ac:dyDescent="0.25">
      <c r="A35" s="1548"/>
      <c r="B35" s="1550"/>
      <c r="C35" s="306"/>
      <c r="D35" s="306"/>
      <c r="E35" s="249"/>
      <c r="F35" s="306"/>
      <c r="G35" s="306"/>
      <c r="H35" s="249"/>
      <c r="I35" s="349"/>
      <c r="J35" s="348"/>
      <c r="K35" s="348"/>
      <c r="L35" s="348"/>
      <c r="M35" s="348"/>
      <c r="N35" s="348"/>
      <c r="O35" s="348"/>
      <c r="P35" s="385">
        <f t="shared" si="1"/>
        <v>0</v>
      </c>
      <c r="Q35" s="386">
        <f t="shared" si="2"/>
        <v>0</v>
      </c>
      <c r="R35" s="249"/>
      <c r="S35" s="249"/>
      <c r="T35" s="249"/>
      <c r="U35" s="249"/>
    </row>
    <row r="36" spans="1:21" ht="15.75" x14ac:dyDescent="0.25">
      <c r="A36" s="1548"/>
      <c r="B36" s="1550"/>
      <c r="C36" s="306"/>
      <c r="D36" s="306"/>
      <c r="E36" s="249"/>
      <c r="F36" s="306"/>
      <c r="G36" s="306"/>
      <c r="H36" s="249"/>
      <c r="I36" s="349"/>
      <c r="J36" s="348"/>
      <c r="K36" s="348"/>
      <c r="L36" s="348"/>
      <c r="M36" s="348"/>
      <c r="N36" s="348"/>
      <c r="O36" s="348"/>
      <c r="P36" s="385">
        <f t="shared" si="1"/>
        <v>0</v>
      </c>
      <c r="Q36" s="386">
        <f t="shared" si="2"/>
        <v>0</v>
      </c>
      <c r="R36" s="249"/>
      <c r="S36" s="249"/>
      <c r="T36" s="249"/>
      <c r="U36" s="249"/>
    </row>
    <row r="37" spans="1:21" ht="15.75" x14ac:dyDescent="0.25">
      <c r="A37" s="1548"/>
      <c r="B37" s="1550"/>
      <c r="C37" s="306"/>
      <c r="D37" s="306"/>
      <c r="E37" s="249"/>
      <c r="F37" s="306"/>
      <c r="G37" s="306"/>
      <c r="H37" s="249"/>
      <c r="I37" s="349"/>
      <c r="J37" s="348"/>
      <c r="K37" s="348"/>
      <c r="L37" s="348"/>
      <c r="M37" s="348"/>
      <c r="N37" s="348"/>
      <c r="O37" s="348"/>
      <c r="P37" s="385">
        <f t="shared" si="1"/>
        <v>0</v>
      </c>
      <c r="Q37" s="386">
        <f t="shared" si="2"/>
        <v>0</v>
      </c>
      <c r="R37" s="249"/>
      <c r="S37" s="249"/>
      <c r="T37" s="249"/>
      <c r="U37" s="249"/>
    </row>
    <row r="38" spans="1:21" ht="15.75" x14ac:dyDescent="0.25">
      <c r="A38" s="1548"/>
      <c r="B38" s="1550" t="s">
        <v>1465</v>
      </c>
      <c r="C38" s="306"/>
      <c r="D38" s="306"/>
      <c r="E38" s="249"/>
      <c r="F38" s="306"/>
      <c r="G38" s="306"/>
      <c r="H38" s="249"/>
      <c r="I38" s="349"/>
      <c r="J38" s="348"/>
      <c r="K38" s="348"/>
      <c r="L38" s="348"/>
      <c r="M38" s="348"/>
      <c r="N38" s="348"/>
      <c r="O38" s="348"/>
      <c r="P38" s="385">
        <f t="shared" si="1"/>
        <v>0</v>
      </c>
      <c r="Q38" s="386">
        <f t="shared" si="2"/>
        <v>0</v>
      </c>
      <c r="R38" s="249"/>
      <c r="S38" s="249"/>
      <c r="T38" s="249"/>
      <c r="U38" s="249"/>
    </row>
    <row r="39" spans="1:21" ht="15.75" x14ac:dyDescent="0.25">
      <c r="A39" s="1548"/>
      <c r="B39" s="1550"/>
      <c r="C39" s="306"/>
      <c r="D39" s="306"/>
      <c r="E39" s="249"/>
      <c r="F39" s="306"/>
      <c r="G39" s="306"/>
      <c r="H39" s="249"/>
      <c r="I39" s="349"/>
      <c r="J39" s="348"/>
      <c r="K39" s="348"/>
      <c r="L39" s="348"/>
      <c r="M39" s="348"/>
      <c r="N39" s="348"/>
      <c r="O39" s="348"/>
      <c r="P39" s="385">
        <f t="shared" si="1"/>
        <v>0</v>
      </c>
      <c r="Q39" s="386">
        <f t="shared" si="2"/>
        <v>0</v>
      </c>
      <c r="R39" s="249"/>
      <c r="S39" s="249"/>
      <c r="T39" s="249"/>
      <c r="U39" s="249"/>
    </row>
    <row r="40" spans="1:21" ht="15.75" x14ac:dyDescent="0.25">
      <c r="A40" s="1548"/>
      <c r="B40" s="1550"/>
      <c r="C40" s="306"/>
      <c r="D40" s="306"/>
      <c r="E40" s="249"/>
      <c r="F40" s="306"/>
      <c r="G40" s="306"/>
      <c r="H40" s="249"/>
      <c r="I40" s="349"/>
      <c r="J40" s="348"/>
      <c r="K40" s="348"/>
      <c r="L40" s="348"/>
      <c r="M40" s="348"/>
      <c r="N40" s="348"/>
      <c r="O40" s="348"/>
      <c r="P40" s="385">
        <f t="shared" si="1"/>
        <v>0</v>
      </c>
      <c r="Q40" s="386">
        <f t="shared" si="2"/>
        <v>0</v>
      </c>
      <c r="R40" s="249"/>
      <c r="S40" s="249"/>
      <c r="T40" s="249"/>
      <c r="U40" s="249"/>
    </row>
    <row r="41" spans="1:21" ht="15.75" x14ac:dyDescent="0.25">
      <c r="A41" s="1548"/>
      <c r="B41" s="1550"/>
      <c r="C41" s="306"/>
      <c r="D41" s="306"/>
      <c r="E41" s="249"/>
      <c r="F41" s="306"/>
      <c r="G41" s="306"/>
      <c r="H41" s="249"/>
      <c r="I41" s="349"/>
      <c r="J41" s="348"/>
      <c r="K41" s="348"/>
      <c r="L41" s="348"/>
      <c r="M41" s="348"/>
      <c r="N41" s="348"/>
      <c r="O41" s="348"/>
      <c r="P41" s="385">
        <f t="shared" ref="P41:P73" si="3">H41+J41+L41+N41</f>
        <v>0</v>
      </c>
      <c r="Q41" s="386">
        <f t="shared" ref="Q41:Q73" si="4">I41+K41+M41+O41</f>
        <v>0</v>
      </c>
      <c r="R41" s="249"/>
      <c r="S41" s="249"/>
      <c r="T41" s="249"/>
      <c r="U41" s="249"/>
    </row>
    <row r="42" spans="1:21" ht="15.75" x14ac:dyDescent="0.25">
      <c r="A42" s="1548"/>
      <c r="B42" s="1550"/>
      <c r="C42" s="306"/>
      <c r="D42" s="306"/>
      <c r="E42" s="249"/>
      <c r="F42" s="306"/>
      <c r="G42" s="306"/>
      <c r="H42" s="249"/>
      <c r="I42" s="349"/>
      <c r="J42" s="348"/>
      <c r="K42" s="348"/>
      <c r="L42" s="348"/>
      <c r="M42" s="348"/>
      <c r="N42" s="348"/>
      <c r="O42" s="348"/>
      <c r="P42" s="385">
        <f t="shared" si="3"/>
        <v>0</v>
      </c>
      <c r="Q42" s="386">
        <f t="shared" si="4"/>
        <v>0</v>
      </c>
      <c r="R42" s="249"/>
      <c r="S42" s="249"/>
      <c r="T42" s="249"/>
      <c r="U42" s="249"/>
    </row>
    <row r="43" spans="1:21" ht="126" customHeight="1" x14ac:dyDescent="0.25">
      <c r="A43" s="1547" t="s">
        <v>1460</v>
      </c>
      <c r="B43" s="1550" t="s">
        <v>1466</v>
      </c>
      <c r="C43" s="677" t="s">
        <v>1578</v>
      </c>
      <c r="D43" s="1603" t="s">
        <v>1913</v>
      </c>
      <c r="E43" s="1604" t="s">
        <v>1914</v>
      </c>
      <c r="F43" s="1603" t="s">
        <v>1915</v>
      </c>
      <c r="G43" s="1603" t="s">
        <v>1916</v>
      </c>
      <c r="H43" s="674">
        <v>0.5</v>
      </c>
      <c r="I43" s="681"/>
      <c r="J43" s="682">
        <v>0.5</v>
      </c>
      <c r="K43" s="681"/>
      <c r="L43" s="682"/>
      <c r="M43" s="681"/>
      <c r="N43" s="682"/>
      <c r="O43" s="681"/>
      <c r="P43" s="687">
        <v>1</v>
      </c>
      <c r="Q43" s="688" t="s">
        <v>1912</v>
      </c>
      <c r="R43" s="1605"/>
      <c r="S43" s="1604"/>
      <c r="T43" s="1604"/>
      <c r="U43" s="1604"/>
    </row>
    <row r="44" spans="1:21" ht="147.75" customHeight="1" x14ac:dyDescent="0.25">
      <c r="A44" s="1548"/>
      <c r="B44" s="1550"/>
      <c r="C44" s="677" t="s">
        <v>1578</v>
      </c>
      <c r="D44" s="1603" t="s">
        <v>1913</v>
      </c>
      <c r="E44" s="1604" t="s">
        <v>1914</v>
      </c>
      <c r="F44" s="1603" t="s">
        <v>1917</v>
      </c>
      <c r="G44" s="1603" t="s">
        <v>1918</v>
      </c>
      <c r="H44" s="674"/>
      <c r="I44" s="681"/>
      <c r="J44" s="682">
        <v>0.5</v>
      </c>
      <c r="K44" s="681"/>
      <c r="L44" s="682">
        <v>0.5</v>
      </c>
      <c r="M44" s="681"/>
      <c r="N44" s="682"/>
      <c r="O44" s="681"/>
      <c r="P44" s="687">
        <v>1</v>
      </c>
      <c r="Q44" s="688" t="s">
        <v>1912</v>
      </c>
      <c r="R44" s="1605"/>
      <c r="S44" s="1604"/>
      <c r="T44" s="1604"/>
      <c r="U44" s="1604"/>
    </row>
    <row r="45" spans="1:21" ht="94.5" x14ac:dyDescent="0.25">
      <c r="A45" s="1548"/>
      <c r="B45" s="1550"/>
      <c r="C45" s="677" t="s">
        <v>1578</v>
      </c>
      <c r="D45" s="1603" t="s">
        <v>1913</v>
      </c>
      <c r="E45" s="1604" t="s">
        <v>1914</v>
      </c>
      <c r="F45" s="1603" t="s">
        <v>1885</v>
      </c>
      <c r="G45" s="1603" t="s">
        <v>1886</v>
      </c>
      <c r="H45" s="674">
        <v>0.25</v>
      </c>
      <c r="I45" s="681"/>
      <c r="J45" s="682">
        <v>0.25</v>
      </c>
      <c r="K45" s="681"/>
      <c r="L45" s="682">
        <v>0.25</v>
      </c>
      <c r="M45" s="681"/>
      <c r="N45" s="682">
        <v>0.25</v>
      </c>
      <c r="O45" s="681"/>
      <c r="P45" s="687">
        <v>1</v>
      </c>
      <c r="Q45" s="688">
        <v>6585</v>
      </c>
      <c r="R45" s="1605"/>
      <c r="S45" s="1604"/>
      <c r="T45" s="1604"/>
      <c r="U45" s="1604"/>
    </row>
    <row r="46" spans="1:21" ht="15.75" x14ac:dyDescent="0.25">
      <c r="A46" s="1548"/>
      <c r="B46" s="1550"/>
      <c r="C46" s="306"/>
      <c r="D46" s="306"/>
      <c r="E46" s="249"/>
      <c r="F46" s="306"/>
      <c r="G46" s="306"/>
      <c r="H46" s="250"/>
      <c r="I46" s="348"/>
      <c r="J46" s="350"/>
      <c r="K46" s="348"/>
      <c r="L46" s="350"/>
      <c r="M46" s="348"/>
      <c r="N46" s="350"/>
      <c r="O46" s="348"/>
      <c r="P46" s="385">
        <f t="shared" si="3"/>
        <v>0</v>
      </c>
      <c r="Q46" s="386">
        <f t="shared" si="4"/>
        <v>0</v>
      </c>
      <c r="R46" s="348"/>
      <c r="S46" s="249"/>
      <c r="T46" s="249"/>
      <c r="U46" s="249"/>
    </row>
    <row r="47" spans="1:21" ht="15.75" x14ac:dyDescent="0.25">
      <c r="A47" s="1548"/>
      <c r="B47" s="1550"/>
      <c r="C47" s="306"/>
      <c r="D47" s="306"/>
      <c r="E47" s="249"/>
      <c r="F47" s="306"/>
      <c r="G47" s="306"/>
      <c r="H47" s="250"/>
      <c r="I47" s="348"/>
      <c r="J47" s="350"/>
      <c r="K47" s="348"/>
      <c r="L47" s="350"/>
      <c r="M47" s="348"/>
      <c r="N47" s="350"/>
      <c r="O47" s="348"/>
      <c r="P47" s="385">
        <f t="shared" si="3"/>
        <v>0</v>
      </c>
      <c r="Q47" s="386">
        <f t="shared" si="4"/>
        <v>0</v>
      </c>
      <c r="R47" s="348"/>
      <c r="S47" s="249"/>
      <c r="T47" s="249"/>
      <c r="U47" s="249"/>
    </row>
    <row r="48" spans="1:21" ht="15.75" x14ac:dyDescent="0.25">
      <c r="A48" s="1548"/>
      <c r="B48" s="1550"/>
      <c r="C48" s="306"/>
      <c r="D48" s="306"/>
      <c r="E48" s="249"/>
      <c r="F48" s="306"/>
      <c r="G48" s="306"/>
      <c r="H48" s="250"/>
      <c r="I48" s="348"/>
      <c r="J48" s="350"/>
      <c r="K48" s="348"/>
      <c r="L48" s="350"/>
      <c r="M48" s="348"/>
      <c r="N48" s="350"/>
      <c r="O48" s="348"/>
      <c r="P48" s="385">
        <f t="shared" si="3"/>
        <v>0</v>
      </c>
      <c r="Q48" s="386">
        <f t="shared" si="4"/>
        <v>0</v>
      </c>
      <c r="R48" s="348"/>
      <c r="S48" s="249"/>
      <c r="T48" s="249"/>
      <c r="U48" s="249"/>
    </row>
    <row r="49" spans="1:21" ht="15.75" customHeight="1" x14ac:dyDescent="0.25">
      <c r="A49" s="1548"/>
      <c r="B49" s="1550" t="s">
        <v>1467</v>
      </c>
      <c r="C49" s="306"/>
      <c r="D49" s="306"/>
      <c r="E49" s="249"/>
      <c r="F49" s="306"/>
      <c r="G49" s="306"/>
      <c r="H49" s="250"/>
      <c r="I49" s="348"/>
      <c r="J49" s="350"/>
      <c r="K49" s="348"/>
      <c r="L49" s="350"/>
      <c r="M49" s="348"/>
      <c r="N49" s="350"/>
      <c r="O49" s="348"/>
      <c r="P49" s="385">
        <f t="shared" si="3"/>
        <v>0</v>
      </c>
      <c r="Q49" s="386">
        <f t="shared" si="4"/>
        <v>0</v>
      </c>
      <c r="R49" s="348"/>
      <c r="S49" s="249"/>
      <c r="T49" s="249"/>
      <c r="U49" s="249"/>
    </row>
    <row r="50" spans="1:21" ht="15.75" customHeight="1" x14ac:dyDescent="0.25">
      <c r="A50" s="1548"/>
      <c r="B50" s="1550"/>
      <c r="C50" s="306"/>
      <c r="D50" s="306"/>
      <c r="E50" s="249"/>
      <c r="F50" s="306"/>
      <c r="G50" s="306"/>
      <c r="H50" s="250"/>
      <c r="I50" s="348"/>
      <c r="J50" s="350"/>
      <c r="K50" s="348"/>
      <c r="L50" s="350"/>
      <c r="M50" s="348"/>
      <c r="N50" s="350"/>
      <c r="O50" s="348"/>
      <c r="P50" s="385">
        <f t="shared" si="3"/>
        <v>0</v>
      </c>
      <c r="Q50" s="386">
        <f t="shared" si="4"/>
        <v>0</v>
      </c>
      <c r="R50" s="348"/>
      <c r="S50" s="249"/>
      <c r="T50" s="249"/>
      <c r="U50" s="249"/>
    </row>
    <row r="51" spans="1:21" ht="15.75" customHeight="1" x14ac:dyDescent="0.25">
      <c r="A51" s="1548"/>
      <c r="B51" s="1550"/>
      <c r="C51" s="306"/>
      <c r="D51" s="306"/>
      <c r="E51" s="249"/>
      <c r="F51" s="306"/>
      <c r="G51" s="306"/>
      <c r="H51" s="250"/>
      <c r="I51" s="348"/>
      <c r="J51" s="350"/>
      <c r="K51" s="348"/>
      <c r="L51" s="350"/>
      <c r="M51" s="348"/>
      <c r="N51" s="350"/>
      <c r="O51" s="348"/>
      <c r="P51" s="385">
        <f t="shared" si="3"/>
        <v>0</v>
      </c>
      <c r="Q51" s="386">
        <f t="shared" si="4"/>
        <v>0</v>
      </c>
      <c r="R51" s="348"/>
      <c r="S51" s="249"/>
      <c r="T51" s="249"/>
      <c r="U51" s="249"/>
    </row>
    <row r="52" spans="1:21" ht="15.75" customHeight="1" x14ac:dyDescent="0.25">
      <c r="A52" s="1548"/>
      <c r="B52" s="1550" t="s">
        <v>1468</v>
      </c>
      <c r="C52" s="306"/>
      <c r="D52" s="306"/>
      <c r="E52" s="249"/>
      <c r="F52" s="306"/>
      <c r="G52" s="306"/>
      <c r="H52" s="250"/>
      <c r="I52" s="348"/>
      <c r="J52" s="350"/>
      <c r="K52" s="348"/>
      <c r="L52" s="350"/>
      <c r="M52" s="348"/>
      <c r="N52" s="350"/>
      <c r="O52" s="348"/>
      <c r="P52" s="385">
        <f t="shared" si="3"/>
        <v>0</v>
      </c>
      <c r="Q52" s="386">
        <f t="shared" si="4"/>
        <v>0</v>
      </c>
      <c r="R52" s="348"/>
      <c r="S52" s="249"/>
      <c r="T52" s="249"/>
      <c r="U52" s="249"/>
    </row>
    <row r="53" spans="1:21" ht="15.75" customHeight="1" x14ac:dyDescent="0.25">
      <c r="A53" s="1548"/>
      <c r="B53" s="1550"/>
      <c r="C53" s="306"/>
      <c r="D53" s="306"/>
      <c r="E53" s="249"/>
      <c r="F53" s="306"/>
      <c r="G53" s="306"/>
      <c r="H53" s="250"/>
      <c r="I53" s="348"/>
      <c r="J53" s="350"/>
      <c r="K53" s="348"/>
      <c r="L53" s="350"/>
      <c r="M53" s="348"/>
      <c r="N53" s="350"/>
      <c r="O53" s="348"/>
      <c r="P53" s="385">
        <f t="shared" si="3"/>
        <v>0</v>
      </c>
      <c r="Q53" s="386">
        <f t="shared" si="4"/>
        <v>0</v>
      </c>
      <c r="R53" s="348"/>
      <c r="S53" s="249"/>
      <c r="T53" s="249"/>
      <c r="U53" s="249"/>
    </row>
    <row r="54" spans="1:21" ht="15.75" customHeight="1" x14ac:dyDescent="0.25">
      <c r="A54" s="1548"/>
      <c r="B54" s="1550"/>
      <c r="C54" s="306"/>
      <c r="D54" s="306"/>
      <c r="E54" s="249"/>
      <c r="F54" s="306"/>
      <c r="G54" s="306"/>
      <c r="H54" s="250"/>
      <c r="I54" s="348"/>
      <c r="J54" s="350"/>
      <c r="K54" s="348"/>
      <c r="L54" s="350"/>
      <c r="M54" s="348"/>
      <c r="N54" s="350"/>
      <c r="O54" s="348"/>
      <c r="P54" s="385">
        <f t="shared" si="3"/>
        <v>0</v>
      </c>
      <c r="Q54" s="386">
        <f t="shared" si="4"/>
        <v>0</v>
      </c>
      <c r="R54" s="348"/>
      <c r="S54" s="249"/>
      <c r="T54" s="249"/>
      <c r="U54" s="249"/>
    </row>
    <row r="55" spans="1:21" ht="15.75" customHeight="1" x14ac:dyDescent="0.25">
      <c r="A55" s="1548"/>
      <c r="B55" s="1550"/>
      <c r="C55" s="306"/>
      <c r="D55" s="306"/>
      <c r="E55" s="249"/>
      <c r="F55" s="306"/>
      <c r="G55" s="306"/>
      <c r="H55" s="250"/>
      <c r="I55" s="348"/>
      <c r="J55" s="350"/>
      <c r="K55" s="348"/>
      <c r="L55" s="350"/>
      <c r="M55" s="348"/>
      <c r="N55" s="350"/>
      <c r="O55" s="348"/>
      <c r="P55" s="385">
        <f t="shared" si="3"/>
        <v>0</v>
      </c>
      <c r="Q55" s="386">
        <f t="shared" si="4"/>
        <v>0</v>
      </c>
      <c r="R55" s="348"/>
      <c r="S55" s="249"/>
      <c r="T55" s="249"/>
      <c r="U55" s="249"/>
    </row>
    <row r="56" spans="1:21" ht="15.75" customHeight="1" x14ac:dyDescent="0.25">
      <c r="A56" s="1548"/>
      <c r="B56" s="1550" t="s">
        <v>1469</v>
      </c>
      <c r="C56" s="306"/>
      <c r="D56" s="306"/>
      <c r="E56" s="249"/>
      <c r="F56" s="306"/>
      <c r="G56" s="306"/>
      <c r="H56" s="250"/>
      <c r="I56" s="348"/>
      <c r="J56" s="350"/>
      <c r="K56" s="348"/>
      <c r="L56" s="350"/>
      <c r="M56" s="348"/>
      <c r="N56" s="350"/>
      <c r="O56" s="348"/>
      <c r="P56" s="385">
        <f t="shared" si="3"/>
        <v>0</v>
      </c>
      <c r="Q56" s="386">
        <f t="shared" si="4"/>
        <v>0</v>
      </c>
      <c r="R56" s="348"/>
      <c r="S56" s="249"/>
      <c r="T56" s="249"/>
      <c r="U56" s="249"/>
    </row>
    <row r="57" spans="1:21" ht="15.75" customHeight="1" x14ac:dyDescent="0.25">
      <c r="A57" s="1548"/>
      <c r="B57" s="1550"/>
      <c r="C57" s="306"/>
      <c r="D57" s="306"/>
      <c r="E57" s="249"/>
      <c r="F57" s="306"/>
      <c r="G57" s="306"/>
      <c r="H57" s="250"/>
      <c r="I57" s="348"/>
      <c r="J57" s="350"/>
      <c r="K57" s="348"/>
      <c r="L57" s="350"/>
      <c r="M57" s="348"/>
      <c r="N57" s="350"/>
      <c r="O57" s="348"/>
      <c r="P57" s="385">
        <f t="shared" si="3"/>
        <v>0</v>
      </c>
      <c r="Q57" s="386">
        <f t="shared" si="4"/>
        <v>0</v>
      </c>
      <c r="R57" s="348"/>
      <c r="S57" s="249"/>
      <c r="T57" s="249"/>
      <c r="U57" s="249"/>
    </row>
    <row r="58" spans="1:21" ht="15.75" customHeight="1" x14ac:dyDescent="0.25">
      <c r="A58" s="1548"/>
      <c r="B58" s="1550"/>
      <c r="C58" s="306"/>
      <c r="D58" s="306"/>
      <c r="E58" s="249"/>
      <c r="F58" s="306"/>
      <c r="G58" s="306"/>
      <c r="H58" s="250"/>
      <c r="I58" s="348"/>
      <c r="J58" s="350"/>
      <c r="K58" s="348"/>
      <c r="L58" s="350"/>
      <c r="M58" s="348"/>
      <c r="N58" s="350"/>
      <c r="O58" s="348"/>
      <c r="P58" s="385">
        <f t="shared" si="3"/>
        <v>0</v>
      </c>
      <c r="Q58" s="386">
        <f t="shared" si="4"/>
        <v>0</v>
      </c>
      <c r="R58" s="348"/>
      <c r="S58" s="249"/>
      <c r="T58" s="249"/>
      <c r="U58" s="249"/>
    </row>
    <row r="59" spans="1:21" ht="15.75" customHeight="1" x14ac:dyDescent="0.25">
      <c r="A59" s="1548"/>
      <c r="B59" s="1550"/>
      <c r="C59" s="306"/>
      <c r="D59" s="306"/>
      <c r="E59" s="249"/>
      <c r="F59" s="306"/>
      <c r="G59" s="306"/>
      <c r="H59" s="250"/>
      <c r="I59" s="348"/>
      <c r="J59" s="350"/>
      <c r="K59" s="348"/>
      <c r="L59" s="350"/>
      <c r="M59" s="348"/>
      <c r="N59" s="350"/>
      <c r="O59" s="348"/>
      <c r="P59" s="385">
        <f t="shared" si="3"/>
        <v>0</v>
      </c>
      <c r="Q59" s="386">
        <f t="shared" si="4"/>
        <v>0</v>
      </c>
      <c r="R59" s="348"/>
      <c r="S59" s="249"/>
      <c r="T59" s="249"/>
      <c r="U59" s="249"/>
    </row>
    <row r="60" spans="1:21" ht="15.75" x14ac:dyDescent="0.25">
      <c r="A60" s="1548"/>
      <c r="B60" s="1550" t="s">
        <v>1470</v>
      </c>
      <c r="C60" s="306"/>
      <c r="D60" s="306"/>
      <c r="E60" s="249"/>
      <c r="F60" s="306"/>
      <c r="G60" s="306"/>
      <c r="H60" s="250"/>
      <c r="I60" s="348"/>
      <c r="J60" s="350"/>
      <c r="K60" s="348"/>
      <c r="L60" s="350"/>
      <c r="M60" s="348"/>
      <c r="N60" s="350"/>
      <c r="O60" s="348"/>
      <c r="P60" s="385">
        <f t="shared" si="3"/>
        <v>0</v>
      </c>
      <c r="Q60" s="386">
        <f t="shared" si="4"/>
        <v>0</v>
      </c>
      <c r="R60" s="348"/>
      <c r="S60" s="249"/>
      <c r="T60" s="249"/>
      <c r="U60" s="249"/>
    </row>
    <row r="61" spans="1:21" ht="15.75" x14ac:dyDescent="0.25">
      <c r="A61" s="1548"/>
      <c r="B61" s="1550"/>
      <c r="C61" s="306"/>
      <c r="D61" s="306"/>
      <c r="E61" s="249"/>
      <c r="F61" s="306"/>
      <c r="G61" s="306"/>
      <c r="H61" s="250"/>
      <c r="I61" s="348"/>
      <c r="J61" s="350"/>
      <c r="K61" s="348"/>
      <c r="L61" s="350"/>
      <c r="M61" s="348"/>
      <c r="N61" s="350"/>
      <c r="O61" s="348"/>
      <c r="P61" s="385">
        <f t="shared" si="3"/>
        <v>0</v>
      </c>
      <c r="Q61" s="386">
        <f t="shared" si="4"/>
        <v>0</v>
      </c>
      <c r="R61" s="348"/>
      <c r="S61" s="249"/>
      <c r="T61" s="249"/>
      <c r="U61" s="249"/>
    </row>
    <row r="62" spans="1:21" ht="15.75" x14ac:dyDescent="0.25">
      <c r="A62" s="1548"/>
      <c r="B62" s="1550"/>
      <c r="C62" s="306"/>
      <c r="D62" s="306"/>
      <c r="E62" s="249"/>
      <c r="F62" s="306"/>
      <c r="G62" s="306"/>
      <c r="H62" s="250"/>
      <c r="I62" s="348"/>
      <c r="J62" s="350"/>
      <c r="K62" s="348"/>
      <c r="L62" s="350"/>
      <c r="M62" s="348"/>
      <c r="N62" s="350"/>
      <c r="O62" s="348"/>
      <c r="P62" s="385">
        <f t="shared" si="3"/>
        <v>0</v>
      </c>
      <c r="Q62" s="386">
        <f t="shared" si="4"/>
        <v>0</v>
      </c>
      <c r="R62" s="348"/>
      <c r="S62" s="249"/>
      <c r="T62" s="249"/>
      <c r="U62" s="249"/>
    </row>
    <row r="63" spans="1:21" ht="15.75" x14ac:dyDescent="0.25">
      <c r="A63" s="1548"/>
      <c r="B63" s="1550"/>
      <c r="C63" s="306"/>
      <c r="D63" s="306"/>
      <c r="E63" s="249"/>
      <c r="F63" s="306"/>
      <c r="G63" s="306"/>
      <c r="H63" s="250"/>
      <c r="I63" s="348"/>
      <c r="J63" s="350"/>
      <c r="K63" s="348"/>
      <c r="L63" s="350"/>
      <c r="M63" s="348"/>
      <c r="N63" s="350"/>
      <c r="O63" s="348"/>
      <c r="P63" s="385">
        <f t="shared" si="3"/>
        <v>0</v>
      </c>
      <c r="Q63" s="386">
        <f t="shared" si="4"/>
        <v>0</v>
      </c>
      <c r="R63" s="348"/>
      <c r="S63" s="249"/>
      <c r="T63" s="249"/>
      <c r="U63" s="249"/>
    </row>
    <row r="64" spans="1:21" ht="15.75" customHeight="1" x14ac:dyDescent="0.25">
      <c r="A64" s="1548"/>
      <c r="B64" s="1552" t="s">
        <v>1471</v>
      </c>
      <c r="C64" s="306"/>
      <c r="D64" s="306"/>
      <c r="E64" s="249"/>
      <c r="F64" s="306"/>
      <c r="G64" s="306"/>
      <c r="H64" s="250"/>
      <c r="I64" s="348"/>
      <c r="J64" s="350"/>
      <c r="K64" s="348"/>
      <c r="L64" s="350"/>
      <c r="M64" s="348"/>
      <c r="N64" s="350"/>
      <c r="O64" s="348"/>
      <c r="P64" s="385">
        <f t="shared" si="3"/>
        <v>0</v>
      </c>
      <c r="Q64" s="386">
        <f t="shared" si="4"/>
        <v>0</v>
      </c>
      <c r="R64" s="348"/>
      <c r="S64" s="249"/>
      <c r="T64" s="249"/>
      <c r="U64" s="249"/>
    </row>
    <row r="65" spans="1:21" ht="15.75" customHeight="1" x14ac:dyDescent="0.25">
      <c r="A65" s="1548"/>
      <c r="B65" s="1553"/>
      <c r="C65" s="306"/>
      <c r="D65" s="306"/>
      <c r="E65" s="249"/>
      <c r="F65" s="306"/>
      <c r="G65" s="306"/>
      <c r="H65" s="250"/>
      <c r="I65" s="348"/>
      <c r="J65" s="350"/>
      <c r="K65" s="348"/>
      <c r="L65" s="350"/>
      <c r="M65" s="348"/>
      <c r="N65" s="350"/>
      <c r="O65" s="348"/>
      <c r="P65" s="385">
        <f t="shared" si="3"/>
        <v>0</v>
      </c>
      <c r="Q65" s="386">
        <f t="shared" si="4"/>
        <v>0</v>
      </c>
      <c r="R65" s="348"/>
      <c r="S65" s="249"/>
      <c r="T65" s="249"/>
      <c r="U65" s="249"/>
    </row>
    <row r="66" spans="1:21" ht="15.75" customHeight="1" x14ac:dyDescent="0.25">
      <c r="A66" s="1548"/>
      <c r="B66" s="1553"/>
      <c r="C66" s="306"/>
      <c r="D66" s="306"/>
      <c r="E66" s="249"/>
      <c r="F66" s="306"/>
      <c r="G66" s="306"/>
      <c r="H66" s="250"/>
      <c r="I66" s="348"/>
      <c r="J66" s="350"/>
      <c r="K66" s="348"/>
      <c r="L66" s="350"/>
      <c r="M66" s="348"/>
      <c r="N66" s="350"/>
      <c r="O66" s="348"/>
      <c r="P66" s="385">
        <f t="shared" si="3"/>
        <v>0</v>
      </c>
      <c r="Q66" s="386">
        <f t="shared" si="4"/>
        <v>0</v>
      </c>
      <c r="R66" s="348"/>
      <c r="S66" s="249"/>
      <c r="T66" s="249"/>
      <c r="U66" s="249"/>
    </row>
    <row r="67" spans="1:21" ht="18" customHeight="1" x14ac:dyDescent="0.25">
      <c r="A67" s="1548"/>
      <c r="B67" s="1554"/>
      <c r="C67" s="306"/>
      <c r="D67" s="306"/>
      <c r="E67" s="249"/>
      <c r="F67" s="306"/>
      <c r="G67" s="306"/>
      <c r="H67" s="250"/>
      <c r="I67" s="348"/>
      <c r="J67" s="350"/>
      <c r="K67" s="348"/>
      <c r="L67" s="350"/>
      <c r="M67" s="348"/>
      <c r="N67" s="350"/>
      <c r="O67" s="348"/>
      <c r="P67" s="385">
        <f t="shared" si="3"/>
        <v>0</v>
      </c>
      <c r="Q67" s="386">
        <f t="shared" si="4"/>
        <v>0</v>
      </c>
      <c r="R67" s="348"/>
      <c r="S67" s="249"/>
      <c r="T67" s="249"/>
      <c r="U67" s="249"/>
    </row>
    <row r="68" spans="1:21" ht="15.75" x14ac:dyDescent="0.25">
      <c r="A68" s="1548"/>
      <c r="B68" s="1551" t="s">
        <v>1472</v>
      </c>
      <c r="C68" s="306"/>
      <c r="D68" s="306"/>
      <c r="E68" s="249"/>
      <c r="F68" s="306"/>
      <c r="G68" s="306"/>
      <c r="H68" s="250"/>
      <c r="I68" s="348"/>
      <c r="J68" s="350"/>
      <c r="K68" s="348"/>
      <c r="L68" s="350"/>
      <c r="M68" s="348"/>
      <c r="N68" s="350"/>
      <c r="O68" s="348"/>
      <c r="P68" s="385">
        <f t="shared" si="3"/>
        <v>0</v>
      </c>
      <c r="Q68" s="386">
        <f t="shared" si="4"/>
        <v>0</v>
      </c>
      <c r="R68" s="348"/>
      <c r="S68" s="249"/>
      <c r="T68" s="249"/>
      <c r="U68" s="249"/>
    </row>
    <row r="69" spans="1:21" ht="15.75" x14ac:dyDescent="0.25">
      <c r="A69" s="1548"/>
      <c r="B69" s="1551"/>
      <c r="C69" s="306"/>
      <c r="D69" s="306"/>
      <c r="E69" s="249"/>
      <c r="F69" s="306"/>
      <c r="G69" s="306"/>
      <c r="H69" s="250"/>
      <c r="I69" s="348"/>
      <c r="J69" s="350"/>
      <c r="K69" s="348"/>
      <c r="L69" s="350"/>
      <c r="M69" s="348"/>
      <c r="N69" s="350"/>
      <c r="O69" s="348"/>
      <c r="P69" s="385">
        <f t="shared" si="3"/>
        <v>0</v>
      </c>
      <c r="Q69" s="386">
        <f t="shared" si="4"/>
        <v>0</v>
      </c>
      <c r="R69" s="348"/>
      <c r="S69" s="249"/>
      <c r="T69" s="249"/>
      <c r="U69" s="249"/>
    </row>
    <row r="70" spans="1:21" ht="15.75" x14ac:dyDescent="0.25">
      <c r="A70" s="1548"/>
      <c r="B70" s="1551"/>
      <c r="C70" s="306"/>
      <c r="D70" s="306"/>
      <c r="E70" s="249"/>
      <c r="F70" s="306"/>
      <c r="G70" s="306"/>
      <c r="H70" s="250"/>
      <c r="I70" s="348"/>
      <c r="J70" s="350"/>
      <c r="K70" s="348"/>
      <c r="L70" s="350"/>
      <c r="M70" s="348"/>
      <c r="N70" s="350"/>
      <c r="O70" s="348"/>
      <c r="P70" s="385">
        <f t="shared" si="3"/>
        <v>0</v>
      </c>
      <c r="Q70" s="386">
        <f t="shared" si="4"/>
        <v>0</v>
      </c>
      <c r="R70" s="348"/>
      <c r="S70" s="249"/>
      <c r="T70" s="249"/>
      <c r="U70" s="249"/>
    </row>
    <row r="71" spans="1:21" ht="15.75" customHeight="1" x14ac:dyDescent="0.25">
      <c r="A71" s="1548"/>
      <c r="B71" s="1552" t="s">
        <v>1473</v>
      </c>
      <c r="C71" s="306"/>
      <c r="D71" s="306"/>
      <c r="E71" s="249"/>
      <c r="F71" s="306"/>
      <c r="G71" s="306"/>
      <c r="H71" s="250"/>
      <c r="I71" s="348"/>
      <c r="J71" s="350"/>
      <c r="K71" s="348"/>
      <c r="L71" s="350"/>
      <c r="M71" s="348"/>
      <c r="N71" s="350"/>
      <c r="O71" s="348"/>
      <c r="P71" s="385">
        <f t="shared" si="3"/>
        <v>0</v>
      </c>
      <c r="Q71" s="386">
        <f t="shared" si="4"/>
        <v>0</v>
      </c>
      <c r="R71" s="348"/>
      <c r="S71" s="249"/>
      <c r="T71" s="249"/>
      <c r="U71" s="249"/>
    </row>
    <row r="72" spans="1:21" ht="15.75" customHeight="1" x14ac:dyDescent="0.25">
      <c r="A72" s="1548"/>
      <c r="B72" s="1553"/>
      <c r="C72" s="306"/>
      <c r="D72" s="306"/>
      <c r="E72" s="249"/>
      <c r="F72" s="306"/>
      <c r="G72" s="306"/>
      <c r="H72" s="250"/>
      <c r="I72" s="348"/>
      <c r="J72" s="350"/>
      <c r="K72" s="348"/>
      <c r="L72" s="350"/>
      <c r="M72" s="348"/>
      <c r="N72" s="350"/>
      <c r="O72" s="348"/>
      <c r="P72" s="385">
        <f t="shared" si="3"/>
        <v>0</v>
      </c>
      <c r="Q72" s="386">
        <f t="shared" si="4"/>
        <v>0</v>
      </c>
      <c r="R72" s="348"/>
      <c r="S72" s="249"/>
      <c r="T72" s="249"/>
      <c r="U72" s="249"/>
    </row>
    <row r="73" spans="1:21" ht="15.75" x14ac:dyDescent="0.25">
      <c r="A73" s="1548"/>
      <c r="B73" s="1554"/>
      <c r="C73" s="306"/>
      <c r="D73" s="306"/>
      <c r="E73" s="249"/>
      <c r="F73" s="306"/>
      <c r="G73" s="306"/>
      <c r="H73" s="250"/>
      <c r="I73" s="348"/>
      <c r="J73" s="350"/>
      <c r="K73" s="348"/>
      <c r="L73" s="350"/>
      <c r="M73" s="348"/>
      <c r="N73" s="350"/>
      <c r="O73" s="348"/>
      <c r="P73" s="385">
        <f t="shared" si="3"/>
        <v>0</v>
      </c>
      <c r="Q73" s="386">
        <f t="shared" si="4"/>
        <v>0</v>
      </c>
      <c r="R73" s="348"/>
      <c r="S73" s="249"/>
      <c r="T73" s="249"/>
      <c r="U73" s="249"/>
    </row>
    <row r="74" spans="1:21" s="260" customFormat="1" ht="15.75" x14ac:dyDescent="0.25">
      <c r="A74" s="291"/>
      <c r="B74" s="292"/>
      <c r="C74" s="291" t="s">
        <v>97</v>
      </c>
      <c r="D74" s="292"/>
      <c r="E74" s="292"/>
      <c r="F74" s="292"/>
      <c r="G74" s="293"/>
      <c r="H74" s="263">
        <f>SUM(H8:H73)</f>
        <v>1.5</v>
      </c>
      <c r="I74" s="263">
        <f t="shared" ref="I74:Q74" si="5">SUM(I8:I73)</f>
        <v>0</v>
      </c>
      <c r="J74" s="263">
        <f t="shared" si="5"/>
        <v>2.83</v>
      </c>
      <c r="K74" s="263">
        <f t="shared" si="5"/>
        <v>0</v>
      </c>
      <c r="L74" s="263">
        <f t="shared" si="5"/>
        <v>2.33</v>
      </c>
      <c r="M74" s="263">
        <f t="shared" si="5"/>
        <v>0</v>
      </c>
      <c r="N74" s="263">
        <f t="shared" si="5"/>
        <v>1.34</v>
      </c>
      <c r="O74" s="263">
        <f t="shared" si="5"/>
        <v>0</v>
      </c>
      <c r="P74" s="263">
        <f t="shared" si="5"/>
        <v>8</v>
      </c>
      <c r="Q74" s="263">
        <f t="shared" si="5"/>
        <v>11385</v>
      </c>
      <c r="R74" s="264"/>
      <c r="S74" s="264"/>
      <c r="T74" s="264"/>
      <c r="U74" s="264"/>
    </row>
    <row r="75" spans="1:21" ht="15.75" x14ac:dyDescent="0.25">
      <c r="A75" s="260"/>
      <c r="B75" s="260"/>
      <c r="C75" s="260"/>
      <c r="D75" s="260"/>
      <c r="E75" s="260"/>
      <c r="F75" s="259"/>
      <c r="G75" s="260"/>
      <c r="H75" s="260"/>
      <c r="S75" s="265"/>
      <c r="T75" s="265"/>
      <c r="U75" s="266"/>
    </row>
    <row r="76" spans="1:21" ht="15.75" x14ac:dyDescent="0.25">
      <c r="F76" s="259"/>
      <c r="S76" s="265"/>
      <c r="T76" s="265"/>
    </row>
    <row r="77" spans="1:21" ht="15.75" x14ac:dyDescent="0.25">
      <c r="F77" s="259"/>
      <c r="S77" s="265"/>
      <c r="T77" s="265"/>
    </row>
    <row r="78" spans="1:21" ht="15.75" x14ac:dyDescent="0.25">
      <c r="F78" s="259"/>
      <c r="S78" s="265"/>
      <c r="T78" s="265"/>
    </row>
    <row r="79" spans="1:21" ht="15.75" x14ac:dyDescent="0.25">
      <c r="F79" s="259"/>
      <c r="S79" s="265"/>
      <c r="T79" s="265"/>
    </row>
    <row r="80" spans="1:21" ht="15.75" x14ac:dyDescent="0.25">
      <c r="F80" s="259"/>
      <c r="S80" s="265"/>
      <c r="T80" s="265"/>
    </row>
    <row r="81" spans="6:20" ht="15.75" x14ac:dyDescent="0.25">
      <c r="F81" s="259"/>
      <c r="S81" s="265"/>
      <c r="T81" s="265"/>
    </row>
    <row r="82" spans="6:20" ht="15.75" x14ac:dyDescent="0.25">
      <c r="F82" s="259"/>
      <c r="S82" s="265"/>
      <c r="T82" s="265"/>
    </row>
    <row r="83" spans="6:20" ht="15.75" x14ac:dyDescent="0.25">
      <c r="F83" s="259"/>
      <c r="S83" s="265"/>
      <c r="T83" s="265"/>
    </row>
    <row r="84" spans="6:20" ht="15.75" x14ac:dyDescent="0.25">
      <c r="F84" s="259"/>
      <c r="S84" s="267"/>
      <c r="T84" s="267"/>
    </row>
    <row r="85" spans="6:20" ht="15.75" x14ac:dyDescent="0.25">
      <c r="F85" s="259"/>
      <c r="S85" s="265"/>
      <c r="T85" s="265"/>
    </row>
    <row r="86" spans="6:20" ht="15.75" x14ac:dyDescent="0.25">
      <c r="F86" s="259"/>
      <c r="S86" s="265"/>
      <c r="T86" s="265"/>
    </row>
    <row r="87" spans="6:20" ht="15.75" x14ac:dyDescent="0.25">
      <c r="F87" s="259"/>
      <c r="S87" s="265"/>
      <c r="T87" s="265"/>
    </row>
    <row r="88" spans="6:20" ht="15.75" x14ac:dyDescent="0.25">
      <c r="F88" s="259"/>
      <c r="S88" s="265"/>
      <c r="T88" s="265"/>
    </row>
    <row r="89" spans="6:20" ht="15.75" x14ac:dyDescent="0.25">
      <c r="F89" s="259"/>
      <c r="S89" s="265"/>
      <c r="T89" s="265"/>
    </row>
    <row r="90" spans="6:20" ht="15.75" x14ac:dyDescent="0.25">
      <c r="F90" s="259"/>
      <c r="S90" s="265"/>
      <c r="T90" s="265"/>
    </row>
    <row r="91" spans="6:20" ht="15.75" x14ac:dyDescent="0.25">
      <c r="F91" s="259"/>
      <c r="S91" s="265"/>
      <c r="T91" s="265"/>
    </row>
    <row r="92" spans="6:20" ht="15.75" x14ac:dyDescent="0.25">
      <c r="F92" s="259"/>
      <c r="S92" s="265"/>
      <c r="T92" s="265"/>
    </row>
    <row r="93" spans="6:20" ht="15.75" x14ac:dyDescent="0.25">
      <c r="F93" s="259"/>
      <c r="S93" s="265"/>
      <c r="T93" s="265"/>
    </row>
    <row r="94" spans="6:20" x14ac:dyDescent="0.25">
      <c r="S94" s="265"/>
      <c r="T94" s="265"/>
    </row>
    <row r="95" spans="6:20" x14ac:dyDescent="0.25">
      <c r="S95" s="265"/>
      <c r="T95" s="265"/>
    </row>
    <row r="96" spans="6:20" x14ac:dyDescent="0.25">
      <c r="S96" s="265"/>
      <c r="T96" s="265"/>
    </row>
    <row r="97" spans="6:20" x14ac:dyDescent="0.25">
      <c r="S97" s="265"/>
      <c r="T97" s="265"/>
    </row>
    <row r="98" spans="6:20" x14ac:dyDescent="0.25">
      <c r="S98" s="265"/>
      <c r="T98" s="265"/>
    </row>
    <row r="99" spans="6:20" x14ac:dyDescent="0.25">
      <c r="S99" s="265"/>
      <c r="T99" s="265"/>
    </row>
    <row r="100" spans="6:20" x14ac:dyDescent="0.25">
      <c r="S100" s="265"/>
      <c r="T100" s="265"/>
    </row>
    <row r="101" spans="6:20" x14ac:dyDescent="0.25">
      <c r="S101" s="265"/>
      <c r="T101" s="265"/>
    </row>
    <row r="105" spans="6:20" x14ac:dyDescent="0.25">
      <c r="F105" s="252"/>
      <c r="S105" s="262"/>
      <c r="T105" s="262"/>
    </row>
    <row r="106" spans="6:20" x14ac:dyDescent="0.25">
      <c r="F106" s="252"/>
      <c r="S106" s="262"/>
      <c r="T106" s="262"/>
    </row>
    <row r="107" spans="6:20" x14ac:dyDescent="0.25">
      <c r="F107" s="252"/>
      <c r="S107" s="262"/>
      <c r="T107" s="262"/>
    </row>
    <row r="108" spans="6:20" x14ac:dyDescent="0.25">
      <c r="F108" s="252"/>
      <c r="S108" s="262"/>
      <c r="T108" s="262"/>
    </row>
    <row r="109" spans="6:20" x14ac:dyDescent="0.25">
      <c r="F109" s="252"/>
      <c r="S109" s="262"/>
      <c r="T109" s="262"/>
    </row>
    <row r="110" spans="6:20" x14ac:dyDescent="0.25">
      <c r="F110" s="252"/>
      <c r="S110" s="262"/>
      <c r="T110" s="262"/>
    </row>
    <row r="111" spans="6:20" x14ac:dyDescent="0.25">
      <c r="F111" s="252"/>
      <c r="S111" s="262"/>
      <c r="T111" s="262"/>
    </row>
    <row r="112" spans="6:20" x14ac:dyDescent="0.25">
      <c r="F112" s="252"/>
      <c r="S112" s="262"/>
      <c r="T112" s="262"/>
    </row>
    <row r="113" spans="6:20" x14ac:dyDescent="0.25">
      <c r="F113" s="252"/>
      <c r="S113" s="262"/>
      <c r="T113" s="262"/>
    </row>
    <row r="114" spans="6:20" x14ac:dyDescent="0.25">
      <c r="F114" s="252"/>
      <c r="S114" s="262"/>
      <c r="T114" s="262"/>
    </row>
    <row r="115" spans="6:20" x14ac:dyDescent="0.25">
      <c r="F115" s="252"/>
      <c r="S115" s="262"/>
      <c r="T115" s="262"/>
    </row>
    <row r="116" spans="6:20" x14ac:dyDescent="0.25">
      <c r="F116" s="252"/>
      <c r="S116" s="262"/>
      <c r="T116" s="262"/>
    </row>
    <row r="117" spans="6:20" x14ac:dyDescent="0.25">
      <c r="F117" s="252"/>
      <c r="S117" s="262"/>
      <c r="T117" s="262"/>
    </row>
    <row r="118" spans="6:20" x14ac:dyDescent="0.25">
      <c r="F118" s="252"/>
      <c r="S118" s="262"/>
      <c r="T118" s="262"/>
    </row>
    <row r="119" spans="6:20" x14ac:dyDescent="0.25">
      <c r="F119" s="252"/>
      <c r="S119" s="262"/>
      <c r="T119" s="262"/>
    </row>
    <row r="120" spans="6:20" x14ac:dyDescent="0.25">
      <c r="F120" s="252"/>
      <c r="S120" s="262"/>
      <c r="T120" s="262"/>
    </row>
    <row r="121" spans="6:20" x14ac:dyDescent="0.25">
      <c r="F121" s="252"/>
      <c r="S121" s="262"/>
      <c r="T121" s="262"/>
    </row>
    <row r="122" spans="6:20" x14ac:dyDescent="0.25">
      <c r="F122" s="252"/>
      <c r="S122" s="262"/>
      <c r="T122" s="262"/>
    </row>
    <row r="123" spans="6:20" x14ac:dyDescent="0.25">
      <c r="F123" s="252"/>
      <c r="S123" s="262"/>
      <c r="T123" s="262"/>
    </row>
    <row r="124" spans="6:20" x14ac:dyDescent="0.25">
      <c r="F124" s="252"/>
      <c r="S124" s="262"/>
      <c r="T124" s="262"/>
    </row>
    <row r="125" spans="6:20" x14ac:dyDescent="0.25">
      <c r="F125" s="252"/>
      <c r="S125" s="262"/>
      <c r="T125" s="262"/>
    </row>
    <row r="126" spans="6:20" x14ac:dyDescent="0.25">
      <c r="F126" s="252"/>
      <c r="S126" s="262"/>
      <c r="T126" s="262"/>
    </row>
    <row r="127" spans="6:20" x14ac:dyDescent="0.25">
      <c r="F127" s="252"/>
      <c r="S127" s="262"/>
      <c r="T127" s="262"/>
    </row>
    <row r="128" spans="6:20" x14ac:dyDescent="0.25">
      <c r="F128" s="252"/>
      <c r="S128" s="262"/>
      <c r="T128" s="262"/>
    </row>
    <row r="129" spans="6:20" x14ac:dyDescent="0.25">
      <c r="F129" s="252"/>
      <c r="S129" s="262"/>
      <c r="T129" s="262"/>
    </row>
    <row r="130" spans="6:20" x14ac:dyDescent="0.25">
      <c r="F130" s="252"/>
      <c r="S130" s="262"/>
      <c r="T130" s="262"/>
    </row>
    <row r="131" spans="6:20" x14ac:dyDescent="0.25">
      <c r="F131" s="252"/>
    </row>
    <row r="132" spans="6:20" x14ac:dyDescent="0.25">
      <c r="F132" s="252"/>
    </row>
    <row r="133" spans="6:20" x14ac:dyDescent="0.25">
      <c r="F133" s="252"/>
    </row>
    <row r="134" spans="6:20" x14ac:dyDescent="0.25">
      <c r="F134" s="252"/>
    </row>
    <row r="135" spans="6:20" x14ac:dyDescent="0.25">
      <c r="F135" s="252"/>
    </row>
    <row r="136" spans="6:20" x14ac:dyDescent="0.25">
      <c r="F136" s="252"/>
    </row>
    <row r="137" spans="6:20" x14ac:dyDescent="0.25">
      <c r="F137" s="252"/>
    </row>
    <row r="138" spans="6:20" x14ac:dyDescent="0.25">
      <c r="F138" s="252"/>
    </row>
    <row r="139" spans="6:20" x14ac:dyDescent="0.25">
      <c r="F139" s="252"/>
    </row>
    <row r="140" spans="6:20" x14ac:dyDescent="0.25">
      <c r="F140" s="252"/>
    </row>
    <row r="141" spans="6:20" x14ac:dyDescent="0.25">
      <c r="F141" s="252"/>
    </row>
    <row r="142" spans="6:20" x14ac:dyDescent="0.25">
      <c r="F142" s="252"/>
    </row>
    <row r="143" spans="6:20" x14ac:dyDescent="0.25">
      <c r="F143" s="252"/>
    </row>
    <row r="144" spans="6:20" x14ac:dyDescent="0.25">
      <c r="F144" s="252"/>
    </row>
    <row r="145" spans="6:6" x14ac:dyDescent="0.25">
      <c r="F145" s="252"/>
    </row>
    <row r="146" spans="6:6" x14ac:dyDescent="0.25">
      <c r="F146" s="252"/>
    </row>
    <row r="147" spans="6:6" x14ac:dyDescent="0.25">
      <c r="F147" s="252"/>
    </row>
    <row r="148" spans="6:6" x14ac:dyDescent="0.25">
      <c r="F148" s="252"/>
    </row>
    <row r="149" spans="6:6" x14ac:dyDescent="0.25">
      <c r="F149" s="252"/>
    </row>
    <row r="150" spans="6:6" x14ac:dyDescent="0.25">
      <c r="F150" s="252"/>
    </row>
    <row r="151" spans="6:6" x14ac:dyDescent="0.25">
      <c r="F151" s="252"/>
    </row>
    <row r="152" spans="6:6" x14ac:dyDescent="0.25">
      <c r="F152" s="252"/>
    </row>
    <row r="153" spans="6:6" x14ac:dyDescent="0.25">
      <c r="F153" s="252"/>
    </row>
    <row r="154" spans="6:6" x14ac:dyDescent="0.25">
      <c r="F154" s="252"/>
    </row>
    <row r="155" spans="6:6" x14ac:dyDescent="0.25">
      <c r="F155" s="252"/>
    </row>
    <row r="156" spans="6:6" x14ac:dyDescent="0.25">
      <c r="F156" s="252"/>
    </row>
    <row r="157" spans="6:6" x14ac:dyDescent="0.25">
      <c r="F157" s="252"/>
    </row>
    <row r="158" spans="6:6" x14ac:dyDescent="0.25">
      <c r="F158" s="252"/>
    </row>
    <row r="159" spans="6:6" x14ac:dyDescent="0.25">
      <c r="F159" s="252"/>
    </row>
    <row r="160" spans="6:6" x14ac:dyDescent="0.25">
      <c r="F160" s="252"/>
    </row>
    <row r="161" spans="6:6" x14ac:dyDescent="0.25">
      <c r="F161" s="252"/>
    </row>
    <row r="162" spans="6:6" x14ac:dyDescent="0.25">
      <c r="F162" s="252"/>
    </row>
    <row r="163" spans="6:6" x14ac:dyDescent="0.25">
      <c r="F163" s="252"/>
    </row>
    <row r="164" spans="6:6" x14ac:dyDescent="0.25">
      <c r="F164" s="252"/>
    </row>
    <row r="165" spans="6:6" x14ac:dyDescent="0.25">
      <c r="F165" s="252"/>
    </row>
    <row r="166" spans="6:6" x14ac:dyDescent="0.25">
      <c r="F166" s="252"/>
    </row>
    <row r="167" spans="6:6" x14ac:dyDescent="0.25">
      <c r="F167" s="252"/>
    </row>
    <row r="168" spans="6:6" x14ac:dyDescent="0.25">
      <c r="F168" s="252"/>
    </row>
    <row r="169" spans="6:6" x14ac:dyDescent="0.25">
      <c r="F169" s="252"/>
    </row>
    <row r="170" spans="6:6" x14ac:dyDescent="0.25">
      <c r="F170" s="252"/>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J6:K6"/>
    <mergeCell ref="B68:B70"/>
    <mergeCell ref="B64:B67"/>
    <mergeCell ref="B71:B73"/>
    <mergeCell ref="B17:B22"/>
    <mergeCell ref="D5:D7"/>
    <mergeCell ref="L6:M6"/>
    <mergeCell ref="N6:O6"/>
    <mergeCell ref="B56:B59"/>
    <mergeCell ref="B60:B63"/>
    <mergeCell ref="U5:U7"/>
    <mergeCell ref="P5:Q6"/>
    <mergeCell ref="T5:T7"/>
    <mergeCell ref="B5:B7"/>
    <mergeCell ref="R5:R7"/>
    <mergeCell ref="G5:G7"/>
    <mergeCell ref="F5:F7"/>
    <mergeCell ref="H5:O5"/>
    <mergeCell ref="S5:S7"/>
    <mergeCell ref="C5:C7"/>
    <mergeCell ref="E5:E7"/>
    <mergeCell ref="H6:I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3">
      <formula1>$M$1:$AJ$1</formula1>
    </dataValidation>
  </dataValidations>
  <pageMargins left="0.25" right="0.25" top="0.75" bottom="0.75" header="0.3" footer="0.3"/>
  <pageSetup firstPageNumber="15" orientation="landscape" useFirstPageNumber="1" r:id="rId1"/>
  <headerFooter>
    <oddFooter>&amp;R&amp;P</oddFoot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5"/>
  <dimension ref="A1:V56"/>
  <sheetViews>
    <sheetView topLeftCell="B1" zoomScale="51" zoomScaleNormal="51" workbookViewId="0">
      <pane ySplit="6" topLeftCell="A11" activePane="bottomLeft" state="frozen"/>
      <selection activeCell="O6" sqref="O6"/>
      <selection pane="bottomLeft" activeCell="N12" sqref="N12"/>
    </sheetView>
  </sheetViews>
  <sheetFormatPr baseColWidth="10" defaultRowHeight="15" x14ac:dyDescent="0.25"/>
  <cols>
    <col min="1" max="1" width="40" customWidth="1"/>
    <col min="2" max="2" width="21.7109375" customWidth="1"/>
    <col min="3" max="3" width="30.5703125" customWidth="1"/>
    <col min="4" max="4" width="30.5703125" style="463" customWidth="1"/>
    <col min="5" max="7" width="27.42578125" customWidth="1"/>
    <col min="8" max="8" width="15.28515625" customWidth="1"/>
    <col min="9" max="9" width="12.14062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510" t="s">
        <v>1690</v>
      </c>
      <c r="D1" s="284"/>
      <c r="E1" s="284"/>
      <c r="F1" s="284"/>
      <c r="G1" s="284"/>
      <c r="H1" s="284" t="s">
        <v>476</v>
      </c>
      <c r="J1" s="284"/>
      <c r="K1" s="284"/>
      <c r="L1" s="284"/>
      <c r="M1" s="284"/>
      <c r="N1" s="284"/>
      <c r="O1" s="284"/>
      <c r="P1" s="284"/>
      <c r="Q1" s="284"/>
      <c r="R1" s="284"/>
      <c r="S1" s="284"/>
      <c r="T1" s="284"/>
      <c r="U1" s="284"/>
      <c r="V1" s="284"/>
    </row>
    <row r="2" spans="1:22" ht="18.75" x14ac:dyDescent="0.25">
      <c r="A2" s="317" t="s">
        <v>1346</v>
      </c>
      <c r="B2" s="284"/>
      <c r="C2" s="284"/>
      <c r="D2" s="284"/>
      <c r="E2" s="284"/>
      <c r="F2" s="284"/>
      <c r="G2" s="284"/>
      <c r="H2" s="284"/>
      <c r="J2" s="284"/>
      <c r="K2" s="284"/>
      <c r="L2" s="284"/>
      <c r="M2" s="284"/>
      <c r="N2" s="284"/>
      <c r="O2" s="284"/>
      <c r="P2" s="284"/>
      <c r="Q2" s="284"/>
      <c r="R2" s="284"/>
      <c r="S2" s="284"/>
      <c r="T2" s="284"/>
      <c r="U2" s="284"/>
      <c r="V2" s="284"/>
    </row>
    <row r="3" spans="1:22" x14ac:dyDescent="0.25">
      <c r="A3" s="1558" t="s">
        <v>1348</v>
      </c>
      <c r="B3" s="1558"/>
      <c r="C3" s="1558"/>
      <c r="D3" s="1558"/>
      <c r="E3" s="1558"/>
      <c r="F3" s="1558"/>
      <c r="G3" s="1558"/>
      <c r="H3" s="1558"/>
      <c r="I3" s="1558"/>
      <c r="J3" s="1558"/>
      <c r="K3" s="1558"/>
      <c r="L3" s="1558"/>
      <c r="M3" s="1558"/>
      <c r="N3" s="1558"/>
      <c r="O3" s="1558"/>
      <c r="P3" s="1558"/>
      <c r="Q3" s="1558"/>
      <c r="R3" s="1558"/>
      <c r="S3" s="1558"/>
      <c r="T3" s="1558"/>
      <c r="U3" s="1558"/>
      <c r="V3" s="1558"/>
    </row>
    <row r="4" spans="1:22" ht="15" customHeight="1" x14ac:dyDescent="0.25">
      <c r="A4" s="1522" t="s">
        <v>96</v>
      </c>
      <c r="B4" s="1524" t="s">
        <v>110</v>
      </c>
      <c r="C4" s="1534" t="s">
        <v>1537</v>
      </c>
      <c r="D4" s="1534" t="s">
        <v>1538</v>
      </c>
      <c r="E4" s="1534" t="s">
        <v>86</v>
      </c>
      <c r="F4" s="1534" t="s">
        <v>391</v>
      </c>
      <c r="G4" s="1534" t="s">
        <v>87</v>
      </c>
      <c r="H4" s="1537" t="s">
        <v>99</v>
      </c>
      <c r="I4" s="1539"/>
      <c r="J4" s="1539"/>
      <c r="K4" s="1539"/>
      <c r="L4" s="1539"/>
      <c r="M4" s="1539"/>
      <c r="N4" s="1539"/>
      <c r="O4" s="1538"/>
      <c r="P4" s="1543" t="s">
        <v>100</v>
      </c>
      <c r="Q4" s="1544"/>
      <c r="R4" s="1524" t="s">
        <v>101</v>
      </c>
      <c r="S4" s="1524" t="s">
        <v>102</v>
      </c>
      <c r="T4" s="1524" t="s">
        <v>109</v>
      </c>
      <c r="U4" s="1524" t="s">
        <v>108</v>
      </c>
      <c r="V4" s="1540" t="s">
        <v>88</v>
      </c>
    </row>
    <row r="5" spans="1:22" ht="15" customHeight="1" x14ac:dyDescent="0.25">
      <c r="A5" s="1522"/>
      <c r="B5" s="1522"/>
      <c r="C5" s="1535"/>
      <c r="D5" s="1535"/>
      <c r="E5" s="1535"/>
      <c r="F5" s="1535"/>
      <c r="G5" s="1535"/>
      <c r="H5" s="1537" t="s">
        <v>103</v>
      </c>
      <c r="I5" s="1538"/>
      <c r="J5" s="1537" t="s">
        <v>104</v>
      </c>
      <c r="K5" s="1538"/>
      <c r="L5" s="1537" t="s">
        <v>105</v>
      </c>
      <c r="M5" s="1538"/>
      <c r="N5" s="1537" t="s">
        <v>106</v>
      </c>
      <c r="O5" s="1538"/>
      <c r="P5" s="1545"/>
      <c r="Q5" s="1546"/>
      <c r="R5" s="1522"/>
      <c r="S5" s="1522"/>
      <c r="T5" s="1522"/>
      <c r="U5" s="1522"/>
      <c r="V5" s="1541"/>
    </row>
    <row r="6" spans="1:22" ht="25.5" x14ac:dyDescent="0.25">
      <c r="A6" s="1523"/>
      <c r="B6" s="1523"/>
      <c r="C6" s="1536"/>
      <c r="D6" s="1536"/>
      <c r="E6" s="1536"/>
      <c r="F6" s="1536"/>
      <c r="G6" s="1536"/>
      <c r="H6" s="439" t="s">
        <v>107</v>
      </c>
      <c r="I6" s="439" t="s">
        <v>12</v>
      </c>
      <c r="J6" s="439" t="s">
        <v>107</v>
      </c>
      <c r="K6" s="439" t="s">
        <v>12</v>
      </c>
      <c r="L6" s="439" t="s">
        <v>107</v>
      </c>
      <c r="M6" s="439" t="s">
        <v>12</v>
      </c>
      <c r="N6" s="439" t="s">
        <v>107</v>
      </c>
      <c r="O6" s="439" t="s">
        <v>12</v>
      </c>
      <c r="P6" s="439" t="s">
        <v>107</v>
      </c>
      <c r="Q6" s="439" t="s">
        <v>12</v>
      </c>
      <c r="R6" s="1523"/>
      <c r="S6" s="1523"/>
      <c r="T6" s="1523"/>
      <c r="U6" s="1523"/>
      <c r="V6" s="1542"/>
    </row>
    <row r="7" spans="1:22" s="365" customFormat="1" ht="15.75" x14ac:dyDescent="0.25">
      <c r="A7" s="440"/>
      <c r="B7" s="441"/>
      <c r="C7" s="442"/>
      <c r="D7" s="442"/>
      <c r="E7" s="442"/>
      <c r="F7" s="443"/>
      <c r="G7" s="442"/>
      <c r="H7" s="444"/>
      <c r="I7" s="444"/>
      <c r="J7" s="444"/>
      <c r="K7" s="444"/>
      <c r="L7" s="444"/>
      <c r="M7" s="444"/>
      <c r="N7" s="444"/>
      <c r="O7" s="444"/>
      <c r="P7" s="444"/>
      <c r="Q7" s="444"/>
      <c r="R7" s="445"/>
      <c r="S7" s="445"/>
      <c r="T7" s="445"/>
      <c r="U7" s="445"/>
      <c r="V7" s="446"/>
    </row>
    <row r="8" spans="1:22" ht="157.5" x14ac:dyDescent="0.25">
      <c r="A8" s="1547" t="s">
        <v>1380</v>
      </c>
      <c r="B8" s="1547" t="s">
        <v>1381</v>
      </c>
      <c r="C8" s="1037" t="s">
        <v>1690</v>
      </c>
      <c r="D8" s="1604" t="s">
        <v>2088</v>
      </c>
      <c r="E8" s="1604" t="s">
        <v>2089</v>
      </c>
      <c r="F8" s="1604" t="s">
        <v>2070</v>
      </c>
      <c r="G8" s="1604" t="s">
        <v>2071</v>
      </c>
      <c r="H8" s="1038"/>
      <c r="I8" s="1036"/>
      <c r="J8" s="1038">
        <v>1</v>
      </c>
      <c r="K8" s="1036">
        <v>2000</v>
      </c>
      <c r="L8" s="1038"/>
      <c r="M8" s="1036"/>
      <c r="N8" s="1038"/>
      <c r="O8" s="1036"/>
      <c r="P8" s="1044">
        <v>1</v>
      </c>
      <c r="Q8" s="1045">
        <v>2000</v>
      </c>
      <c r="R8" s="1037" t="s">
        <v>2090</v>
      </c>
      <c r="S8" s="1037" t="s">
        <v>2091</v>
      </c>
      <c r="T8" s="1037" t="s">
        <v>2092</v>
      </c>
      <c r="U8" s="1037" t="s">
        <v>1357</v>
      </c>
      <c r="V8" s="249"/>
    </row>
    <row r="9" spans="1:22" ht="157.5" x14ac:dyDescent="0.25">
      <c r="A9" s="1548"/>
      <c r="B9" s="1548"/>
      <c r="C9" s="1037" t="s">
        <v>1690</v>
      </c>
      <c r="D9" s="1604" t="s">
        <v>2088</v>
      </c>
      <c r="E9" s="1604" t="s">
        <v>2089</v>
      </c>
      <c r="F9" s="1604" t="s">
        <v>2072</v>
      </c>
      <c r="G9" s="1604" t="s">
        <v>2073</v>
      </c>
      <c r="H9" s="1038">
        <v>1</v>
      </c>
      <c r="I9" s="1036">
        <v>2000</v>
      </c>
      <c r="J9" s="1038"/>
      <c r="K9" s="1036"/>
      <c r="L9" s="1038"/>
      <c r="M9" s="1036"/>
      <c r="N9" s="1038"/>
      <c r="O9" s="1036"/>
      <c r="P9" s="1044">
        <v>1</v>
      </c>
      <c r="Q9" s="1045">
        <v>2000</v>
      </c>
      <c r="R9" s="1037" t="s">
        <v>2090</v>
      </c>
      <c r="S9" s="1037" t="s">
        <v>2091</v>
      </c>
      <c r="T9" s="1037" t="s">
        <v>2092</v>
      </c>
      <c r="U9" s="1037" t="s">
        <v>1357</v>
      </c>
      <c r="V9" s="249"/>
    </row>
    <row r="10" spans="1:22" ht="157.5" x14ac:dyDescent="0.25">
      <c r="A10" s="1548"/>
      <c r="B10" s="1548"/>
      <c r="C10" s="1037" t="s">
        <v>1690</v>
      </c>
      <c r="D10" s="1606" t="s">
        <v>2093</v>
      </c>
      <c r="E10" s="1606" t="s">
        <v>2094</v>
      </c>
      <c r="F10" s="1037" t="s">
        <v>2074</v>
      </c>
      <c r="G10" s="1037" t="s">
        <v>2075</v>
      </c>
      <c r="H10" s="1038"/>
      <c r="I10" s="1036"/>
      <c r="J10" s="1038">
        <v>1</v>
      </c>
      <c r="K10" s="1036">
        <v>2000</v>
      </c>
      <c r="L10" s="1038"/>
      <c r="M10" s="1036"/>
      <c r="N10" s="1038"/>
      <c r="O10" s="1036"/>
      <c r="P10" s="1044">
        <v>1</v>
      </c>
      <c r="Q10" s="1045">
        <v>2000</v>
      </c>
      <c r="R10" s="1037" t="s">
        <v>2090</v>
      </c>
      <c r="S10" s="1037" t="s">
        <v>2095</v>
      </c>
      <c r="T10" s="1037" t="s">
        <v>2092</v>
      </c>
      <c r="U10" s="1037" t="s">
        <v>1357</v>
      </c>
      <c r="V10" s="249"/>
    </row>
    <row r="11" spans="1:22" ht="157.5" x14ac:dyDescent="0.25">
      <c r="A11" s="1548"/>
      <c r="B11" s="1548"/>
      <c r="C11" s="1037" t="s">
        <v>1690</v>
      </c>
      <c r="D11" s="1606" t="s">
        <v>2093</v>
      </c>
      <c r="E11" s="1606" t="s">
        <v>2094</v>
      </c>
      <c r="F11" s="1037" t="s">
        <v>2076</v>
      </c>
      <c r="G11" s="1037" t="s">
        <v>2077</v>
      </c>
      <c r="H11" s="1038"/>
      <c r="I11" s="1036"/>
      <c r="J11" s="1038"/>
      <c r="K11" s="1036"/>
      <c r="L11" s="1038">
        <v>1</v>
      </c>
      <c r="M11" s="1036">
        <v>1500</v>
      </c>
      <c r="N11" s="1038"/>
      <c r="O11" s="1036"/>
      <c r="P11" s="1044">
        <v>1</v>
      </c>
      <c r="Q11" s="1045">
        <v>1500</v>
      </c>
      <c r="R11" s="1037" t="s">
        <v>2090</v>
      </c>
      <c r="S11" s="1037" t="s">
        <v>2096</v>
      </c>
      <c r="T11" s="1037" t="s">
        <v>2092</v>
      </c>
      <c r="U11" s="1037" t="s">
        <v>1357</v>
      </c>
      <c r="V11" s="249"/>
    </row>
    <row r="12" spans="1:22" ht="137.25" customHeight="1" x14ac:dyDescent="0.25">
      <c r="A12" s="1548"/>
      <c r="B12" s="1548"/>
      <c r="C12" s="1037" t="s">
        <v>1690</v>
      </c>
      <c r="D12" s="1607" t="s">
        <v>2097</v>
      </c>
      <c r="E12" s="1607" t="s">
        <v>2098</v>
      </c>
      <c r="F12" s="1037" t="s">
        <v>2082</v>
      </c>
      <c r="G12" s="1037" t="s">
        <v>2083</v>
      </c>
      <c r="H12" s="1038">
        <v>0.5</v>
      </c>
      <c r="I12" s="1036">
        <v>500</v>
      </c>
      <c r="J12" s="1038">
        <v>0.5</v>
      </c>
      <c r="K12" s="1036">
        <v>500</v>
      </c>
      <c r="L12" s="1038"/>
      <c r="M12" s="1036"/>
      <c r="N12" s="1038"/>
      <c r="O12" s="1036"/>
      <c r="P12" s="1044">
        <v>1</v>
      </c>
      <c r="Q12" s="1045">
        <v>1000</v>
      </c>
      <c r="R12" s="1037" t="s">
        <v>2099</v>
      </c>
      <c r="S12" s="1037" t="s">
        <v>2100</v>
      </c>
      <c r="T12" s="1037" t="s">
        <v>2092</v>
      </c>
      <c r="U12" s="1037" t="s">
        <v>1357</v>
      </c>
      <c r="V12" s="249"/>
    </row>
    <row r="13" spans="1:22" ht="141.75" x14ac:dyDescent="0.25">
      <c r="A13" s="1548"/>
      <c r="B13" s="1548"/>
      <c r="C13" s="1037" t="s">
        <v>1690</v>
      </c>
      <c r="D13" s="1607" t="s">
        <v>2097</v>
      </c>
      <c r="E13" s="1607" t="s">
        <v>2098</v>
      </c>
      <c r="F13" s="1037" t="s">
        <v>2086</v>
      </c>
      <c r="G13" s="1037" t="s">
        <v>2087</v>
      </c>
      <c r="H13" s="1038">
        <v>0</v>
      </c>
      <c r="I13" s="1036"/>
      <c r="J13" s="1038">
        <v>0</v>
      </c>
      <c r="K13" s="1036"/>
      <c r="L13" s="1038">
        <v>0.5</v>
      </c>
      <c r="M13" s="1036">
        <v>500</v>
      </c>
      <c r="N13" s="1038">
        <v>0.5</v>
      </c>
      <c r="O13" s="1036">
        <v>500</v>
      </c>
      <c r="P13" s="1044">
        <v>1</v>
      </c>
      <c r="Q13" s="1045">
        <v>1000</v>
      </c>
      <c r="R13" s="1037" t="s">
        <v>2099</v>
      </c>
      <c r="S13" s="1037" t="s">
        <v>2101</v>
      </c>
      <c r="T13" s="1037" t="s">
        <v>2092</v>
      </c>
      <c r="U13" s="1037" t="s">
        <v>1357</v>
      </c>
      <c r="V13" s="249"/>
    </row>
    <row r="14" spans="1:22" ht="15.75" x14ac:dyDescent="0.25">
      <c r="A14" s="1548"/>
      <c r="B14" s="1548"/>
      <c r="C14" s="324"/>
      <c r="D14" s="492"/>
      <c r="E14" s="324"/>
      <c r="F14" s="364"/>
      <c r="G14" s="249"/>
      <c r="H14" s="250"/>
      <c r="I14" s="230"/>
      <c r="J14" s="250"/>
      <c r="K14" s="230"/>
      <c r="L14" s="250"/>
      <c r="M14" s="230"/>
      <c r="N14" s="250"/>
      <c r="O14" s="230"/>
      <c r="P14" s="380">
        <f t="shared" ref="P14:P20" si="0">H14+J14+L14+N14</f>
        <v>0</v>
      </c>
      <c r="Q14" s="381">
        <f t="shared" ref="Q14:Q20" si="1">I14+K14+M14+O14</f>
        <v>0</v>
      </c>
      <c r="R14" s="249"/>
      <c r="S14" s="249"/>
      <c r="T14" s="249"/>
      <c r="U14" s="249"/>
      <c r="V14" s="249"/>
    </row>
    <row r="15" spans="1:22" ht="15.75" x14ac:dyDescent="0.25">
      <c r="A15" s="1548"/>
      <c r="B15" s="1548"/>
      <c r="C15" s="324"/>
      <c r="D15" s="492"/>
      <c r="E15" s="324"/>
      <c r="F15" s="364"/>
      <c r="G15" s="249"/>
      <c r="H15" s="250"/>
      <c r="I15" s="230"/>
      <c r="J15" s="250"/>
      <c r="K15" s="230"/>
      <c r="L15" s="250"/>
      <c r="M15" s="230"/>
      <c r="N15" s="250"/>
      <c r="O15" s="230"/>
      <c r="P15" s="380">
        <f t="shared" si="0"/>
        <v>0</v>
      </c>
      <c r="Q15" s="381">
        <f t="shared" si="1"/>
        <v>0</v>
      </c>
      <c r="R15" s="249"/>
      <c r="S15" s="249"/>
      <c r="T15" s="249"/>
      <c r="U15" s="249"/>
      <c r="V15" s="249"/>
    </row>
    <row r="16" spans="1:22" ht="15.75" x14ac:dyDescent="0.25">
      <c r="A16" s="1548"/>
      <c r="B16" s="1548"/>
      <c r="C16" s="324"/>
      <c r="D16" s="492"/>
      <c r="E16" s="324"/>
      <c r="F16" s="364"/>
      <c r="G16" s="249"/>
      <c r="H16" s="250"/>
      <c r="I16" s="230"/>
      <c r="J16" s="250"/>
      <c r="K16" s="230"/>
      <c r="L16" s="250"/>
      <c r="M16" s="230"/>
      <c r="N16" s="250"/>
      <c r="O16" s="230"/>
      <c r="P16" s="380">
        <f t="shared" si="0"/>
        <v>0</v>
      </c>
      <c r="Q16" s="381">
        <f t="shared" si="1"/>
        <v>0</v>
      </c>
      <c r="R16" s="249"/>
      <c r="S16" s="249"/>
      <c r="T16" s="249"/>
      <c r="U16" s="249"/>
      <c r="V16" s="249"/>
    </row>
    <row r="17" spans="1:22" ht="15.75" x14ac:dyDescent="0.25">
      <c r="A17" s="1548"/>
      <c r="B17" s="1548"/>
      <c r="C17" s="324"/>
      <c r="D17" s="492"/>
      <c r="E17" s="324"/>
      <c r="F17" s="364"/>
      <c r="G17" s="254"/>
      <c r="H17" s="254"/>
      <c r="I17" s="270"/>
      <c r="J17" s="254"/>
      <c r="K17" s="270"/>
      <c r="L17" s="254"/>
      <c r="M17" s="270"/>
      <c r="N17" s="254"/>
      <c r="O17" s="270"/>
      <c r="P17" s="388">
        <f t="shared" si="0"/>
        <v>0</v>
      </c>
      <c r="Q17" s="389">
        <f t="shared" si="1"/>
        <v>0</v>
      </c>
      <c r="R17" s="254"/>
      <c r="S17" s="254"/>
      <c r="T17" s="254"/>
      <c r="U17" s="254"/>
      <c r="V17" s="254"/>
    </row>
    <row r="18" spans="1:22" ht="15.75" x14ac:dyDescent="0.25">
      <c r="A18" s="1548"/>
      <c r="B18" s="1548"/>
      <c r="C18" s="324"/>
      <c r="D18" s="492"/>
      <c r="E18" s="324"/>
      <c r="F18" s="364"/>
      <c r="G18" s="249"/>
      <c r="H18" s="249"/>
      <c r="I18" s="230"/>
      <c r="J18" s="249"/>
      <c r="K18" s="230"/>
      <c r="L18" s="249"/>
      <c r="M18" s="230"/>
      <c r="N18" s="249"/>
      <c r="O18" s="230"/>
      <c r="P18" s="380">
        <f t="shared" si="0"/>
        <v>0</v>
      </c>
      <c r="Q18" s="381">
        <f t="shared" si="1"/>
        <v>0</v>
      </c>
      <c r="R18" s="271"/>
      <c r="S18" s="271"/>
      <c r="T18" s="271"/>
      <c r="U18" s="249"/>
      <c r="V18" s="272"/>
    </row>
    <row r="19" spans="1:22" ht="15.75" x14ac:dyDescent="0.25">
      <c r="A19" s="1548"/>
      <c r="B19" s="1548"/>
      <c r="C19" s="324"/>
      <c r="D19" s="492"/>
      <c r="E19" s="324"/>
      <c r="F19" s="364"/>
      <c r="G19" s="254"/>
      <c r="H19" s="254"/>
      <c r="I19" s="270"/>
      <c r="J19" s="254"/>
      <c r="K19" s="270"/>
      <c r="L19" s="254"/>
      <c r="M19" s="270"/>
      <c r="N19" s="254"/>
      <c r="O19" s="270"/>
      <c r="P19" s="388">
        <f t="shared" si="0"/>
        <v>0</v>
      </c>
      <c r="Q19" s="389">
        <f t="shared" si="1"/>
        <v>0</v>
      </c>
      <c r="R19" s="254"/>
      <c r="S19" s="254"/>
      <c r="T19" s="254"/>
      <c r="U19" s="254"/>
      <c r="V19" s="254"/>
    </row>
    <row r="20" spans="1:22" ht="15.75" x14ac:dyDescent="0.25">
      <c r="A20" s="1549"/>
      <c r="B20" s="1549"/>
      <c r="C20" s="324"/>
      <c r="D20" s="492"/>
      <c r="E20" s="324"/>
      <c r="F20" s="364"/>
      <c r="G20" s="249"/>
      <c r="H20" s="250"/>
      <c r="I20" s="230"/>
      <c r="J20" s="250"/>
      <c r="K20" s="230"/>
      <c r="L20" s="250"/>
      <c r="M20" s="230"/>
      <c r="N20" s="249"/>
      <c r="O20" s="230"/>
      <c r="P20" s="380">
        <f t="shared" si="0"/>
        <v>0</v>
      </c>
      <c r="Q20" s="381">
        <f t="shared" si="1"/>
        <v>0</v>
      </c>
      <c r="R20" s="249"/>
      <c r="S20" s="249"/>
      <c r="T20" s="249"/>
      <c r="U20" s="249"/>
      <c r="V20" s="249"/>
    </row>
    <row r="21" spans="1:22" ht="15.75" x14ac:dyDescent="0.25">
      <c r="A21" s="291"/>
      <c r="B21" s="292"/>
      <c r="C21" s="291" t="s">
        <v>1382</v>
      </c>
      <c r="D21" s="292"/>
      <c r="E21" s="292"/>
      <c r="F21" s="292"/>
      <c r="G21" s="293"/>
      <c r="H21" s="263">
        <f t="shared" ref="H21:Q21" si="2">SUM(H8:H20)</f>
        <v>1.5</v>
      </c>
      <c r="I21" s="273">
        <f t="shared" si="2"/>
        <v>2500</v>
      </c>
      <c r="J21" s="263">
        <f t="shared" si="2"/>
        <v>2.5</v>
      </c>
      <c r="K21" s="273">
        <f t="shared" si="2"/>
        <v>4500</v>
      </c>
      <c r="L21" s="263">
        <f t="shared" si="2"/>
        <v>1.5</v>
      </c>
      <c r="M21" s="273">
        <f t="shared" si="2"/>
        <v>2000</v>
      </c>
      <c r="N21" s="263">
        <f t="shared" si="2"/>
        <v>0.5</v>
      </c>
      <c r="O21" s="273">
        <f t="shared" si="2"/>
        <v>500</v>
      </c>
      <c r="P21" s="273">
        <f t="shared" si="2"/>
        <v>6</v>
      </c>
      <c r="Q21" s="273">
        <f t="shared" si="2"/>
        <v>9500</v>
      </c>
      <c r="R21" s="264"/>
      <c r="S21" s="264"/>
      <c r="T21" s="264"/>
      <c r="U21" s="264"/>
      <c r="V21" s="264"/>
    </row>
    <row r="26" spans="1:22" x14ac:dyDescent="0.25">
      <c r="I26"/>
      <c r="K26"/>
      <c r="M26"/>
      <c r="O26"/>
      <c r="Q26"/>
    </row>
    <row r="27" spans="1:22" x14ac:dyDescent="0.25">
      <c r="I27"/>
      <c r="K27"/>
      <c r="M27"/>
      <c r="O27"/>
      <c r="Q27"/>
    </row>
    <row r="28" spans="1:22" x14ac:dyDescent="0.25">
      <c r="I28"/>
      <c r="K28"/>
      <c r="M28"/>
      <c r="O28"/>
      <c r="Q28"/>
    </row>
    <row r="29" spans="1:22" x14ac:dyDescent="0.25">
      <c r="I29"/>
      <c r="K29"/>
      <c r="M29"/>
      <c r="O29"/>
      <c r="Q29"/>
    </row>
    <row r="30" spans="1:22" x14ac:dyDescent="0.25">
      <c r="I30"/>
      <c r="K30"/>
      <c r="M30"/>
      <c r="O30"/>
      <c r="Q30"/>
    </row>
    <row r="31" spans="1:22" x14ac:dyDescent="0.25">
      <c r="I31"/>
      <c r="K31"/>
      <c r="M31"/>
      <c r="O31"/>
      <c r="Q31"/>
    </row>
    <row r="32" spans="1:22"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ht="15.6" customHeight="1" x14ac:dyDescent="0.25">
      <c r="I56"/>
      <c r="K56"/>
      <c r="M56"/>
      <c r="O56"/>
      <c r="Q56"/>
    </row>
  </sheetData>
  <mergeCells count="21">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 ref="A8:A20"/>
    <mergeCell ref="H5:I5"/>
    <mergeCell ref="B8:B20"/>
    <mergeCell ref="H4:O4"/>
    <mergeCell ref="P4:Q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AG69"/>
  <sheetViews>
    <sheetView zoomScale="58" zoomScaleNormal="58" workbookViewId="0">
      <pane ySplit="8" topLeftCell="A22" activePane="bottomLeft" state="frozen"/>
      <selection activeCell="A7" sqref="A7"/>
      <selection pane="bottomLeft" activeCell="F34" sqref="F34"/>
    </sheetView>
  </sheetViews>
  <sheetFormatPr baseColWidth="10" defaultRowHeight="15" x14ac:dyDescent="0.25"/>
  <cols>
    <col min="1" max="1" width="21.7109375" customWidth="1"/>
    <col min="2" max="2" width="41.42578125" customWidth="1"/>
    <col min="3" max="3" width="27.42578125" customWidth="1"/>
    <col min="4" max="4" width="27.42578125" style="463"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2.140625" style="233" bestFit="1" customWidth="1"/>
    <col min="15" max="15" width="12.140625" style="233" bestFit="1" customWidth="1"/>
    <col min="16" max="16" width="15.28515625" style="393" customWidth="1"/>
    <col min="17" max="17" width="18.28515625" style="394" customWidth="1"/>
    <col min="18" max="20" width="14.140625" customWidth="1"/>
    <col min="21" max="21" width="17" customWidth="1"/>
  </cols>
  <sheetData>
    <row r="1" spans="1:33" ht="18.75" x14ac:dyDescent="0.25">
      <c r="C1" s="511" t="s">
        <v>1601</v>
      </c>
      <c r="D1" s="511" t="s">
        <v>1602</v>
      </c>
      <c r="H1" s="284" t="s">
        <v>1383</v>
      </c>
      <c r="J1" s="284"/>
      <c r="K1" s="284"/>
      <c r="M1" s="511" t="s">
        <v>1580</v>
      </c>
      <c r="N1" s="511" t="s">
        <v>1581</v>
      </c>
      <c r="O1" s="511" t="s">
        <v>1582</v>
      </c>
      <c r="P1" s="511" t="s">
        <v>1583</v>
      </c>
      <c r="Q1" s="511" t="s">
        <v>1584</v>
      </c>
      <c r="R1" s="511" t="s">
        <v>1585</v>
      </c>
      <c r="S1" s="511" t="s">
        <v>1586</v>
      </c>
      <c r="T1" s="511" t="s">
        <v>1587</v>
      </c>
      <c r="U1" s="511" t="s">
        <v>1588</v>
      </c>
      <c r="V1" s="511" t="s">
        <v>1589</v>
      </c>
      <c r="W1" s="511" t="s">
        <v>1590</v>
      </c>
      <c r="X1" s="511" t="s">
        <v>1591</v>
      </c>
      <c r="Y1" s="511" t="s">
        <v>1592</v>
      </c>
      <c r="Z1" s="511" t="s">
        <v>1593</v>
      </c>
      <c r="AA1" s="511" t="s">
        <v>1594</v>
      </c>
      <c r="AB1" s="511" t="s">
        <v>1595</v>
      </c>
      <c r="AC1" s="511" t="s">
        <v>1596</v>
      </c>
      <c r="AD1" s="511" t="s">
        <v>1597</v>
      </c>
      <c r="AE1" s="511" t="s">
        <v>1598</v>
      </c>
      <c r="AF1" s="511" t="s">
        <v>1599</v>
      </c>
      <c r="AG1" s="511" t="s">
        <v>1600</v>
      </c>
    </row>
    <row r="2" spans="1:33" ht="18.75" x14ac:dyDescent="0.25">
      <c r="A2" s="314" t="s">
        <v>1346</v>
      </c>
      <c r="H2" s="284"/>
      <c r="J2" s="284"/>
      <c r="K2" s="284"/>
      <c r="L2" s="284"/>
      <c r="M2" s="284"/>
      <c r="N2" s="284"/>
      <c r="O2" s="284"/>
      <c r="P2" s="390"/>
      <c r="Q2" s="390"/>
      <c r="R2" s="284"/>
      <c r="S2" s="284"/>
      <c r="T2" s="284"/>
      <c r="U2" s="284"/>
      <c r="V2" s="284"/>
      <c r="W2" s="284"/>
      <c r="X2" s="284"/>
      <c r="Y2" s="284"/>
      <c r="Z2" s="284"/>
      <c r="AA2" s="284"/>
    </row>
    <row r="3" spans="1:33" ht="18.75" x14ac:dyDescent="0.25">
      <c r="A3" s="315" t="s">
        <v>1391</v>
      </c>
      <c r="H3" s="284"/>
      <c r="J3" s="284"/>
      <c r="K3" s="284"/>
      <c r="L3" s="284"/>
      <c r="M3" s="284"/>
      <c r="N3" s="284"/>
      <c r="O3" s="284"/>
      <c r="P3" s="390"/>
      <c r="Q3" s="390"/>
      <c r="R3" s="284"/>
      <c r="S3" s="284"/>
      <c r="T3" s="284"/>
      <c r="U3" s="284"/>
      <c r="V3" s="284"/>
      <c r="W3" s="284"/>
      <c r="X3" s="284"/>
      <c r="Y3" s="284"/>
      <c r="Z3" s="284"/>
      <c r="AA3" s="284"/>
    </row>
    <row r="4" spans="1:33" ht="18.75" x14ac:dyDescent="0.25">
      <c r="A4" s="315" t="s">
        <v>1390</v>
      </c>
      <c r="H4" s="284"/>
      <c r="J4" s="284"/>
      <c r="K4" s="284"/>
      <c r="L4" s="284"/>
      <c r="M4" s="284"/>
      <c r="N4" s="284"/>
      <c r="O4" s="284"/>
      <c r="P4" s="390"/>
      <c r="Q4" s="390"/>
      <c r="R4" s="284"/>
      <c r="S4" s="284"/>
      <c r="T4" s="284"/>
      <c r="U4" s="284"/>
      <c r="V4" s="284"/>
      <c r="W4" s="284"/>
      <c r="X4" s="284"/>
      <c r="Y4" s="284"/>
      <c r="Z4" s="284"/>
      <c r="AA4" s="284"/>
    </row>
    <row r="5" spans="1:33" x14ac:dyDescent="0.25">
      <c r="A5" s="287" t="s">
        <v>1393</v>
      </c>
      <c r="B5" s="269"/>
      <c r="C5" s="269"/>
      <c r="D5" s="269"/>
      <c r="E5" s="269"/>
      <c r="F5" s="269"/>
      <c r="G5" s="269"/>
      <c r="H5" s="269"/>
      <c r="I5" s="269"/>
      <c r="J5" s="269"/>
      <c r="K5" s="269"/>
      <c r="L5" s="269"/>
      <c r="M5" s="269"/>
      <c r="N5" s="269"/>
      <c r="O5" s="269"/>
      <c r="P5" s="391"/>
      <c r="Q5" s="391"/>
      <c r="R5" s="269"/>
      <c r="S5" s="269"/>
      <c r="T5" s="269"/>
      <c r="U5" s="269"/>
    </row>
    <row r="6" spans="1:33" ht="15" customHeight="1" x14ac:dyDescent="0.25">
      <c r="A6" s="1522" t="s">
        <v>96</v>
      </c>
      <c r="B6" s="1524" t="s">
        <v>110</v>
      </c>
      <c r="C6" s="1534" t="s">
        <v>1537</v>
      </c>
      <c r="D6" s="1534" t="s">
        <v>1538</v>
      </c>
      <c r="E6" s="1534" t="s">
        <v>86</v>
      </c>
      <c r="F6" s="1534" t="s">
        <v>391</v>
      </c>
      <c r="G6" s="1534" t="s">
        <v>87</v>
      </c>
      <c r="H6" s="1537" t="s">
        <v>99</v>
      </c>
      <c r="I6" s="1539"/>
      <c r="J6" s="1539"/>
      <c r="K6" s="1539"/>
      <c r="L6" s="1539"/>
      <c r="M6" s="1539"/>
      <c r="N6" s="1539"/>
      <c r="O6" s="1538"/>
      <c r="P6" s="1543" t="s">
        <v>100</v>
      </c>
      <c r="Q6" s="1544"/>
      <c r="R6" s="1524" t="s">
        <v>102</v>
      </c>
      <c r="S6" s="1524" t="s">
        <v>109</v>
      </c>
      <c r="T6" s="1524" t="s">
        <v>108</v>
      </c>
      <c r="U6" s="1540" t="s">
        <v>88</v>
      </c>
    </row>
    <row r="7" spans="1:33" ht="15" customHeight="1" x14ac:dyDescent="0.25">
      <c r="A7" s="1522"/>
      <c r="B7" s="1522"/>
      <c r="C7" s="1535"/>
      <c r="D7" s="1535"/>
      <c r="E7" s="1535"/>
      <c r="F7" s="1535"/>
      <c r="G7" s="1535"/>
      <c r="H7" s="1537" t="s">
        <v>103</v>
      </c>
      <c r="I7" s="1538"/>
      <c r="J7" s="1537" t="s">
        <v>104</v>
      </c>
      <c r="K7" s="1538"/>
      <c r="L7" s="1537" t="s">
        <v>105</v>
      </c>
      <c r="M7" s="1538"/>
      <c r="N7" s="1537" t="s">
        <v>106</v>
      </c>
      <c r="O7" s="1538"/>
      <c r="P7" s="1545"/>
      <c r="Q7" s="1546"/>
      <c r="R7" s="1522"/>
      <c r="S7" s="1522"/>
      <c r="T7" s="1522"/>
      <c r="U7" s="1541"/>
    </row>
    <row r="8" spans="1:33" ht="25.5" x14ac:dyDescent="0.25">
      <c r="A8" s="1523"/>
      <c r="B8" s="1523"/>
      <c r="C8" s="1536"/>
      <c r="D8" s="1536"/>
      <c r="E8" s="1536"/>
      <c r="F8" s="1536"/>
      <c r="G8" s="1536"/>
      <c r="H8" s="439" t="s">
        <v>107</v>
      </c>
      <c r="I8" s="439" t="s">
        <v>12</v>
      </c>
      <c r="J8" s="439" t="s">
        <v>107</v>
      </c>
      <c r="K8" s="439" t="s">
        <v>12</v>
      </c>
      <c r="L8" s="439" t="s">
        <v>107</v>
      </c>
      <c r="M8" s="439" t="s">
        <v>12</v>
      </c>
      <c r="N8" s="439" t="s">
        <v>107</v>
      </c>
      <c r="O8" s="439" t="s">
        <v>12</v>
      </c>
      <c r="P8" s="439" t="s">
        <v>107</v>
      </c>
      <c r="Q8" s="439" t="s">
        <v>12</v>
      </c>
      <c r="R8" s="1523"/>
      <c r="S8" s="1523"/>
      <c r="T8" s="1523"/>
      <c r="U8" s="1542"/>
    </row>
    <row r="9" spans="1:33" s="365" customFormat="1" ht="15.75" x14ac:dyDescent="0.25">
      <c r="A9" s="440"/>
      <c r="B9" s="441"/>
      <c r="C9" s="442"/>
      <c r="D9" s="442"/>
      <c r="E9" s="442"/>
      <c r="F9" s="443"/>
      <c r="G9" s="442"/>
      <c r="H9" s="444"/>
      <c r="I9" s="444"/>
      <c r="J9" s="444"/>
      <c r="K9" s="444"/>
      <c r="L9" s="444"/>
      <c r="M9" s="444"/>
      <c r="N9" s="444"/>
      <c r="O9" s="444"/>
      <c r="P9" s="444"/>
      <c r="Q9" s="444"/>
      <c r="R9" s="445"/>
      <c r="S9" s="445"/>
      <c r="T9" s="445"/>
      <c r="U9" s="446"/>
    </row>
    <row r="10" spans="1:33" ht="110.25" x14ac:dyDescent="0.25">
      <c r="A10" s="1547" t="s">
        <v>1384</v>
      </c>
      <c r="B10" s="1547" t="s">
        <v>1385</v>
      </c>
      <c r="C10" s="249" t="s">
        <v>1581</v>
      </c>
      <c r="D10" s="249" t="s">
        <v>1779</v>
      </c>
      <c r="E10" s="249" t="s">
        <v>1780</v>
      </c>
      <c r="F10" s="249" t="s">
        <v>1781</v>
      </c>
      <c r="G10" s="254" t="s">
        <v>1782</v>
      </c>
      <c r="H10" s="536">
        <v>0.25</v>
      </c>
      <c r="I10" s="270"/>
      <c r="J10" s="536">
        <v>0.25</v>
      </c>
      <c r="K10" s="270"/>
      <c r="L10" s="536">
        <v>0.25</v>
      </c>
      <c r="M10" s="270"/>
      <c r="N10" s="536">
        <v>0.25</v>
      </c>
      <c r="O10" s="270"/>
      <c r="P10" s="388">
        <f t="shared" ref="P10:Q10" si="0">H10+J10+L10+N10</f>
        <v>1</v>
      </c>
      <c r="Q10" s="389">
        <f t="shared" si="0"/>
        <v>0</v>
      </c>
      <c r="R10" s="254" t="s">
        <v>1783</v>
      </c>
      <c r="S10" s="254" t="s">
        <v>1784</v>
      </c>
      <c r="T10" s="254" t="s">
        <v>1785</v>
      </c>
      <c r="U10" s="73" t="s">
        <v>1786</v>
      </c>
    </row>
    <row r="11" spans="1:33" ht="15.75" x14ac:dyDescent="0.25">
      <c r="A11" s="1548"/>
      <c r="B11" s="1548"/>
      <c r="C11" s="249"/>
      <c r="D11" s="249"/>
      <c r="E11" s="249"/>
      <c r="F11" s="249"/>
      <c r="G11" s="254"/>
      <c r="H11" s="254"/>
      <c r="I11" s="270"/>
      <c r="J11" s="254"/>
      <c r="K11" s="270"/>
      <c r="L11" s="254"/>
      <c r="M11" s="270"/>
      <c r="N11" s="254"/>
      <c r="O11" s="270"/>
      <c r="P11" s="388">
        <f t="shared" ref="P11:P29" si="1">H11+J11+L11+N11</f>
        <v>0</v>
      </c>
      <c r="Q11" s="389">
        <f t="shared" ref="Q11:Q29" si="2">I11+K11+M11+O11</f>
        <v>0</v>
      </c>
      <c r="R11" s="254"/>
      <c r="S11" s="254"/>
      <c r="T11" s="254"/>
      <c r="U11" s="73"/>
    </row>
    <row r="12" spans="1:33" ht="15.75" x14ac:dyDescent="0.25">
      <c r="A12" s="1548"/>
      <c r="B12" s="1548"/>
      <c r="C12" s="249"/>
      <c r="D12" s="249"/>
      <c r="E12" s="249"/>
      <c r="F12" s="249"/>
      <c r="G12" s="254"/>
      <c r="H12" s="254"/>
      <c r="I12" s="270"/>
      <c r="J12" s="254"/>
      <c r="K12" s="270"/>
      <c r="L12" s="254"/>
      <c r="M12" s="270"/>
      <c r="N12" s="254"/>
      <c r="O12" s="270"/>
      <c r="P12" s="388">
        <f t="shared" si="1"/>
        <v>0</v>
      </c>
      <c r="Q12" s="389">
        <f t="shared" si="2"/>
        <v>0</v>
      </c>
      <c r="R12" s="254"/>
      <c r="S12" s="254"/>
      <c r="T12" s="254"/>
      <c r="U12" s="73"/>
    </row>
    <row r="13" spans="1:33" ht="15.75" x14ac:dyDescent="0.25">
      <c r="A13" s="1548"/>
      <c r="B13" s="1548"/>
      <c r="C13" s="249"/>
      <c r="D13" s="249"/>
      <c r="E13" s="249"/>
      <c r="F13" s="249"/>
      <c r="G13" s="254"/>
      <c r="H13" s="254"/>
      <c r="I13" s="270"/>
      <c r="J13" s="254"/>
      <c r="K13" s="270"/>
      <c r="L13" s="254"/>
      <c r="M13" s="270"/>
      <c r="N13" s="254"/>
      <c r="O13" s="270"/>
      <c r="P13" s="388">
        <f t="shared" si="1"/>
        <v>0</v>
      </c>
      <c r="Q13" s="389">
        <f t="shared" si="2"/>
        <v>0</v>
      </c>
      <c r="R13" s="254"/>
      <c r="S13" s="254"/>
      <c r="T13" s="254"/>
      <c r="U13" s="73"/>
    </row>
    <row r="14" spans="1:33" ht="15.75" x14ac:dyDescent="0.25">
      <c r="A14" s="1548"/>
      <c r="B14" s="1548"/>
      <c r="C14" s="249"/>
      <c r="D14" s="249"/>
      <c r="E14" s="249"/>
      <c r="F14" s="249"/>
      <c r="G14" s="254"/>
      <c r="H14" s="254"/>
      <c r="I14" s="270"/>
      <c r="J14" s="254"/>
      <c r="K14" s="270"/>
      <c r="L14" s="254"/>
      <c r="M14" s="270"/>
      <c r="N14" s="254"/>
      <c r="O14" s="270"/>
      <c r="P14" s="388">
        <f t="shared" si="1"/>
        <v>0</v>
      </c>
      <c r="Q14" s="389">
        <f t="shared" si="2"/>
        <v>0</v>
      </c>
      <c r="R14" s="254"/>
      <c r="S14" s="254"/>
      <c r="T14" s="254"/>
      <c r="U14" s="73"/>
    </row>
    <row r="15" spans="1:33" ht="15.75" x14ac:dyDescent="0.25">
      <c r="A15" s="1548"/>
      <c r="B15" s="1549"/>
      <c r="C15" s="249"/>
      <c r="D15" s="249"/>
      <c r="E15" s="249"/>
      <c r="F15" s="249"/>
      <c r="G15" s="254"/>
      <c r="H15" s="254"/>
      <c r="I15" s="270"/>
      <c r="J15" s="254"/>
      <c r="K15" s="270"/>
      <c r="L15" s="254"/>
      <c r="M15" s="270"/>
      <c r="N15" s="254"/>
      <c r="O15" s="270"/>
      <c r="P15" s="388">
        <f t="shared" si="1"/>
        <v>0</v>
      </c>
      <c r="Q15" s="389">
        <f t="shared" si="2"/>
        <v>0</v>
      </c>
      <c r="R15" s="254"/>
      <c r="S15" s="254"/>
      <c r="T15" s="254"/>
      <c r="U15" s="73"/>
    </row>
    <row r="16" spans="1:33" ht="15.75" x14ac:dyDescent="0.25">
      <c r="A16" s="1548"/>
      <c r="B16" s="1547" t="s">
        <v>1387</v>
      </c>
      <c r="C16" s="249"/>
      <c r="D16" s="249"/>
      <c r="E16" s="249"/>
      <c r="F16" s="249"/>
      <c r="G16" s="254"/>
      <c r="H16" s="254"/>
      <c r="I16" s="270"/>
      <c r="J16" s="254"/>
      <c r="K16" s="270"/>
      <c r="L16" s="254"/>
      <c r="M16" s="270"/>
      <c r="N16" s="254"/>
      <c r="O16" s="270"/>
      <c r="P16" s="388">
        <f t="shared" si="1"/>
        <v>0</v>
      </c>
      <c r="Q16" s="389">
        <f t="shared" si="2"/>
        <v>0</v>
      </c>
      <c r="R16" s="254"/>
      <c r="S16" s="254"/>
      <c r="T16" s="254"/>
      <c r="U16" s="73"/>
    </row>
    <row r="17" spans="1:21" ht="15.75" x14ac:dyDescent="0.25">
      <c r="A17" s="1548"/>
      <c r="B17" s="1548"/>
      <c r="C17" s="249"/>
      <c r="D17" s="249"/>
      <c r="E17" s="249"/>
      <c r="F17" s="249"/>
      <c r="G17" s="254"/>
      <c r="H17" s="254"/>
      <c r="I17" s="270"/>
      <c r="J17" s="254"/>
      <c r="K17" s="270"/>
      <c r="L17" s="254"/>
      <c r="M17" s="270"/>
      <c r="N17" s="254"/>
      <c r="O17" s="270"/>
      <c r="P17" s="388">
        <f t="shared" si="1"/>
        <v>0</v>
      </c>
      <c r="Q17" s="389">
        <f t="shared" si="2"/>
        <v>0</v>
      </c>
      <c r="R17" s="254"/>
      <c r="S17" s="254"/>
      <c r="T17" s="254"/>
      <c r="U17" s="73"/>
    </row>
    <row r="18" spans="1:21" ht="15.75" x14ac:dyDescent="0.25">
      <c r="A18" s="1548"/>
      <c r="B18" s="1548"/>
      <c r="C18" s="249"/>
      <c r="D18" s="249"/>
      <c r="E18" s="249"/>
      <c r="F18" s="249"/>
      <c r="G18" s="254"/>
      <c r="H18" s="254"/>
      <c r="I18" s="270"/>
      <c r="J18" s="254"/>
      <c r="K18" s="270"/>
      <c r="L18" s="254"/>
      <c r="M18" s="270"/>
      <c r="N18" s="254"/>
      <c r="O18" s="270"/>
      <c r="P18" s="388">
        <f t="shared" si="1"/>
        <v>0</v>
      </c>
      <c r="Q18" s="389">
        <f t="shared" si="2"/>
        <v>0</v>
      </c>
      <c r="R18" s="254"/>
      <c r="S18" s="254"/>
      <c r="T18" s="254"/>
      <c r="U18" s="73"/>
    </row>
    <row r="19" spans="1:21" ht="15.75" x14ac:dyDescent="0.25">
      <c r="A19" s="1548"/>
      <c r="B19" s="1548"/>
      <c r="C19" s="249"/>
      <c r="D19" s="249"/>
      <c r="E19" s="249"/>
      <c r="F19" s="249"/>
      <c r="G19" s="254"/>
      <c r="H19" s="254"/>
      <c r="I19" s="270"/>
      <c r="J19" s="254"/>
      <c r="K19" s="270"/>
      <c r="L19" s="254"/>
      <c r="M19" s="270"/>
      <c r="N19" s="254"/>
      <c r="O19" s="270"/>
      <c r="P19" s="388">
        <f t="shared" si="1"/>
        <v>0</v>
      </c>
      <c r="Q19" s="389">
        <f t="shared" si="2"/>
        <v>0</v>
      </c>
      <c r="R19" s="254"/>
      <c r="S19" s="254"/>
      <c r="T19" s="254"/>
      <c r="U19" s="73"/>
    </row>
    <row r="20" spans="1:21" ht="15.75" x14ac:dyDescent="0.25">
      <c r="A20" s="1548"/>
      <c r="B20" s="1549"/>
      <c r="C20" s="249"/>
      <c r="D20" s="249"/>
      <c r="E20" s="249"/>
      <c r="F20" s="249"/>
      <c r="G20" s="249"/>
      <c r="H20" s="249"/>
      <c r="I20" s="230"/>
      <c r="J20" s="249"/>
      <c r="K20" s="230"/>
      <c r="L20" s="249"/>
      <c r="M20" s="230"/>
      <c r="N20" s="249"/>
      <c r="O20" s="230"/>
      <c r="P20" s="380">
        <f t="shared" si="1"/>
        <v>0</v>
      </c>
      <c r="Q20" s="381">
        <f t="shared" si="2"/>
        <v>0</v>
      </c>
      <c r="R20" s="249"/>
      <c r="S20" s="249"/>
      <c r="T20" s="249"/>
      <c r="U20" s="325"/>
    </row>
    <row r="21" spans="1:21" ht="189" x14ac:dyDescent="0.25">
      <c r="A21" s="1548"/>
      <c r="B21" s="1547" t="s">
        <v>1388</v>
      </c>
      <c r="C21" s="249" t="s">
        <v>1588</v>
      </c>
      <c r="D21" s="249" t="s">
        <v>1787</v>
      </c>
      <c r="E21" s="249" t="s">
        <v>1788</v>
      </c>
      <c r="F21" s="249" t="s">
        <v>1789</v>
      </c>
      <c r="G21" s="254" t="s">
        <v>1790</v>
      </c>
      <c r="H21" s="250">
        <v>0.25</v>
      </c>
      <c r="I21" s="352"/>
      <c r="J21" s="250">
        <v>0.25</v>
      </c>
      <c r="K21" s="352"/>
      <c r="L21" s="250">
        <v>0.25</v>
      </c>
      <c r="M21" s="230"/>
      <c r="N21" s="250">
        <v>0.25</v>
      </c>
      <c r="O21" s="230"/>
      <c r="P21" s="380">
        <f t="shared" si="1"/>
        <v>1</v>
      </c>
      <c r="Q21" s="392">
        <f t="shared" si="2"/>
        <v>0</v>
      </c>
      <c r="R21" s="249" t="s">
        <v>1791</v>
      </c>
      <c r="S21" s="249" t="s">
        <v>1792</v>
      </c>
      <c r="T21" s="249" t="s">
        <v>1793</v>
      </c>
      <c r="U21" s="249" t="s">
        <v>1794</v>
      </c>
    </row>
    <row r="22" spans="1:21" ht="173.25" x14ac:dyDescent="0.25">
      <c r="A22" s="1548"/>
      <c r="B22" s="1548"/>
      <c r="C22" s="784" t="s">
        <v>1586</v>
      </c>
      <c r="D22" s="784" t="s">
        <v>1978</v>
      </c>
      <c r="E22" s="784" t="s">
        <v>1979</v>
      </c>
      <c r="F22" s="784" t="s">
        <v>1962</v>
      </c>
      <c r="G22" s="786" t="s">
        <v>1963</v>
      </c>
      <c r="H22" s="785"/>
      <c r="I22" s="789"/>
      <c r="J22" s="785">
        <v>0.33</v>
      </c>
      <c r="K22" s="789"/>
      <c r="L22" s="785">
        <v>0.33</v>
      </c>
      <c r="M22" s="783"/>
      <c r="N22" s="784">
        <v>0.33</v>
      </c>
      <c r="O22" s="783"/>
      <c r="P22" s="794">
        <v>0.99</v>
      </c>
      <c r="Q22" s="795">
        <v>5500</v>
      </c>
      <c r="R22" s="784" t="s">
        <v>1980</v>
      </c>
      <c r="S22" s="784" t="s">
        <v>2448</v>
      </c>
      <c r="T22" s="784" t="s">
        <v>1981</v>
      </c>
      <c r="U22" s="784" t="s">
        <v>1982</v>
      </c>
    </row>
    <row r="23" spans="1:21" ht="15.75" x14ac:dyDescent="0.25">
      <c r="A23" s="1548"/>
      <c r="B23" s="1548"/>
      <c r="C23" s="249"/>
      <c r="D23" s="249"/>
      <c r="E23" s="249"/>
      <c r="F23" s="249"/>
      <c r="G23" s="254"/>
      <c r="H23" s="250"/>
      <c r="I23" s="352"/>
      <c r="J23" s="250"/>
      <c r="K23" s="352"/>
      <c r="L23" s="250"/>
      <c r="M23" s="230"/>
      <c r="N23" s="249"/>
      <c r="O23" s="230"/>
      <c r="P23" s="380">
        <f t="shared" si="1"/>
        <v>0</v>
      </c>
      <c r="Q23" s="392">
        <f t="shared" si="2"/>
        <v>0</v>
      </c>
      <c r="R23" s="249"/>
      <c r="S23" s="249"/>
      <c r="T23" s="249"/>
      <c r="U23" s="249"/>
    </row>
    <row r="24" spans="1:21" ht="15.75" x14ac:dyDescent="0.25">
      <c r="A24" s="1548"/>
      <c r="B24" s="1549"/>
      <c r="C24" s="249"/>
      <c r="D24" s="249"/>
      <c r="E24" s="249"/>
      <c r="F24" s="249"/>
      <c r="G24" s="254"/>
      <c r="H24" s="250"/>
      <c r="I24" s="352"/>
      <c r="J24" s="250"/>
      <c r="K24" s="352"/>
      <c r="L24" s="250"/>
      <c r="M24" s="230"/>
      <c r="N24" s="249"/>
      <c r="O24" s="230"/>
      <c r="P24" s="380">
        <f t="shared" si="1"/>
        <v>0</v>
      </c>
      <c r="Q24" s="392">
        <f t="shared" si="2"/>
        <v>0</v>
      </c>
      <c r="R24" s="249"/>
      <c r="S24" s="249"/>
      <c r="T24" s="249"/>
      <c r="U24" s="249"/>
    </row>
    <row r="25" spans="1:21" ht="15.75" x14ac:dyDescent="0.25">
      <c r="A25" s="1548"/>
      <c r="B25" s="1550" t="s">
        <v>1389</v>
      </c>
      <c r="C25" s="249"/>
      <c r="D25" s="249"/>
      <c r="E25" s="249"/>
      <c r="F25" s="249"/>
      <c r="G25" s="254"/>
      <c r="H25" s="250"/>
      <c r="I25" s="352"/>
      <c r="J25" s="250"/>
      <c r="K25" s="352"/>
      <c r="L25" s="250"/>
      <c r="M25" s="230"/>
      <c r="N25" s="249"/>
      <c r="O25" s="230"/>
      <c r="P25" s="380">
        <f t="shared" si="1"/>
        <v>0</v>
      </c>
      <c r="Q25" s="392">
        <f t="shared" si="2"/>
        <v>0</v>
      </c>
      <c r="R25" s="249"/>
      <c r="S25" s="249"/>
      <c r="T25" s="249"/>
      <c r="U25" s="249"/>
    </row>
    <row r="26" spans="1:21" ht="15.75" customHeight="1" x14ac:dyDescent="0.25">
      <c r="A26" s="1548"/>
      <c r="B26" s="1550"/>
      <c r="C26" s="249"/>
      <c r="D26" s="249"/>
      <c r="E26" s="249"/>
      <c r="F26" s="249"/>
      <c r="G26" s="254"/>
      <c r="H26" s="250"/>
      <c r="I26" s="352"/>
      <c r="J26" s="250"/>
      <c r="K26" s="352"/>
      <c r="L26" s="250"/>
      <c r="M26" s="230"/>
      <c r="N26" s="249"/>
      <c r="O26" s="230"/>
      <c r="P26" s="380">
        <f t="shared" si="1"/>
        <v>0</v>
      </c>
      <c r="Q26" s="392">
        <f t="shared" si="2"/>
        <v>0</v>
      </c>
      <c r="R26" s="249"/>
      <c r="S26" s="249"/>
      <c r="T26" s="249"/>
      <c r="U26" s="249"/>
    </row>
    <row r="27" spans="1:21" ht="15.75" x14ac:dyDescent="0.25">
      <c r="A27" s="1548"/>
      <c r="B27" s="1550"/>
      <c r="C27" s="249"/>
      <c r="D27" s="249"/>
      <c r="E27" s="249"/>
      <c r="F27" s="249"/>
      <c r="G27" s="254"/>
      <c r="H27" s="250"/>
      <c r="I27" s="352"/>
      <c r="J27" s="250"/>
      <c r="K27" s="352"/>
      <c r="L27" s="250"/>
      <c r="M27" s="230"/>
      <c r="N27" s="249"/>
      <c r="O27" s="230"/>
      <c r="P27" s="380">
        <f t="shared" si="1"/>
        <v>0</v>
      </c>
      <c r="Q27" s="392">
        <f t="shared" si="2"/>
        <v>0</v>
      </c>
      <c r="R27" s="249"/>
      <c r="S27" s="249"/>
      <c r="T27" s="249"/>
      <c r="U27" s="249"/>
    </row>
    <row r="28" spans="1:21" ht="15.75" x14ac:dyDescent="0.25">
      <c r="A28" s="1548"/>
      <c r="B28" s="1550"/>
      <c r="C28" s="249"/>
      <c r="D28" s="249"/>
      <c r="E28" s="249"/>
      <c r="F28" s="249"/>
      <c r="G28" s="249"/>
      <c r="H28" s="249"/>
      <c r="I28" s="230"/>
      <c r="J28" s="249"/>
      <c r="K28" s="230"/>
      <c r="L28" s="249"/>
      <c r="M28" s="230"/>
      <c r="N28" s="249"/>
      <c r="O28" s="230"/>
      <c r="P28" s="380">
        <f t="shared" si="1"/>
        <v>0</v>
      </c>
      <c r="Q28" s="381">
        <f t="shared" si="2"/>
        <v>0</v>
      </c>
      <c r="R28" s="249"/>
      <c r="S28" s="249"/>
      <c r="T28" s="249"/>
      <c r="U28" s="249"/>
    </row>
    <row r="29" spans="1:21" ht="15.75" x14ac:dyDescent="0.25">
      <c r="A29" s="1549"/>
      <c r="B29" s="1550"/>
      <c r="C29" s="249"/>
      <c r="D29" s="249"/>
      <c r="E29" s="249"/>
      <c r="F29" s="249"/>
      <c r="G29" s="249"/>
      <c r="H29" s="249"/>
      <c r="I29" s="230"/>
      <c r="J29" s="249"/>
      <c r="K29" s="230"/>
      <c r="L29" s="249"/>
      <c r="M29" s="230"/>
      <c r="N29" s="249"/>
      <c r="O29" s="230"/>
      <c r="P29" s="380">
        <f t="shared" si="1"/>
        <v>0</v>
      </c>
      <c r="Q29" s="381">
        <f t="shared" si="2"/>
        <v>0</v>
      </c>
      <c r="R29" s="249"/>
      <c r="S29" s="249"/>
      <c r="T29" s="249"/>
      <c r="U29" s="249"/>
    </row>
    <row r="30" spans="1:21" ht="15.75" x14ac:dyDescent="0.25">
      <c r="A30" s="1559" t="s">
        <v>477</v>
      </c>
      <c r="B30" s="1560"/>
      <c r="C30" s="1560"/>
      <c r="D30" s="1560"/>
      <c r="E30" s="1560"/>
      <c r="F30" s="1560"/>
      <c r="G30" s="1560"/>
      <c r="H30" s="1560"/>
      <c r="I30" s="1560"/>
      <c r="J30" s="1560"/>
      <c r="K30" s="1560"/>
      <c r="L30" s="1560"/>
      <c r="M30" s="1560"/>
      <c r="N30" s="1560"/>
      <c r="O30" s="1560"/>
      <c r="P30" s="1560"/>
      <c r="Q30" s="1560"/>
      <c r="R30" s="1560"/>
      <c r="S30" s="1560"/>
      <c r="T30" s="1560"/>
      <c r="U30" s="1561"/>
    </row>
    <row r="31" spans="1:21" ht="15.75" customHeight="1" x14ac:dyDescent="0.25">
      <c r="A31" s="1547" t="s">
        <v>1394</v>
      </c>
      <c r="B31" s="1550" t="s">
        <v>1395</v>
      </c>
      <c r="C31" s="249"/>
      <c r="D31" s="249"/>
      <c r="E31" s="249"/>
      <c r="F31" s="249"/>
      <c r="G31" s="254"/>
      <c r="H31" s="249"/>
      <c r="I31" s="230"/>
      <c r="J31" s="249"/>
      <c r="K31" s="230"/>
      <c r="L31" s="249"/>
      <c r="M31" s="230"/>
      <c r="N31" s="249"/>
      <c r="O31" s="230"/>
      <c r="P31" s="380">
        <f t="shared" ref="P31:P42" si="3">H31+J31+L31+N31</f>
        <v>0</v>
      </c>
      <c r="Q31" s="381">
        <f t="shared" ref="Q31:Q42" si="4">I31+K31+M31+O31</f>
        <v>0</v>
      </c>
      <c r="R31" s="249"/>
      <c r="S31" s="249"/>
      <c r="T31" s="249"/>
      <c r="U31" s="272"/>
    </row>
    <row r="32" spans="1:21" ht="15.75" x14ac:dyDescent="0.25">
      <c r="A32" s="1548"/>
      <c r="B32" s="1550"/>
      <c r="C32" s="249"/>
      <c r="D32" s="249"/>
      <c r="E32" s="249"/>
      <c r="F32" s="249"/>
      <c r="G32" s="254"/>
      <c r="H32" s="249"/>
      <c r="I32" s="230"/>
      <c r="J32" s="249"/>
      <c r="K32" s="230"/>
      <c r="L32" s="249"/>
      <c r="M32" s="230"/>
      <c r="N32" s="249"/>
      <c r="O32" s="230"/>
      <c r="P32" s="380">
        <f t="shared" si="3"/>
        <v>0</v>
      </c>
      <c r="Q32" s="381">
        <f t="shared" si="4"/>
        <v>0</v>
      </c>
      <c r="R32" s="249"/>
      <c r="S32" s="249"/>
      <c r="T32" s="249"/>
      <c r="U32" s="272"/>
    </row>
    <row r="33" spans="1:21" ht="15.75" x14ac:dyDescent="0.25">
      <c r="A33" s="1548"/>
      <c r="B33" s="1550"/>
      <c r="C33" s="249"/>
      <c r="D33" s="249"/>
      <c r="E33" s="249"/>
      <c r="F33" s="249"/>
      <c r="G33" s="254"/>
      <c r="H33" s="249"/>
      <c r="I33" s="230"/>
      <c r="J33" s="249"/>
      <c r="K33" s="230"/>
      <c r="L33" s="249"/>
      <c r="M33" s="230"/>
      <c r="N33" s="249"/>
      <c r="O33" s="230"/>
      <c r="P33" s="380">
        <f t="shared" si="3"/>
        <v>0</v>
      </c>
      <c r="Q33" s="381">
        <f t="shared" si="4"/>
        <v>0</v>
      </c>
      <c r="R33" s="249"/>
      <c r="S33" s="249"/>
      <c r="T33" s="249"/>
      <c r="U33" s="272"/>
    </row>
    <row r="34" spans="1:21" ht="15.75" x14ac:dyDescent="0.25">
      <c r="A34" s="1548"/>
      <c r="B34" s="1550"/>
      <c r="C34" s="249"/>
      <c r="D34" s="249"/>
      <c r="E34" s="249"/>
      <c r="F34" s="249"/>
      <c r="G34" s="254"/>
      <c r="H34" s="249"/>
      <c r="I34" s="230"/>
      <c r="J34" s="249"/>
      <c r="K34" s="230"/>
      <c r="L34" s="249"/>
      <c r="M34" s="230"/>
      <c r="N34" s="249"/>
      <c r="O34" s="230"/>
      <c r="P34" s="380">
        <f t="shared" si="3"/>
        <v>0</v>
      </c>
      <c r="Q34" s="381">
        <f t="shared" si="4"/>
        <v>0</v>
      </c>
      <c r="R34" s="249"/>
      <c r="S34" s="249"/>
      <c r="T34" s="249"/>
      <c r="U34" s="272"/>
    </row>
    <row r="35" spans="1:21" ht="15.75" x14ac:dyDescent="0.25">
      <c r="A35" s="1548"/>
      <c r="B35" s="1550"/>
      <c r="C35" s="249"/>
      <c r="D35" s="249"/>
      <c r="E35" s="249"/>
      <c r="F35" s="249"/>
      <c r="G35" s="254"/>
      <c r="H35" s="249"/>
      <c r="I35" s="230"/>
      <c r="J35" s="249"/>
      <c r="K35" s="230"/>
      <c r="L35" s="249"/>
      <c r="M35" s="230"/>
      <c r="N35" s="249"/>
      <c r="O35" s="230"/>
      <c r="P35" s="380">
        <f t="shared" si="3"/>
        <v>0</v>
      </c>
      <c r="Q35" s="381">
        <f t="shared" si="4"/>
        <v>0</v>
      </c>
      <c r="R35" s="249"/>
      <c r="S35" s="249"/>
      <c r="T35" s="249"/>
      <c r="U35" s="272"/>
    </row>
    <row r="36" spans="1:21" ht="15.75" x14ac:dyDescent="0.25">
      <c r="A36" s="1549"/>
      <c r="B36" s="1550"/>
      <c r="C36" s="249"/>
      <c r="D36" s="249"/>
      <c r="E36" s="249"/>
      <c r="F36" s="249"/>
      <c r="G36" s="254"/>
      <c r="H36" s="249"/>
      <c r="I36" s="230"/>
      <c r="J36" s="249"/>
      <c r="K36" s="230"/>
      <c r="L36" s="249"/>
      <c r="M36" s="230"/>
      <c r="N36" s="249"/>
      <c r="O36" s="230"/>
      <c r="P36" s="380">
        <f t="shared" si="3"/>
        <v>0</v>
      </c>
      <c r="Q36" s="381">
        <f t="shared" si="4"/>
        <v>0</v>
      </c>
      <c r="R36" s="249"/>
      <c r="S36" s="249"/>
      <c r="T36" s="249"/>
      <c r="U36" s="272"/>
    </row>
    <row r="37" spans="1:21" ht="15.75" x14ac:dyDescent="0.25">
      <c r="A37" s="1550" t="s">
        <v>1392</v>
      </c>
      <c r="B37" s="1550" t="s">
        <v>1396</v>
      </c>
      <c r="C37" s="249"/>
      <c r="D37" s="249"/>
      <c r="E37" s="249"/>
      <c r="F37" s="249"/>
      <c r="G37" s="249"/>
      <c r="H37" s="249"/>
      <c r="I37" s="230"/>
      <c r="J37" s="249"/>
      <c r="K37" s="230"/>
      <c r="L37" s="250"/>
      <c r="M37" s="230"/>
      <c r="N37" s="249"/>
      <c r="O37" s="230"/>
      <c r="P37" s="382">
        <f t="shared" si="3"/>
        <v>0</v>
      </c>
      <c r="Q37" s="381">
        <f t="shared" si="4"/>
        <v>0</v>
      </c>
      <c r="R37" s="249"/>
      <c r="S37" s="249"/>
      <c r="T37" s="249"/>
      <c r="U37" s="325"/>
    </row>
    <row r="38" spans="1:21" ht="15.75" x14ac:dyDescent="0.25">
      <c r="A38" s="1550"/>
      <c r="B38" s="1550"/>
      <c r="C38" s="249"/>
      <c r="D38" s="249"/>
      <c r="E38" s="249"/>
      <c r="F38" s="249"/>
      <c r="G38" s="249"/>
      <c r="H38" s="249"/>
      <c r="I38" s="230"/>
      <c r="J38" s="249"/>
      <c r="K38" s="230"/>
      <c r="L38" s="250"/>
      <c r="M38" s="230"/>
      <c r="N38" s="249"/>
      <c r="O38" s="230"/>
      <c r="P38" s="382">
        <f t="shared" si="3"/>
        <v>0</v>
      </c>
      <c r="Q38" s="381">
        <f t="shared" si="4"/>
        <v>0</v>
      </c>
      <c r="R38" s="249"/>
      <c r="S38" s="249"/>
      <c r="T38" s="249"/>
      <c r="U38" s="325"/>
    </row>
    <row r="39" spans="1:21" ht="15.75" x14ac:dyDescent="0.25">
      <c r="A39" s="1550"/>
      <c r="B39" s="1550"/>
      <c r="C39" s="249"/>
      <c r="D39" s="249"/>
      <c r="E39" s="249"/>
      <c r="F39" s="249"/>
      <c r="G39" s="249"/>
      <c r="H39" s="249"/>
      <c r="I39" s="230"/>
      <c r="J39" s="249"/>
      <c r="K39" s="230"/>
      <c r="L39" s="250"/>
      <c r="M39" s="230"/>
      <c r="N39" s="249"/>
      <c r="O39" s="230"/>
      <c r="P39" s="382">
        <f t="shared" si="3"/>
        <v>0</v>
      </c>
      <c r="Q39" s="381">
        <f t="shared" si="4"/>
        <v>0</v>
      </c>
      <c r="R39" s="249"/>
      <c r="S39" s="249"/>
      <c r="T39" s="249"/>
      <c r="U39" s="325"/>
    </row>
    <row r="40" spans="1:21" ht="15.75" x14ac:dyDescent="0.25">
      <c r="A40" s="1550"/>
      <c r="B40" s="1550"/>
      <c r="C40" s="249"/>
      <c r="D40" s="249"/>
      <c r="E40" s="249"/>
      <c r="F40" s="249"/>
      <c r="G40" s="249"/>
      <c r="H40" s="249"/>
      <c r="I40" s="230"/>
      <c r="J40" s="249"/>
      <c r="K40" s="230"/>
      <c r="L40" s="250"/>
      <c r="M40" s="230"/>
      <c r="N40" s="249"/>
      <c r="O40" s="230"/>
      <c r="P40" s="382">
        <f t="shared" si="3"/>
        <v>0</v>
      </c>
      <c r="Q40" s="381">
        <f t="shared" si="4"/>
        <v>0</v>
      </c>
      <c r="R40" s="249"/>
      <c r="S40" s="249"/>
      <c r="T40" s="249"/>
      <c r="U40" s="325"/>
    </row>
    <row r="41" spans="1:21" ht="15.75" x14ac:dyDescent="0.25">
      <c r="A41" s="1550"/>
      <c r="B41" s="1550"/>
      <c r="C41" s="249"/>
      <c r="D41" s="249"/>
      <c r="E41" s="249"/>
      <c r="F41" s="249"/>
      <c r="G41" s="249"/>
      <c r="H41" s="249"/>
      <c r="I41" s="230"/>
      <c r="J41" s="249"/>
      <c r="K41" s="230"/>
      <c r="L41" s="250"/>
      <c r="M41" s="230"/>
      <c r="N41" s="249"/>
      <c r="O41" s="230"/>
      <c r="P41" s="382">
        <f t="shared" si="3"/>
        <v>0</v>
      </c>
      <c r="Q41" s="381">
        <f t="shared" si="4"/>
        <v>0</v>
      </c>
      <c r="R41" s="249"/>
      <c r="S41" s="249"/>
      <c r="T41" s="249"/>
      <c r="U41" s="325"/>
    </row>
    <row r="42" spans="1:21" ht="15.75" x14ac:dyDescent="0.25">
      <c r="A42" s="1550"/>
      <c r="B42" s="1550"/>
      <c r="C42" s="249"/>
      <c r="D42" s="249"/>
      <c r="E42" s="249"/>
      <c r="F42" s="249"/>
      <c r="G42" s="249"/>
      <c r="H42" s="249"/>
      <c r="I42" s="230"/>
      <c r="J42" s="249"/>
      <c r="K42" s="230"/>
      <c r="L42" s="249"/>
      <c r="M42" s="230"/>
      <c r="N42" s="250"/>
      <c r="O42" s="230"/>
      <c r="P42" s="382">
        <f t="shared" si="3"/>
        <v>0</v>
      </c>
      <c r="Q42" s="381">
        <f t="shared" si="4"/>
        <v>0</v>
      </c>
      <c r="R42" s="249"/>
      <c r="S42" s="249"/>
      <c r="T42" s="249"/>
      <c r="U42" s="325"/>
    </row>
    <row r="43" spans="1:21" ht="15.75" x14ac:dyDescent="0.25">
      <c r="A43" s="291"/>
      <c r="B43" s="292"/>
      <c r="C43" s="292"/>
      <c r="D43" s="292"/>
      <c r="E43" s="291" t="s">
        <v>1386</v>
      </c>
      <c r="F43" s="292"/>
      <c r="G43" s="293"/>
      <c r="H43" s="274">
        <f t="shared" ref="H43:Q43" si="5">SUM(H10:H42)</f>
        <v>0.5</v>
      </c>
      <c r="I43" s="275">
        <f t="shared" si="5"/>
        <v>0</v>
      </c>
      <c r="J43" s="274">
        <f t="shared" si="5"/>
        <v>0.83000000000000007</v>
      </c>
      <c r="K43" s="275">
        <f t="shared" si="5"/>
        <v>0</v>
      </c>
      <c r="L43" s="274">
        <f t="shared" si="5"/>
        <v>0.83000000000000007</v>
      </c>
      <c r="M43" s="275">
        <f t="shared" si="5"/>
        <v>0</v>
      </c>
      <c r="N43" s="274">
        <f t="shared" si="5"/>
        <v>0.83000000000000007</v>
      </c>
      <c r="O43" s="275">
        <f t="shared" si="5"/>
        <v>0</v>
      </c>
      <c r="P43" s="275">
        <f t="shared" si="5"/>
        <v>2.99</v>
      </c>
      <c r="Q43" s="275">
        <f t="shared" si="5"/>
        <v>5500</v>
      </c>
      <c r="R43" s="264"/>
      <c r="S43" s="264"/>
      <c r="T43" s="264"/>
      <c r="U43" s="264"/>
    </row>
    <row r="45" spans="1:21" x14ac:dyDescent="0.25">
      <c r="I45"/>
      <c r="K45"/>
      <c r="M45"/>
      <c r="O45"/>
      <c r="Q45" s="393"/>
    </row>
    <row r="46" spans="1:21" x14ac:dyDescent="0.25">
      <c r="I46"/>
      <c r="K46"/>
      <c r="M46"/>
      <c r="O46"/>
      <c r="Q46" s="393"/>
    </row>
    <row r="47" spans="1:21" x14ac:dyDescent="0.25">
      <c r="I47"/>
      <c r="K47"/>
      <c r="M47"/>
      <c r="O47"/>
      <c r="Q47" s="393"/>
    </row>
    <row r="48" spans="1:21" x14ac:dyDescent="0.25">
      <c r="I48"/>
      <c r="K48"/>
      <c r="M48"/>
      <c r="O48"/>
      <c r="Q48" s="393"/>
    </row>
    <row r="49" spans="3:17" x14ac:dyDescent="0.25">
      <c r="C49" s="463"/>
      <c r="I49"/>
      <c r="K49"/>
      <c r="M49"/>
      <c r="O49"/>
      <c r="Q49" s="393"/>
    </row>
    <row r="50" spans="3:17" x14ac:dyDescent="0.25">
      <c r="C50" s="463"/>
      <c r="I50"/>
      <c r="K50"/>
      <c r="M50"/>
      <c r="O50"/>
      <c r="Q50" s="393"/>
    </row>
    <row r="51" spans="3:17" x14ac:dyDescent="0.25">
      <c r="C51" s="463"/>
      <c r="I51"/>
      <c r="K51"/>
      <c r="M51"/>
      <c r="O51"/>
      <c r="Q51" s="393"/>
    </row>
    <row r="52" spans="3:17" x14ac:dyDescent="0.25">
      <c r="C52" s="463"/>
      <c r="I52"/>
      <c r="K52"/>
      <c r="M52"/>
      <c r="O52"/>
      <c r="Q52" s="393"/>
    </row>
    <row r="53" spans="3:17" x14ac:dyDescent="0.25">
      <c r="C53" s="463"/>
      <c r="I53"/>
      <c r="K53"/>
      <c r="M53"/>
      <c r="O53"/>
      <c r="Q53" s="393"/>
    </row>
    <row r="54" spans="3:17" x14ac:dyDescent="0.25">
      <c r="C54" s="463"/>
      <c r="I54"/>
      <c r="K54"/>
      <c r="M54"/>
      <c r="O54"/>
      <c r="Q54" s="393"/>
    </row>
    <row r="55" spans="3:17" x14ac:dyDescent="0.25">
      <c r="C55" s="463"/>
      <c r="I55"/>
      <c r="K55"/>
      <c r="M55"/>
      <c r="O55"/>
      <c r="Q55" s="393"/>
    </row>
    <row r="56" spans="3:17" x14ac:dyDescent="0.25">
      <c r="C56" s="463"/>
      <c r="I56"/>
      <c r="K56"/>
      <c r="M56"/>
      <c r="O56"/>
      <c r="Q56" s="393"/>
    </row>
    <row r="57" spans="3:17" x14ac:dyDescent="0.25">
      <c r="C57" s="463"/>
      <c r="I57"/>
      <c r="K57"/>
      <c r="M57"/>
      <c r="O57"/>
      <c r="Q57" s="393"/>
    </row>
    <row r="58" spans="3:17" x14ac:dyDescent="0.25">
      <c r="C58" s="463"/>
      <c r="I58"/>
      <c r="K58"/>
      <c r="M58"/>
      <c r="O58"/>
      <c r="Q58" s="393"/>
    </row>
    <row r="59" spans="3:17" x14ac:dyDescent="0.25">
      <c r="C59" s="463"/>
      <c r="I59"/>
      <c r="K59"/>
      <c r="M59"/>
      <c r="O59"/>
      <c r="Q59" s="393"/>
    </row>
    <row r="60" spans="3:17" x14ac:dyDescent="0.25">
      <c r="C60" s="463"/>
      <c r="I60"/>
      <c r="K60"/>
      <c r="M60"/>
      <c r="O60"/>
      <c r="Q60" s="393"/>
    </row>
    <row r="61" spans="3:17" x14ac:dyDescent="0.25">
      <c r="C61" s="463"/>
      <c r="I61"/>
      <c r="K61"/>
      <c r="M61"/>
      <c r="O61"/>
      <c r="Q61" s="393"/>
    </row>
    <row r="62" spans="3:17" x14ac:dyDescent="0.25">
      <c r="C62" s="463"/>
      <c r="I62"/>
      <c r="K62"/>
      <c r="M62"/>
      <c r="O62"/>
      <c r="Q62" s="393"/>
    </row>
    <row r="63" spans="3:17" x14ac:dyDescent="0.25">
      <c r="C63" s="463"/>
    </row>
    <row r="64" spans="3:17" x14ac:dyDescent="0.25">
      <c r="C64" s="463"/>
    </row>
    <row r="65" spans="3:3" x14ac:dyDescent="0.25">
      <c r="C65" s="463"/>
    </row>
    <row r="66" spans="3:3" x14ac:dyDescent="0.25">
      <c r="C66" s="463"/>
    </row>
    <row r="67" spans="3:3" x14ac:dyDescent="0.25">
      <c r="C67" s="463"/>
    </row>
    <row r="68" spans="3:3" x14ac:dyDescent="0.25">
      <c r="C68" s="463"/>
    </row>
    <row r="69" spans="3:3" x14ac:dyDescent="0.25">
      <c r="C69" s="463"/>
    </row>
  </sheetData>
  <mergeCells count="27">
    <mergeCell ref="F6:F8"/>
    <mergeCell ref="A6:A8"/>
    <mergeCell ref="B6:B8"/>
    <mergeCell ref="C6:C8"/>
    <mergeCell ref="E6:E8"/>
    <mergeCell ref="D6:D8"/>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A30:U30"/>
    <mergeCell ref="B31:B36"/>
    <mergeCell ref="B37:B42"/>
    <mergeCell ref="A37:A42"/>
    <mergeCell ref="A31:A36"/>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29">
      <formula1>$M$1:$AG$1</formula1>
    </dataValidation>
    <dataValidation type="list" allowBlank="1" showInputMessage="1" showErrorMessage="1" sqref="C31:C42">
      <formula1>$C$1:$D$1</formula1>
    </dataValidation>
  </dataValidation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U251"/>
  <sheetViews>
    <sheetView topLeftCell="E1" zoomScale="64" zoomScaleNormal="64" workbookViewId="0">
      <pane ySplit="6" topLeftCell="A18" activePane="bottomLeft" state="frozen"/>
      <selection activeCell="P6" sqref="P6"/>
      <selection pane="bottomLeft" activeCell="Q29" sqref="Q29"/>
    </sheetView>
  </sheetViews>
  <sheetFormatPr baseColWidth="10" defaultRowHeight="15" x14ac:dyDescent="0.25"/>
  <cols>
    <col min="1" max="1" width="21.7109375" customWidth="1"/>
    <col min="2" max="2" width="42.85546875" customWidth="1"/>
    <col min="3" max="3" width="27.42578125" customWidth="1"/>
    <col min="4" max="4" width="27.42578125" style="463" customWidth="1"/>
    <col min="5" max="7" width="27.42578125" customWidth="1"/>
    <col min="8" max="8" width="15.28515625" customWidth="1"/>
    <col min="9" max="9" width="12.140625" style="233" bestFit="1" customWidth="1"/>
    <col min="10" max="10" width="15.28515625" customWidth="1"/>
    <col min="11" max="11" width="12.140625" style="233" bestFit="1" customWidth="1"/>
    <col min="12" max="12" width="15.28515625" customWidth="1"/>
    <col min="13" max="13" width="12.140625" style="233" bestFit="1" customWidth="1"/>
    <col min="14" max="14" width="15.28515625" customWidth="1"/>
    <col min="15" max="15" width="11.5703125" style="233"/>
    <col min="16" max="16" width="15.28515625" customWidth="1"/>
    <col min="17" max="17" width="15.7109375" style="233" customWidth="1"/>
    <col min="18" max="20" width="14.28515625" customWidth="1"/>
    <col min="21" max="21" width="17" customWidth="1"/>
  </cols>
  <sheetData>
    <row r="1" spans="1:21" s="285" customFormat="1" ht="18" customHeight="1" x14ac:dyDescent="0.25">
      <c r="B1" s="284"/>
      <c r="C1" s="511" t="s">
        <v>1603</v>
      </c>
      <c r="D1" s="511" t="s">
        <v>1604</v>
      </c>
      <c r="E1" s="511" t="s">
        <v>1605</v>
      </c>
      <c r="F1" s="284"/>
      <c r="G1" s="284"/>
      <c r="H1" s="284" t="s">
        <v>114</v>
      </c>
      <c r="J1" s="284"/>
      <c r="K1" s="284"/>
      <c r="L1" s="284"/>
      <c r="M1" s="284"/>
      <c r="N1" s="284"/>
      <c r="O1" s="284"/>
      <c r="P1" s="284"/>
      <c r="Q1" s="284"/>
      <c r="R1" s="284"/>
      <c r="S1" s="284"/>
      <c r="T1" s="284"/>
      <c r="U1" s="284"/>
    </row>
    <row r="2" spans="1:21" s="285" customFormat="1" ht="18" customHeight="1" x14ac:dyDescent="0.25">
      <c r="A2" s="318" t="s">
        <v>1349</v>
      </c>
      <c r="B2" s="284"/>
      <c r="C2" s="284"/>
      <c r="D2" s="284"/>
      <c r="E2" s="284"/>
      <c r="F2" s="284"/>
      <c r="G2" s="284"/>
      <c r="H2" s="284"/>
      <c r="J2" s="284"/>
      <c r="K2" s="284"/>
      <c r="L2" s="284"/>
      <c r="M2" s="284"/>
      <c r="N2" s="284"/>
      <c r="O2" s="284"/>
      <c r="P2" s="284"/>
      <c r="Q2" s="284"/>
      <c r="R2" s="284"/>
      <c r="S2" s="284"/>
      <c r="T2" s="284"/>
      <c r="U2" s="284"/>
    </row>
    <row r="3" spans="1:21" s="285" customFormat="1" ht="18.75" x14ac:dyDescent="0.2">
      <c r="A3" s="353" t="s">
        <v>1397</v>
      </c>
      <c r="B3" s="284"/>
      <c r="C3" s="284"/>
      <c r="D3" s="284"/>
      <c r="E3" s="284"/>
      <c r="F3" s="284"/>
      <c r="G3" s="284"/>
      <c r="H3" s="284"/>
      <c r="J3" s="284"/>
      <c r="K3" s="284"/>
      <c r="L3" s="284"/>
      <c r="M3" s="284"/>
      <c r="N3" s="284"/>
      <c r="O3" s="284"/>
      <c r="P3" s="284"/>
      <c r="Q3" s="284"/>
      <c r="R3" s="284"/>
      <c r="S3" s="284"/>
      <c r="T3" s="284"/>
      <c r="U3" s="284"/>
    </row>
    <row r="4" spans="1:21" s="66" customFormat="1" ht="15.75" customHeight="1" x14ac:dyDescent="0.25">
      <c r="A4" s="1522" t="s">
        <v>96</v>
      </c>
      <c r="B4" s="1524" t="s">
        <v>110</v>
      </c>
      <c r="C4" s="1534" t="s">
        <v>1537</v>
      </c>
      <c r="D4" s="1534" t="s">
        <v>1538</v>
      </c>
      <c r="E4" s="1534" t="s">
        <v>86</v>
      </c>
      <c r="F4" s="1534" t="s">
        <v>391</v>
      </c>
      <c r="G4" s="1534" t="s">
        <v>87</v>
      </c>
      <c r="H4" s="1537" t="s">
        <v>99</v>
      </c>
      <c r="I4" s="1539"/>
      <c r="J4" s="1539"/>
      <c r="K4" s="1539"/>
      <c r="L4" s="1539"/>
      <c r="M4" s="1539"/>
      <c r="N4" s="1539"/>
      <c r="O4" s="1538"/>
      <c r="P4" s="1543" t="s">
        <v>100</v>
      </c>
      <c r="Q4" s="1544"/>
      <c r="R4" s="1524" t="s">
        <v>102</v>
      </c>
      <c r="S4" s="1524" t="s">
        <v>109</v>
      </c>
      <c r="T4" s="1524" t="s">
        <v>108</v>
      </c>
      <c r="U4" s="1540" t="s">
        <v>88</v>
      </c>
    </row>
    <row r="5" spans="1:21" s="66" customFormat="1" ht="15" customHeight="1" x14ac:dyDescent="0.25">
      <c r="A5" s="1522"/>
      <c r="B5" s="1522"/>
      <c r="C5" s="1535"/>
      <c r="D5" s="1535"/>
      <c r="E5" s="1535"/>
      <c r="F5" s="1535"/>
      <c r="G5" s="1535"/>
      <c r="H5" s="1537" t="s">
        <v>103</v>
      </c>
      <c r="I5" s="1538"/>
      <c r="J5" s="1537" t="s">
        <v>104</v>
      </c>
      <c r="K5" s="1538"/>
      <c r="L5" s="1537" t="s">
        <v>105</v>
      </c>
      <c r="M5" s="1538"/>
      <c r="N5" s="1537" t="s">
        <v>106</v>
      </c>
      <c r="O5" s="1538"/>
      <c r="P5" s="1545"/>
      <c r="Q5" s="1546"/>
      <c r="R5" s="1522"/>
      <c r="S5" s="1522"/>
      <c r="T5" s="1522"/>
      <c r="U5" s="1541"/>
    </row>
    <row r="6" spans="1:21" s="67" customFormat="1" ht="25.5" x14ac:dyDescent="0.25">
      <c r="A6" s="1523"/>
      <c r="B6" s="1523"/>
      <c r="C6" s="1536"/>
      <c r="D6" s="1536"/>
      <c r="E6" s="1536"/>
      <c r="F6" s="1536"/>
      <c r="G6" s="1536"/>
      <c r="H6" s="439" t="s">
        <v>107</v>
      </c>
      <c r="I6" s="439" t="s">
        <v>12</v>
      </c>
      <c r="J6" s="439" t="s">
        <v>107</v>
      </c>
      <c r="K6" s="439" t="s">
        <v>12</v>
      </c>
      <c r="L6" s="439" t="s">
        <v>107</v>
      </c>
      <c r="M6" s="439" t="s">
        <v>12</v>
      </c>
      <c r="N6" s="439" t="s">
        <v>107</v>
      </c>
      <c r="O6" s="439" t="s">
        <v>12</v>
      </c>
      <c r="P6" s="439" t="s">
        <v>107</v>
      </c>
      <c r="Q6" s="439" t="s">
        <v>12</v>
      </c>
      <c r="R6" s="1523"/>
      <c r="S6" s="1523"/>
      <c r="T6" s="1523"/>
      <c r="U6" s="1542"/>
    </row>
    <row r="7" spans="1:21" s="67" customFormat="1" ht="15.75" x14ac:dyDescent="0.25">
      <c r="A7" s="440"/>
      <c r="B7" s="441"/>
      <c r="C7" s="442"/>
      <c r="D7" s="442"/>
      <c r="E7" s="442"/>
      <c r="F7" s="443"/>
      <c r="G7" s="442"/>
      <c r="H7" s="444"/>
      <c r="I7" s="444"/>
      <c r="J7" s="444"/>
      <c r="K7" s="444"/>
      <c r="L7" s="444"/>
      <c r="M7" s="444"/>
      <c r="N7" s="444"/>
      <c r="O7" s="444"/>
      <c r="P7" s="444"/>
      <c r="Q7" s="444"/>
      <c r="R7" s="445"/>
      <c r="S7" s="445"/>
      <c r="T7" s="445"/>
      <c r="U7" s="446"/>
    </row>
    <row r="8" spans="1:21" ht="15.75" x14ac:dyDescent="0.25">
      <c r="A8" s="1562" t="s">
        <v>1398</v>
      </c>
      <c r="B8" s="1562" t="s">
        <v>111</v>
      </c>
      <c r="C8" s="325"/>
      <c r="D8" s="325"/>
      <c r="E8" s="325"/>
      <c r="F8" s="325"/>
      <c r="G8" s="73"/>
      <c r="H8" s="351"/>
      <c r="I8" s="354"/>
      <c r="J8" s="351"/>
      <c r="K8" s="354"/>
      <c r="L8" s="351"/>
      <c r="M8" s="354"/>
      <c r="N8" s="351"/>
      <c r="O8" s="354"/>
      <c r="P8" s="395">
        <f>H8+J8+L8+N8</f>
        <v>0</v>
      </c>
      <c r="Q8" s="396">
        <f>I8+K8+M8+O8</f>
        <v>0</v>
      </c>
      <c r="R8" s="348"/>
      <c r="S8" s="249"/>
      <c r="T8" s="249"/>
      <c r="U8" s="249"/>
    </row>
    <row r="9" spans="1:21" ht="240" x14ac:dyDescent="0.25">
      <c r="A9" s="1562"/>
      <c r="B9" s="1562"/>
      <c r="C9" s="1079" t="s">
        <v>1604</v>
      </c>
      <c r="D9" s="1079" t="s">
        <v>2252</v>
      </c>
      <c r="E9" s="1079" t="s">
        <v>2253</v>
      </c>
      <c r="F9" s="1079" t="s">
        <v>2254</v>
      </c>
      <c r="G9" s="73" t="s">
        <v>2255</v>
      </c>
      <c r="H9" s="1079">
        <v>0.5</v>
      </c>
      <c r="I9" s="790"/>
      <c r="J9" s="1079">
        <v>0.5</v>
      </c>
      <c r="K9" s="790"/>
      <c r="L9" s="1079"/>
      <c r="M9" s="790"/>
      <c r="N9" s="1079"/>
      <c r="O9" s="790"/>
      <c r="P9" s="1186">
        <v>1</v>
      </c>
      <c r="Q9" s="387">
        <v>26750</v>
      </c>
      <c r="R9" s="681" t="s">
        <v>2256</v>
      </c>
      <c r="S9" s="1037" t="s">
        <v>2257</v>
      </c>
      <c r="T9" s="1037" t="s">
        <v>2258</v>
      </c>
      <c r="U9" s="1037" t="s">
        <v>2259</v>
      </c>
    </row>
    <row r="10" spans="1:21" ht="180" x14ac:dyDescent="0.25">
      <c r="A10" s="1562"/>
      <c r="B10" s="1562"/>
      <c r="C10" s="1079" t="s">
        <v>1604</v>
      </c>
      <c r="D10" s="1079" t="s">
        <v>2260</v>
      </c>
      <c r="E10" s="1079" t="s">
        <v>2261</v>
      </c>
      <c r="F10" s="1079" t="s">
        <v>2262</v>
      </c>
      <c r="G10" s="73" t="s">
        <v>2263</v>
      </c>
      <c r="H10" s="1079">
        <v>1</v>
      </c>
      <c r="I10" s="790"/>
      <c r="J10" s="1079"/>
      <c r="K10" s="790"/>
      <c r="L10" s="1079"/>
      <c r="M10" s="790"/>
      <c r="N10" s="1079"/>
      <c r="O10" s="790"/>
      <c r="P10" s="1186">
        <v>1</v>
      </c>
      <c r="Q10" s="387">
        <v>2250</v>
      </c>
      <c r="R10" s="681" t="s">
        <v>2264</v>
      </c>
      <c r="S10" s="1037" t="s">
        <v>2265</v>
      </c>
      <c r="T10" s="1037" t="s">
        <v>2258</v>
      </c>
      <c r="U10" s="1037" t="s">
        <v>2259</v>
      </c>
    </row>
    <row r="11" spans="1:21" ht="180" x14ac:dyDescent="0.25">
      <c r="A11" s="1562"/>
      <c r="B11" s="1562"/>
      <c r="C11" s="1079" t="s">
        <v>1604</v>
      </c>
      <c r="D11" s="1079" t="s">
        <v>2266</v>
      </c>
      <c r="E11" s="1079" t="s">
        <v>2267</v>
      </c>
      <c r="F11" s="1079" t="s">
        <v>2268</v>
      </c>
      <c r="G11" s="73" t="s">
        <v>2269</v>
      </c>
      <c r="H11" s="1079"/>
      <c r="I11" s="790"/>
      <c r="J11" s="1079"/>
      <c r="K11" s="790"/>
      <c r="L11" s="1079">
        <v>1</v>
      </c>
      <c r="M11" s="790"/>
      <c r="N11" s="1079"/>
      <c r="O11" s="790"/>
      <c r="P11" s="1186">
        <v>1</v>
      </c>
      <c r="Q11" s="387">
        <v>2250</v>
      </c>
      <c r="R11" s="681" t="s">
        <v>2270</v>
      </c>
      <c r="S11" s="1037" t="s">
        <v>2271</v>
      </c>
      <c r="T11" s="1037" t="s">
        <v>2258</v>
      </c>
      <c r="U11" s="1037" t="s">
        <v>2259</v>
      </c>
    </row>
    <row r="12" spans="1:21" ht="15.75" x14ac:dyDescent="0.25">
      <c r="A12" s="1562"/>
      <c r="B12" s="1562"/>
      <c r="C12" s="325"/>
      <c r="D12" s="325"/>
      <c r="E12" s="325"/>
      <c r="F12" s="325"/>
      <c r="G12" s="73"/>
      <c r="H12" s="351"/>
      <c r="I12" s="354"/>
      <c r="J12" s="351"/>
      <c r="K12" s="354"/>
      <c r="L12" s="351"/>
      <c r="M12" s="354"/>
      <c r="N12" s="351"/>
      <c r="O12" s="354"/>
      <c r="P12" s="395">
        <f t="shared" ref="P12:P28" si="0">H12+J12+L12+N12</f>
        <v>0</v>
      </c>
      <c r="Q12" s="396">
        <f t="shared" ref="Q12:Q28" si="1">I12+K12+M12+O12</f>
        <v>0</v>
      </c>
      <c r="R12" s="348"/>
      <c r="S12" s="249"/>
      <c r="T12" s="249"/>
      <c r="U12" s="249"/>
    </row>
    <row r="13" spans="1:21" s="1138" customFormat="1" ht="15.75" x14ac:dyDescent="0.25">
      <c r="A13" s="1562"/>
      <c r="B13" s="1562"/>
      <c r="C13" s="1079"/>
      <c r="D13" s="1079"/>
      <c r="E13" s="1079"/>
      <c r="F13" s="1079"/>
      <c r="G13" s="73"/>
      <c r="H13" s="351"/>
      <c r="I13" s="354"/>
      <c r="J13" s="351"/>
      <c r="K13" s="354"/>
      <c r="L13" s="351"/>
      <c r="M13" s="354"/>
      <c r="N13" s="351"/>
      <c r="O13" s="354"/>
      <c r="P13" s="395"/>
      <c r="Q13" s="396"/>
      <c r="R13" s="681"/>
      <c r="S13" s="1037"/>
      <c r="T13" s="1037"/>
      <c r="U13" s="1037"/>
    </row>
    <row r="14" spans="1:21" s="1138" customFormat="1" ht="15.75" x14ac:dyDescent="0.25">
      <c r="A14" s="1562"/>
      <c r="B14" s="1562"/>
      <c r="C14" s="1079"/>
      <c r="D14" s="1079"/>
      <c r="E14" s="1079"/>
      <c r="F14" s="1079"/>
      <c r="G14" s="73"/>
      <c r="H14" s="351"/>
      <c r="I14" s="354"/>
      <c r="J14" s="351"/>
      <c r="K14" s="354"/>
      <c r="L14" s="351"/>
      <c r="M14" s="354"/>
      <c r="N14" s="351"/>
      <c r="O14" s="354"/>
      <c r="P14" s="395"/>
      <c r="Q14" s="396"/>
      <c r="R14" s="681"/>
      <c r="S14" s="1037"/>
      <c r="T14" s="1037"/>
      <c r="U14" s="1037"/>
    </row>
    <row r="15" spans="1:21" ht="15.75" x14ac:dyDescent="0.25">
      <c r="A15" s="1562"/>
      <c r="B15" s="1562"/>
      <c r="C15" s="325"/>
      <c r="D15" s="325"/>
      <c r="E15" s="325"/>
      <c r="F15" s="325"/>
      <c r="G15" s="73"/>
      <c r="H15" s="351"/>
      <c r="I15" s="354"/>
      <c r="J15" s="351"/>
      <c r="K15" s="354"/>
      <c r="L15" s="351"/>
      <c r="M15" s="354"/>
      <c r="N15" s="351"/>
      <c r="O15" s="354"/>
      <c r="P15" s="395">
        <f t="shared" si="0"/>
        <v>0</v>
      </c>
      <c r="Q15" s="396">
        <f t="shared" si="1"/>
        <v>0</v>
      </c>
      <c r="R15" s="348"/>
      <c r="S15" s="249"/>
      <c r="T15" s="249"/>
      <c r="U15" s="249"/>
    </row>
    <row r="16" spans="1:21" ht="330" x14ac:dyDescent="0.25">
      <c r="A16" s="1562"/>
      <c r="B16" s="1563" t="s">
        <v>112</v>
      </c>
      <c r="C16" s="1498" t="s">
        <v>1605</v>
      </c>
      <c r="D16" s="1498" t="s">
        <v>2272</v>
      </c>
      <c r="E16" s="1498" t="s">
        <v>2273</v>
      </c>
      <c r="F16" s="1498" t="s">
        <v>2274</v>
      </c>
      <c r="G16" s="1499" t="s">
        <v>2275</v>
      </c>
      <c r="H16" s="1079"/>
      <c r="I16" s="790"/>
      <c r="J16" s="1079">
        <v>0.33</v>
      </c>
      <c r="K16" s="790"/>
      <c r="L16" s="1079">
        <v>0.33</v>
      </c>
      <c r="M16" s="790"/>
      <c r="N16" s="1079">
        <v>0.33</v>
      </c>
      <c r="O16" s="790"/>
      <c r="P16" s="1186">
        <v>0.99</v>
      </c>
      <c r="Q16" s="387">
        <v>2250</v>
      </c>
      <c r="R16" s="681" t="s">
        <v>2276</v>
      </c>
      <c r="S16" s="1037" t="s">
        <v>2277</v>
      </c>
      <c r="T16" s="1037" t="s">
        <v>2278</v>
      </c>
      <c r="U16" s="1037" t="s">
        <v>2279</v>
      </c>
    </row>
    <row r="17" spans="1:21" ht="15.75" x14ac:dyDescent="0.25">
      <c r="A17" s="1562"/>
      <c r="B17" s="1563"/>
      <c r="C17" s="1498"/>
      <c r="D17" s="1498"/>
      <c r="E17" s="1498"/>
      <c r="F17" s="1498"/>
      <c r="G17" s="1499"/>
      <c r="H17" s="351"/>
      <c r="I17" s="354"/>
      <c r="J17" s="351"/>
      <c r="K17" s="354"/>
      <c r="L17" s="351"/>
      <c r="M17" s="354"/>
      <c r="N17" s="351"/>
      <c r="O17" s="354"/>
      <c r="P17" s="395">
        <f t="shared" si="0"/>
        <v>0</v>
      </c>
      <c r="Q17" s="396">
        <f t="shared" si="1"/>
        <v>0</v>
      </c>
      <c r="R17" s="348"/>
      <c r="S17" s="249"/>
      <c r="T17" s="249"/>
      <c r="U17" s="249"/>
    </row>
    <row r="18" spans="1:21" ht="15.75" x14ac:dyDescent="0.25">
      <c r="A18" s="1562"/>
      <c r="B18" s="1563"/>
      <c r="C18" s="1498"/>
      <c r="D18" s="1498"/>
      <c r="E18" s="1498"/>
      <c r="F18" s="1498"/>
      <c r="G18" s="1499"/>
      <c r="H18" s="351"/>
      <c r="I18" s="354"/>
      <c r="J18" s="351"/>
      <c r="K18" s="354"/>
      <c r="L18" s="351"/>
      <c r="M18" s="354"/>
      <c r="N18" s="351"/>
      <c r="O18" s="354"/>
      <c r="P18" s="395">
        <f t="shared" si="0"/>
        <v>0</v>
      </c>
      <c r="Q18" s="396">
        <f t="shared" si="1"/>
        <v>0</v>
      </c>
      <c r="R18" s="348"/>
      <c r="S18" s="249"/>
      <c r="T18" s="249"/>
      <c r="U18" s="249"/>
    </row>
    <row r="19" spans="1:21" ht="15.75" x14ac:dyDescent="0.25">
      <c r="A19" s="1562"/>
      <c r="B19" s="1563"/>
      <c r="C19" s="1498"/>
      <c r="D19" s="1498"/>
      <c r="E19" s="1498"/>
      <c r="F19" s="1498"/>
      <c r="G19" s="1499"/>
      <c r="H19" s="351"/>
      <c r="I19" s="354"/>
      <c r="J19" s="351"/>
      <c r="K19" s="354"/>
      <c r="L19" s="351"/>
      <c r="M19" s="354"/>
      <c r="N19" s="351"/>
      <c r="O19" s="354"/>
      <c r="P19" s="395">
        <f t="shared" si="0"/>
        <v>0</v>
      </c>
      <c r="Q19" s="396">
        <f t="shared" si="1"/>
        <v>0</v>
      </c>
      <c r="R19" s="348"/>
      <c r="S19" s="249"/>
      <c r="T19" s="249"/>
      <c r="U19" s="249"/>
    </row>
    <row r="20" spans="1:21" ht="15.75" x14ac:dyDescent="0.25">
      <c r="A20" s="1562"/>
      <c r="B20" s="1563"/>
      <c r="C20" s="1498"/>
      <c r="D20" s="1498"/>
      <c r="E20" s="1498"/>
      <c r="F20" s="1498"/>
      <c r="G20" s="1499"/>
      <c r="H20" s="351"/>
      <c r="I20" s="354"/>
      <c r="J20" s="351"/>
      <c r="K20" s="354"/>
      <c r="L20" s="351"/>
      <c r="M20" s="354"/>
      <c r="N20" s="351"/>
      <c r="O20" s="354"/>
      <c r="P20" s="395">
        <f t="shared" si="0"/>
        <v>0</v>
      </c>
      <c r="Q20" s="396">
        <f t="shared" si="1"/>
        <v>0</v>
      </c>
      <c r="R20" s="348"/>
      <c r="S20" s="249"/>
      <c r="T20" s="249"/>
      <c r="U20" s="249"/>
    </row>
    <row r="21" spans="1:21" ht="15.75" x14ac:dyDescent="0.25">
      <c r="A21" s="1562"/>
      <c r="B21" s="1563"/>
      <c r="C21" s="1498"/>
      <c r="D21" s="1498"/>
      <c r="E21" s="1498"/>
      <c r="F21" s="1498"/>
      <c r="G21" s="1499"/>
      <c r="H21" s="351"/>
      <c r="I21" s="354"/>
      <c r="J21" s="351"/>
      <c r="K21" s="354"/>
      <c r="L21" s="351"/>
      <c r="M21" s="354"/>
      <c r="N21" s="351"/>
      <c r="O21" s="354"/>
      <c r="P21" s="395">
        <f t="shared" si="0"/>
        <v>0</v>
      </c>
      <c r="Q21" s="396">
        <f t="shared" si="1"/>
        <v>0</v>
      </c>
      <c r="R21" s="348"/>
      <c r="S21" s="249"/>
      <c r="T21" s="249"/>
      <c r="U21" s="249"/>
    </row>
    <row r="22" spans="1:21" ht="15.75" x14ac:dyDescent="0.25">
      <c r="A22" s="1562"/>
      <c r="B22" s="1562" t="s">
        <v>1399</v>
      </c>
      <c r="C22" s="325"/>
      <c r="D22" s="325"/>
      <c r="E22" s="325"/>
      <c r="F22" s="325"/>
      <c r="G22" s="73"/>
      <c r="H22" s="351"/>
      <c r="I22" s="354"/>
      <c r="J22" s="351"/>
      <c r="K22" s="354"/>
      <c r="L22" s="351"/>
      <c r="M22" s="354"/>
      <c r="N22" s="351"/>
      <c r="O22" s="354"/>
      <c r="P22" s="395">
        <f t="shared" si="0"/>
        <v>0</v>
      </c>
      <c r="Q22" s="396">
        <f t="shared" si="1"/>
        <v>0</v>
      </c>
      <c r="R22" s="348"/>
      <c r="S22" s="249"/>
      <c r="T22" s="249"/>
      <c r="U22" s="249"/>
    </row>
    <row r="23" spans="1:21" ht="15.75" x14ac:dyDescent="0.25">
      <c r="A23" s="1562"/>
      <c r="B23" s="1562"/>
      <c r="C23" s="325"/>
      <c r="D23" s="325"/>
      <c r="E23" s="325"/>
      <c r="F23" s="325"/>
      <c r="G23" s="73"/>
      <c r="H23" s="351"/>
      <c r="I23" s="354"/>
      <c r="J23" s="351"/>
      <c r="K23" s="354"/>
      <c r="L23" s="351"/>
      <c r="M23" s="354"/>
      <c r="N23" s="351"/>
      <c r="O23" s="354"/>
      <c r="P23" s="395">
        <f t="shared" si="0"/>
        <v>0</v>
      </c>
      <c r="Q23" s="396">
        <f t="shared" si="1"/>
        <v>0</v>
      </c>
      <c r="R23" s="348"/>
      <c r="S23" s="249"/>
      <c r="T23" s="249"/>
      <c r="U23" s="249"/>
    </row>
    <row r="24" spans="1:21" ht="15.75" x14ac:dyDescent="0.25">
      <c r="A24" s="1562"/>
      <c r="B24" s="1562"/>
      <c r="C24" s="325"/>
      <c r="D24" s="325"/>
      <c r="E24" s="325"/>
      <c r="F24" s="325"/>
      <c r="G24" s="73"/>
      <c r="H24" s="351"/>
      <c r="I24" s="354"/>
      <c r="J24" s="351"/>
      <c r="K24" s="354"/>
      <c r="L24" s="351"/>
      <c r="M24" s="354"/>
      <c r="N24" s="351"/>
      <c r="O24" s="354"/>
      <c r="P24" s="395">
        <f t="shared" si="0"/>
        <v>0</v>
      </c>
      <c r="Q24" s="396">
        <f t="shared" si="1"/>
        <v>0</v>
      </c>
      <c r="R24" s="348"/>
      <c r="S24" s="249"/>
      <c r="T24" s="249"/>
      <c r="U24" s="249"/>
    </row>
    <row r="25" spans="1:21" ht="15.75" x14ac:dyDescent="0.25">
      <c r="A25" s="1562"/>
      <c r="B25" s="1562"/>
      <c r="C25" s="325"/>
      <c r="D25" s="325"/>
      <c r="E25" s="325"/>
      <c r="F25" s="325"/>
      <c r="G25" s="73"/>
      <c r="H25" s="351"/>
      <c r="I25" s="354"/>
      <c r="J25" s="351"/>
      <c r="K25" s="354"/>
      <c r="L25" s="351"/>
      <c r="M25" s="354"/>
      <c r="N25" s="351"/>
      <c r="O25" s="354"/>
      <c r="P25" s="395">
        <f t="shared" si="0"/>
        <v>0</v>
      </c>
      <c r="Q25" s="396">
        <f t="shared" si="1"/>
        <v>0</v>
      </c>
      <c r="R25" s="348"/>
      <c r="S25" s="249"/>
      <c r="T25" s="249"/>
      <c r="U25" s="249"/>
    </row>
    <row r="26" spans="1:21" ht="15.75" x14ac:dyDescent="0.25">
      <c r="A26" s="1562"/>
      <c r="B26" s="1562"/>
      <c r="C26" s="74"/>
      <c r="D26" s="74"/>
      <c r="E26" s="325"/>
      <c r="F26" s="325"/>
      <c r="G26" s="73"/>
      <c r="H26" s="351"/>
      <c r="I26" s="354"/>
      <c r="J26" s="351"/>
      <c r="K26" s="354"/>
      <c r="L26" s="351"/>
      <c r="M26" s="354"/>
      <c r="N26" s="351"/>
      <c r="O26" s="354"/>
      <c r="P26" s="395">
        <f t="shared" si="0"/>
        <v>0</v>
      </c>
      <c r="Q26" s="396">
        <f t="shared" si="1"/>
        <v>0</v>
      </c>
      <c r="R26" s="348"/>
      <c r="S26" s="249"/>
      <c r="T26" s="249"/>
      <c r="U26" s="249"/>
    </row>
    <row r="27" spans="1:21" ht="15.75" x14ac:dyDescent="0.25">
      <c r="A27" s="1562"/>
      <c r="B27" s="1562"/>
      <c r="C27" s="74"/>
      <c r="D27" s="74"/>
      <c r="E27" s="325"/>
      <c r="F27" s="325"/>
      <c r="G27" s="73"/>
      <c r="H27" s="351"/>
      <c r="I27" s="354"/>
      <c r="J27" s="351"/>
      <c r="K27" s="354"/>
      <c r="L27" s="351"/>
      <c r="M27" s="354"/>
      <c r="N27" s="351"/>
      <c r="O27" s="354"/>
      <c r="P27" s="395">
        <f t="shared" si="0"/>
        <v>0</v>
      </c>
      <c r="Q27" s="396">
        <f t="shared" si="1"/>
        <v>0</v>
      </c>
      <c r="R27" s="348"/>
      <c r="S27" s="249"/>
      <c r="T27" s="249"/>
      <c r="U27" s="249"/>
    </row>
    <row r="28" spans="1:21" ht="15.75" x14ac:dyDescent="0.25">
      <c r="A28" s="1562"/>
      <c r="B28" s="1562"/>
      <c r="C28" s="325"/>
      <c r="D28" s="325"/>
      <c r="E28" s="325"/>
      <c r="F28" s="325"/>
      <c r="G28" s="73"/>
      <c r="H28" s="351"/>
      <c r="I28" s="354"/>
      <c r="J28" s="351"/>
      <c r="K28" s="354"/>
      <c r="L28" s="351"/>
      <c r="M28" s="354"/>
      <c r="N28" s="351"/>
      <c r="O28" s="354"/>
      <c r="P28" s="395">
        <f t="shared" si="0"/>
        <v>0</v>
      </c>
      <c r="Q28" s="396">
        <f t="shared" si="1"/>
        <v>0</v>
      </c>
      <c r="R28" s="348"/>
      <c r="S28" s="249"/>
      <c r="T28" s="249"/>
      <c r="U28" s="249"/>
    </row>
    <row r="29" spans="1:21" s="286" customFormat="1" ht="15.75" x14ac:dyDescent="0.2">
      <c r="A29" s="297"/>
      <c r="B29" s="298"/>
      <c r="C29" s="297" t="s">
        <v>113</v>
      </c>
      <c r="D29" s="298"/>
      <c r="E29" s="298"/>
      <c r="F29" s="298"/>
      <c r="G29" s="299"/>
      <c r="H29" s="264">
        <f t="shared" ref="H29:Q29" si="2">SUM(H8:H28)</f>
        <v>1.5</v>
      </c>
      <c r="I29" s="232">
        <f t="shared" si="2"/>
        <v>0</v>
      </c>
      <c r="J29" s="264">
        <f t="shared" si="2"/>
        <v>0.83000000000000007</v>
      </c>
      <c r="K29" s="232">
        <f t="shared" si="2"/>
        <v>0</v>
      </c>
      <c r="L29" s="264">
        <f t="shared" si="2"/>
        <v>1.33</v>
      </c>
      <c r="M29" s="232">
        <f t="shared" si="2"/>
        <v>0</v>
      </c>
      <c r="N29" s="264">
        <f t="shared" si="2"/>
        <v>0.33</v>
      </c>
      <c r="O29" s="232">
        <f t="shared" si="2"/>
        <v>0</v>
      </c>
      <c r="P29" s="232">
        <f t="shared" si="2"/>
        <v>3.99</v>
      </c>
      <c r="Q29" s="232">
        <f t="shared" si="2"/>
        <v>33500</v>
      </c>
      <c r="R29" s="264"/>
      <c r="S29" s="264"/>
      <c r="T29" s="264"/>
      <c r="U29" s="264"/>
    </row>
    <row r="30" spans="1:21" x14ac:dyDescent="0.25">
      <c r="I30"/>
      <c r="K30"/>
      <c r="M30"/>
      <c r="O30"/>
      <c r="Q30"/>
    </row>
    <row r="31" spans="1:21" x14ac:dyDescent="0.25">
      <c r="I31"/>
      <c r="K31"/>
      <c r="M31"/>
      <c r="O31"/>
      <c r="Q31"/>
    </row>
    <row r="32" spans="1:21" x14ac:dyDescent="0.25">
      <c r="C32" s="463"/>
      <c r="I32"/>
      <c r="K32"/>
      <c r="M32"/>
      <c r="O32"/>
      <c r="Q32"/>
    </row>
    <row r="33" spans="3:17" x14ac:dyDescent="0.25">
      <c r="C33" s="463"/>
      <c r="I33"/>
      <c r="K33"/>
      <c r="M33"/>
      <c r="O33"/>
      <c r="Q33"/>
    </row>
    <row r="34" spans="3:17" x14ac:dyDescent="0.25">
      <c r="C34" s="463"/>
      <c r="I34"/>
      <c r="K34"/>
      <c r="M34"/>
      <c r="O34"/>
      <c r="Q34"/>
    </row>
    <row r="35" spans="3:17" x14ac:dyDescent="0.25">
      <c r="I35"/>
      <c r="K35"/>
      <c r="M35"/>
      <c r="O35"/>
      <c r="Q35"/>
    </row>
    <row r="36" spans="3:17" x14ac:dyDescent="0.25">
      <c r="I36"/>
      <c r="K36"/>
      <c r="M36"/>
      <c r="O36"/>
      <c r="Q36"/>
    </row>
    <row r="37" spans="3:17" x14ac:dyDescent="0.25">
      <c r="I37"/>
      <c r="K37"/>
      <c r="M37"/>
      <c r="O37"/>
      <c r="Q37"/>
    </row>
    <row r="38" spans="3:17" x14ac:dyDescent="0.25">
      <c r="I38"/>
      <c r="K38"/>
      <c r="M38"/>
      <c r="O38"/>
      <c r="Q38"/>
    </row>
    <row r="39" spans="3:17" x14ac:dyDescent="0.25">
      <c r="I39"/>
      <c r="K39"/>
      <c r="M39"/>
      <c r="O39"/>
      <c r="Q39"/>
    </row>
    <row r="40" spans="3:17" x14ac:dyDescent="0.25">
      <c r="I40"/>
      <c r="K40"/>
      <c r="M40"/>
      <c r="O40"/>
      <c r="Q40"/>
    </row>
    <row r="41" spans="3:17" x14ac:dyDescent="0.25">
      <c r="I41"/>
      <c r="K41"/>
      <c r="M41"/>
      <c r="O41"/>
      <c r="Q41"/>
    </row>
    <row r="42" spans="3:17" x14ac:dyDescent="0.25">
      <c r="I42"/>
      <c r="K42"/>
      <c r="M42"/>
      <c r="O42"/>
      <c r="Q42"/>
    </row>
    <row r="43" spans="3:17" x14ac:dyDescent="0.25">
      <c r="I43"/>
      <c r="K43"/>
      <c r="M43"/>
      <c r="O43"/>
      <c r="Q43"/>
    </row>
    <row r="44" spans="3:17" x14ac:dyDescent="0.25">
      <c r="I44"/>
      <c r="K44"/>
      <c r="M44"/>
      <c r="O44"/>
      <c r="Q44"/>
    </row>
    <row r="45" spans="3:17" x14ac:dyDescent="0.25">
      <c r="I45"/>
      <c r="K45"/>
      <c r="M45"/>
      <c r="O45"/>
      <c r="Q45"/>
    </row>
    <row r="46" spans="3:17" x14ac:dyDescent="0.25">
      <c r="I46"/>
      <c r="K46"/>
      <c r="M46"/>
      <c r="O46"/>
      <c r="Q46"/>
    </row>
    <row r="47" spans="3:17" x14ac:dyDescent="0.25">
      <c r="I47"/>
      <c r="K47"/>
      <c r="M47"/>
      <c r="O47"/>
      <c r="Q47"/>
    </row>
    <row r="48" spans="3: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row r="236" spans="9:17" x14ac:dyDescent="0.25">
      <c r="I236"/>
      <c r="K236"/>
      <c r="M236"/>
      <c r="O236"/>
      <c r="Q236"/>
    </row>
    <row r="237" spans="9:17" x14ac:dyDescent="0.25">
      <c r="I237"/>
      <c r="K237"/>
      <c r="M237"/>
      <c r="O237"/>
      <c r="Q237"/>
    </row>
    <row r="238" spans="9:17" x14ac:dyDescent="0.25">
      <c r="I238"/>
      <c r="K238"/>
      <c r="M238"/>
      <c r="O238"/>
      <c r="Q238"/>
    </row>
    <row r="239" spans="9:17" x14ac:dyDescent="0.25">
      <c r="I239"/>
      <c r="K239"/>
      <c r="M239"/>
      <c r="O239"/>
      <c r="Q239"/>
    </row>
    <row r="240" spans="9:17" x14ac:dyDescent="0.25">
      <c r="I240"/>
      <c r="K240"/>
      <c r="M240"/>
      <c r="O240"/>
      <c r="Q240"/>
    </row>
    <row r="241" spans="9:17" x14ac:dyDescent="0.25">
      <c r="I241"/>
      <c r="K241"/>
      <c r="M241"/>
      <c r="O241"/>
      <c r="Q241"/>
    </row>
    <row r="242" spans="9:17" x14ac:dyDescent="0.25">
      <c r="I242"/>
      <c r="K242"/>
      <c r="M242"/>
      <c r="O242"/>
      <c r="Q242"/>
    </row>
    <row r="243" spans="9:17" x14ac:dyDescent="0.25">
      <c r="I243"/>
      <c r="K243"/>
      <c r="M243"/>
      <c r="O243"/>
      <c r="Q243"/>
    </row>
    <row r="244" spans="9:17" x14ac:dyDescent="0.25">
      <c r="I244"/>
      <c r="K244"/>
      <c r="M244"/>
      <c r="O244"/>
      <c r="Q244"/>
    </row>
    <row r="245" spans="9:17" x14ac:dyDescent="0.25">
      <c r="I245"/>
      <c r="K245"/>
      <c r="M245"/>
      <c r="O245"/>
      <c r="Q245"/>
    </row>
    <row r="246" spans="9:17" x14ac:dyDescent="0.25">
      <c r="I246"/>
      <c r="K246"/>
      <c r="M246"/>
      <c r="O246"/>
      <c r="Q246"/>
    </row>
    <row r="247" spans="9:17" x14ac:dyDescent="0.25">
      <c r="I247"/>
      <c r="K247"/>
      <c r="M247"/>
      <c r="O247"/>
      <c r="Q247"/>
    </row>
    <row r="248" spans="9:17" x14ac:dyDescent="0.25">
      <c r="I248"/>
      <c r="K248"/>
      <c r="M248"/>
      <c r="O248"/>
      <c r="Q248"/>
    </row>
    <row r="249" spans="9:17" x14ac:dyDescent="0.25">
      <c r="I249"/>
      <c r="K249"/>
      <c r="M249"/>
      <c r="O249"/>
      <c r="Q249"/>
    </row>
    <row r="250" spans="9:17" x14ac:dyDescent="0.25">
      <c r="I250"/>
      <c r="K250"/>
      <c r="M250"/>
      <c r="O250"/>
      <c r="Q250"/>
    </row>
    <row r="251" spans="9:17" x14ac:dyDescent="0.25">
      <c r="I251"/>
      <c r="K251"/>
      <c r="M251"/>
      <c r="O251"/>
      <c r="Q251"/>
    </row>
  </sheetData>
  <mergeCells count="21">
    <mergeCell ref="T4:T6"/>
    <mergeCell ref="U4:U6"/>
    <mergeCell ref="H5:I5"/>
    <mergeCell ref="F4:F6"/>
    <mergeCell ref="P4:Q5"/>
    <mergeCell ref="R4:R6"/>
    <mergeCell ref="S4:S6"/>
    <mergeCell ref="J5:K5"/>
    <mergeCell ref="L5:M5"/>
    <mergeCell ref="N5:O5"/>
    <mergeCell ref="E4:E6"/>
    <mergeCell ref="G4:G6"/>
    <mergeCell ref="H4:O4"/>
    <mergeCell ref="A8:A28"/>
    <mergeCell ref="A4:A6"/>
    <mergeCell ref="B4:B6"/>
    <mergeCell ref="C4:C6"/>
    <mergeCell ref="B22:B28"/>
    <mergeCell ref="B8:B15"/>
    <mergeCell ref="B16:B21"/>
    <mergeCell ref="D4:D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8">
      <formula1>$C$1:$E$1</formula1>
    </dataValidation>
  </dataValidation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V41"/>
  <sheetViews>
    <sheetView topLeftCell="I1" workbookViewId="0">
      <pane ySplit="5" topLeftCell="A21" activePane="bottomLeft" state="frozen"/>
      <selection activeCell="R5" sqref="R5"/>
      <selection pane="bottomLeft" activeCell="C3" sqref="C3:D5"/>
    </sheetView>
  </sheetViews>
  <sheetFormatPr baseColWidth="10" defaultRowHeight="15" x14ac:dyDescent="0.25"/>
  <cols>
    <col min="1" max="2" width="35.7109375" customWidth="1"/>
    <col min="3" max="3" width="27.42578125" customWidth="1"/>
    <col min="4" max="4" width="27.42578125" style="463"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511" t="s">
        <v>1606</v>
      </c>
      <c r="C1" s="511" t="s">
        <v>1607</v>
      </c>
      <c r="D1" s="511" t="s">
        <v>1608</v>
      </c>
      <c r="E1" s="511" t="s">
        <v>1609</v>
      </c>
      <c r="F1" s="284"/>
      <c r="G1" s="284"/>
      <c r="H1" s="284" t="s">
        <v>478</v>
      </c>
      <c r="J1" s="284"/>
      <c r="K1" s="284"/>
      <c r="L1" s="284"/>
      <c r="M1" s="284"/>
      <c r="N1" s="284"/>
      <c r="O1" s="284"/>
      <c r="P1" s="284"/>
      <c r="Q1" s="284"/>
      <c r="R1" s="284"/>
      <c r="S1" s="284"/>
      <c r="T1" s="284"/>
      <c r="U1" s="284"/>
      <c r="V1" s="284"/>
    </row>
    <row r="2" spans="1:22" x14ac:dyDescent="0.25">
      <c r="A2" s="269" t="s">
        <v>1339</v>
      </c>
      <c r="B2" s="269"/>
      <c r="C2" s="269"/>
      <c r="D2" s="269"/>
      <c r="E2" s="269"/>
      <c r="F2" s="269"/>
      <c r="G2" s="269"/>
      <c r="H2" s="269"/>
      <c r="I2" s="269"/>
      <c r="J2" s="269"/>
      <c r="K2" s="269"/>
      <c r="L2" s="269"/>
      <c r="M2" s="269"/>
      <c r="N2" s="269"/>
      <c r="O2" s="269"/>
      <c r="P2" s="269"/>
      <c r="Q2" s="269"/>
      <c r="R2" s="269"/>
      <c r="S2" s="269"/>
      <c r="T2" s="269"/>
      <c r="U2" s="269"/>
      <c r="V2" s="269"/>
    </row>
    <row r="3" spans="1:22" ht="15" customHeight="1" x14ac:dyDescent="0.25">
      <c r="A3" s="1522" t="s">
        <v>96</v>
      </c>
      <c r="B3" s="1524" t="s">
        <v>110</v>
      </c>
      <c r="C3" s="1534" t="s">
        <v>1537</v>
      </c>
      <c r="D3" s="1534" t="s">
        <v>1538</v>
      </c>
      <c r="E3" s="1534" t="s">
        <v>86</v>
      </c>
      <c r="F3" s="1534" t="s">
        <v>391</v>
      </c>
      <c r="G3" s="1534" t="s">
        <v>87</v>
      </c>
      <c r="H3" s="1537" t="s">
        <v>99</v>
      </c>
      <c r="I3" s="1539"/>
      <c r="J3" s="1539"/>
      <c r="K3" s="1539"/>
      <c r="L3" s="1539"/>
      <c r="M3" s="1539"/>
      <c r="N3" s="1539"/>
      <c r="O3" s="1538"/>
      <c r="P3" s="1543" t="s">
        <v>100</v>
      </c>
      <c r="Q3" s="1544"/>
      <c r="R3" s="1524" t="s">
        <v>101</v>
      </c>
      <c r="S3" s="1524" t="s">
        <v>102</v>
      </c>
      <c r="T3" s="1524" t="s">
        <v>109</v>
      </c>
      <c r="U3" s="1524" t="s">
        <v>108</v>
      </c>
      <c r="V3" s="1540" t="s">
        <v>88</v>
      </c>
    </row>
    <row r="4" spans="1:22" ht="15" customHeight="1" x14ac:dyDescent="0.25">
      <c r="A4" s="1522"/>
      <c r="B4" s="1522"/>
      <c r="C4" s="1535"/>
      <c r="D4" s="1535"/>
      <c r="E4" s="1535"/>
      <c r="F4" s="1535"/>
      <c r="G4" s="1535"/>
      <c r="H4" s="1537" t="s">
        <v>103</v>
      </c>
      <c r="I4" s="1538"/>
      <c r="J4" s="1537" t="s">
        <v>104</v>
      </c>
      <c r="K4" s="1538"/>
      <c r="L4" s="1537" t="s">
        <v>105</v>
      </c>
      <c r="M4" s="1538"/>
      <c r="N4" s="1537" t="s">
        <v>106</v>
      </c>
      <c r="O4" s="1538"/>
      <c r="P4" s="1545"/>
      <c r="Q4" s="1546"/>
      <c r="R4" s="1522"/>
      <c r="S4" s="1522"/>
      <c r="T4" s="1522"/>
      <c r="U4" s="1522"/>
      <c r="V4" s="1541"/>
    </row>
    <row r="5" spans="1:22" ht="25.5" x14ac:dyDescent="0.25">
      <c r="A5" s="1523"/>
      <c r="B5" s="1523"/>
      <c r="C5" s="1536"/>
      <c r="D5" s="1536"/>
      <c r="E5" s="1536"/>
      <c r="F5" s="1536"/>
      <c r="G5" s="1536"/>
      <c r="H5" s="439" t="s">
        <v>107</v>
      </c>
      <c r="I5" s="439" t="s">
        <v>12</v>
      </c>
      <c r="J5" s="439" t="s">
        <v>107</v>
      </c>
      <c r="K5" s="439" t="s">
        <v>12</v>
      </c>
      <c r="L5" s="439" t="s">
        <v>107</v>
      </c>
      <c r="M5" s="439" t="s">
        <v>12</v>
      </c>
      <c r="N5" s="439" t="s">
        <v>107</v>
      </c>
      <c r="O5" s="439" t="s">
        <v>12</v>
      </c>
      <c r="P5" s="439" t="s">
        <v>107</v>
      </c>
      <c r="Q5" s="439" t="s">
        <v>12</v>
      </c>
      <c r="R5" s="1523"/>
      <c r="S5" s="1523"/>
      <c r="T5" s="1523"/>
      <c r="U5" s="1523"/>
      <c r="V5" s="1542"/>
    </row>
    <row r="6" spans="1:22" s="365" customFormat="1" ht="15.75" x14ac:dyDescent="0.25">
      <c r="A6" s="440"/>
      <c r="B6" s="441"/>
      <c r="C6" s="442"/>
      <c r="D6" s="442"/>
      <c r="E6" s="442"/>
      <c r="F6" s="443"/>
      <c r="G6" s="442"/>
      <c r="H6" s="444"/>
      <c r="I6" s="444"/>
      <c r="J6" s="444"/>
      <c r="K6" s="444"/>
      <c r="L6" s="444"/>
      <c r="M6" s="444"/>
      <c r="N6" s="444"/>
      <c r="O6" s="444"/>
      <c r="P6" s="444"/>
      <c r="Q6" s="444"/>
      <c r="R6" s="445"/>
      <c r="S6" s="445"/>
      <c r="T6" s="445"/>
      <c r="U6" s="445"/>
      <c r="V6" s="446"/>
    </row>
    <row r="7" spans="1:22" ht="15.75" x14ac:dyDescent="0.25">
      <c r="A7" s="1550" t="s">
        <v>1435</v>
      </c>
      <c r="B7" s="1547" t="s">
        <v>1340</v>
      </c>
      <c r="C7" s="74"/>
      <c r="D7" s="74"/>
      <c r="E7" s="325"/>
      <c r="F7" s="325"/>
      <c r="G7" s="277"/>
      <c r="H7" s="355"/>
      <c r="I7" s="356"/>
      <c r="J7" s="355"/>
      <c r="K7" s="356"/>
      <c r="L7" s="355"/>
      <c r="M7" s="356"/>
      <c r="N7" s="355"/>
      <c r="O7" s="356"/>
      <c r="P7" s="397">
        <f>H7+J7+L7+N7</f>
        <v>0</v>
      </c>
      <c r="Q7" s="398">
        <f>I7+K7+M7+O7</f>
        <v>0</v>
      </c>
      <c r="R7" s="325"/>
      <c r="S7" s="325"/>
      <c r="T7" s="325"/>
      <c r="U7" s="325"/>
      <c r="V7" s="325"/>
    </row>
    <row r="8" spans="1:22" s="365" customFormat="1" ht="15.75" x14ac:dyDescent="0.25">
      <c r="A8" s="1550"/>
      <c r="B8" s="1548"/>
      <c r="C8" s="74"/>
      <c r="D8" s="74"/>
      <c r="E8" s="325"/>
      <c r="F8" s="325"/>
      <c r="G8" s="277"/>
      <c r="H8" s="355"/>
      <c r="I8" s="356"/>
      <c r="J8" s="355"/>
      <c r="K8" s="356"/>
      <c r="L8" s="355"/>
      <c r="M8" s="356"/>
      <c r="N8" s="355"/>
      <c r="O8" s="356"/>
      <c r="P8" s="397">
        <f t="shared" ref="P8:P33" si="0">H8+J8+L8+N8</f>
        <v>0</v>
      </c>
      <c r="Q8" s="398">
        <f t="shared" ref="Q8:Q33" si="1">I8+K8+M8+O8</f>
        <v>0</v>
      </c>
      <c r="R8" s="325"/>
      <c r="S8" s="325"/>
      <c r="T8" s="325"/>
      <c r="U8" s="325"/>
      <c r="V8" s="325"/>
    </row>
    <row r="9" spans="1:22" s="365" customFormat="1" ht="15.75" x14ac:dyDescent="0.25">
      <c r="A9" s="1550"/>
      <c r="B9" s="1548"/>
      <c r="C9" s="74"/>
      <c r="D9" s="74"/>
      <c r="E9" s="325"/>
      <c r="F9" s="325"/>
      <c r="G9" s="277"/>
      <c r="H9" s="355"/>
      <c r="I9" s="356"/>
      <c r="J9" s="355"/>
      <c r="K9" s="356"/>
      <c r="L9" s="355"/>
      <c r="M9" s="356"/>
      <c r="N9" s="355"/>
      <c r="O9" s="356"/>
      <c r="P9" s="397">
        <f t="shared" si="0"/>
        <v>0</v>
      </c>
      <c r="Q9" s="398">
        <f t="shared" si="1"/>
        <v>0</v>
      </c>
      <c r="R9" s="325"/>
      <c r="S9" s="325"/>
      <c r="T9" s="325"/>
      <c r="U9" s="325"/>
      <c r="V9" s="325"/>
    </row>
    <row r="10" spans="1:22" ht="15.75" x14ac:dyDescent="0.25">
      <c r="A10" s="1550"/>
      <c r="B10" s="1548"/>
      <c r="C10" s="74"/>
      <c r="D10" s="74"/>
      <c r="E10" s="325"/>
      <c r="F10" s="325"/>
      <c r="G10" s="277"/>
      <c r="H10" s="355"/>
      <c r="I10" s="356"/>
      <c r="J10" s="355"/>
      <c r="K10" s="356"/>
      <c r="L10" s="355"/>
      <c r="M10" s="356"/>
      <c r="N10" s="355"/>
      <c r="O10" s="356"/>
      <c r="P10" s="397">
        <f t="shared" si="0"/>
        <v>0</v>
      </c>
      <c r="Q10" s="398">
        <f t="shared" si="1"/>
        <v>0</v>
      </c>
      <c r="R10" s="325"/>
      <c r="S10" s="325"/>
      <c r="T10" s="325"/>
      <c r="U10" s="325"/>
      <c r="V10" s="325"/>
    </row>
    <row r="11" spans="1:22" ht="15.75" x14ac:dyDescent="0.25">
      <c r="A11" s="1550"/>
      <c r="B11" s="1548"/>
      <c r="C11" s="74"/>
      <c r="D11" s="74"/>
      <c r="E11" s="325"/>
      <c r="F11" s="325"/>
      <c r="G11" s="277"/>
      <c r="H11" s="355"/>
      <c r="I11" s="356"/>
      <c r="J11" s="355"/>
      <c r="K11" s="356"/>
      <c r="L11" s="355"/>
      <c r="M11" s="356"/>
      <c r="N11" s="355"/>
      <c r="O11" s="356"/>
      <c r="P11" s="397">
        <f t="shared" si="0"/>
        <v>0</v>
      </c>
      <c r="Q11" s="398">
        <f t="shared" si="1"/>
        <v>0</v>
      </c>
      <c r="R11" s="325"/>
      <c r="S11" s="325"/>
      <c r="T11" s="325"/>
      <c r="U11" s="325"/>
      <c r="V11" s="325"/>
    </row>
    <row r="12" spans="1:22" ht="15.75" x14ac:dyDescent="0.25">
      <c r="A12" s="1550"/>
      <c r="B12" s="1549"/>
      <c r="C12" s="74"/>
      <c r="D12" s="74"/>
      <c r="E12" s="325"/>
      <c r="F12" s="325"/>
      <c r="G12" s="277"/>
      <c r="H12" s="355"/>
      <c r="I12" s="356"/>
      <c r="J12" s="355"/>
      <c r="K12" s="356"/>
      <c r="L12" s="355"/>
      <c r="M12" s="356"/>
      <c r="N12" s="355"/>
      <c r="O12" s="356"/>
      <c r="P12" s="397">
        <f t="shared" si="0"/>
        <v>0</v>
      </c>
      <c r="Q12" s="398">
        <f t="shared" si="1"/>
        <v>0</v>
      </c>
      <c r="R12" s="325"/>
      <c r="S12" s="325"/>
      <c r="T12" s="325"/>
      <c r="U12" s="325"/>
      <c r="V12" s="325"/>
    </row>
    <row r="13" spans="1:22" ht="15.75" x14ac:dyDescent="0.25">
      <c r="A13" s="1548" t="s">
        <v>1436</v>
      </c>
      <c r="B13" s="1547" t="s">
        <v>1437</v>
      </c>
      <c r="C13" s="74"/>
      <c r="D13" s="74"/>
      <c r="E13" s="308"/>
      <c r="F13" s="308"/>
      <c r="G13" s="308"/>
      <c r="H13" s="355"/>
      <c r="I13" s="356"/>
      <c r="J13" s="355"/>
      <c r="K13" s="356"/>
      <c r="L13" s="355"/>
      <c r="M13" s="356"/>
      <c r="N13" s="355"/>
      <c r="O13" s="356"/>
      <c r="P13" s="397">
        <f t="shared" si="0"/>
        <v>0</v>
      </c>
      <c r="Q13" s="398">
        <f t="shared" si="1"/>
        <v>0</v>
      </c>
      <c r="R13" s="325"/>
      <c r="S13" s="325"/>
      <c r="T13" s="325"/>
      <c r="U13" s="325"/>
      <c r="V13" s="325"/>
    </row>
    <row r="14" spans="1:22" ht="15.75" x14ac:dyDescent="0.25">
      <c r="A14" s="1548"/>
      <c r="B14" s="1548"/>
      <c r="C14" s="74"/>
      <c r="D14" s="74"/>
      <c r="E14" s="325"/>
      <c r="F14" s="325"/>
      <c r="G14" s="277"/>
      <c r="H14" s="355"/>
      <c r="I14" s="356"/>
      <c r="J14" s="355"/>
      <c r="K14" s="356"/>
      <c r="L14" s="355"/>
      <c r="M14" s="356"/>
      <c r="N14" s="355"/>
      <c r="O14" s="356"/>
      <c r="P14" s="397">
        <f t="shared" si="0"/>
        <v>0</v>
      </c>
      <c r="Q14" s="398">
        <f t="shared" si="1"/>
        <v>0</v>
      </c>
      <c r="R14" s="325"/>
      <c r="S14" s="325"/>
      <c r="T14" s="325"/>
      <c r="U14" s="325"/>
      <c r="V14" s="325"/>
    </row>
    <row r="15" spans="1:22" ht="15.75" x14ac:dyDescent="0.25">
      <c r="A15" s="1548"/>
      <c r="B15" s="1548"/>
      <c r="C15" s="74"/>
      <c r="D15" s="74"/>
      <c r="E15" s="325"/>
      <c r="F15" s="325"/>
      <c r="G15" s="277"/>
      <c r="H15" s="355"/>
      <c r="I15" s="356"/>
      <c r="J15" s="355"/>
      <c r="K15" s="356"/>
      <c r="L15" s="355"/>
      <c r="M15" s="356"/>
      <c r="N15" s="355"/>
      <c r="O15" s="356"/>
      <c r="P15" s="397">
        <f t="shared" si="0"/>
        <v>0</v>
      </c>
      <c r="Q15" s="398">
        <f t="shared" si="1"/>
        <v>0</v>
      </c>
      <c r="R15" s="325"/>
      <c r="S15" s="325"/>
      <c r="T15" s="325"/>
      <c r="U15" s="325"/>
      <c r="V15" s="325"/>
    </row>
    <row r="16" spans="1:22" ht="15.75" x14ac:dyDescent="0.25">
      <c r="A16" s="1548"/>
      <c r="B16" s="1548"/>
      <c r="C16" s="74"/>
      <c r="D16" s="74"/>
      <c r="E16" s="325"/>
      <c r="F16" s="325"/>
      <c r="G16" s="277"/>
      <c r="H16" s="355"/>
      <c r="I16" s="356"/>
      <c r="J16" s="355"/>
      <c r="K16" s="356"/>
      <c r="L16" s="355"/>
      <c r="M16" s="356"/>
      <c r="N16" s="355"/>
      <c r="O16" s="356"/>
      <c r="P16" s="397">
        <f t="shared" si="0"/>
        <v>0</v>
      </c>
      <c r="Q16" s="398">
        <f t="shared" si="1"/>
        <v>0</v>
      </c>
      <c r="R16" s="325"/>
      <c r="S16" s="325"/>
      <c r="T16" s="325"/>
      <c r="U16" s="325"/>
      <c r="V16" s="325"/>
    </row>
    <row r="17" spans="1:22" ht="15.75" x14ac:dyDescent="0.25">
      <c r="A17" s="1548"/>
      <c r="B17" s="1548"/>
      <c r="C17" s="74"/>
      <c r="D17" s="74"/>
      <c r="E17" s="325"/>
      <c r="F17" s="325"/>
      <c r="G17" s="277"/>
      <c r="H17" s="355"/>
      <c r="I17" s="356"/>
      <c r="J17" s="355"/>
      <c r="K17" s="356"/>
      <c r="L17" s="355"/>
      <c r="M17" s="356"/>
      <c r="N17" s="355"/>
      <c r="O17" s="356"/>
      <c r="P17" s="397">
        <f t="shared" si="0"/>
        <v>0</v>
      </c>
      <c r="Q17" s="398">
        <f t="shared" si="1"/>
        <v>0</v>
      </c>
      <c r="R17" s="325"/>
      <c r="S17" s="325"/>
      <c r="T17" s="325"/>
      <c r="U17" s="325"/>
      <c r="V17" s="325"/>
    </row>
    <row r="18" spans="1:22" ht="15.75" x14ac:dyDescent="0.25">
      <c r="A18" s="1548"/>
      <c r="B18" s="1548"/>
      <c r="C18" s="74"/>
      <c r="D18" s="74"/>
      <c r="E18" s="325"/>
      <c r="F18" s="325"/>
      <c r="G18" s="277"/>
      <c r="H18" s="355"/>
      <c r="I18" s="356"/>
      <c r="J18" s="355"/>
      <c r="K18" s="356"/>
      <c r="L18" s="355"/>
      <c r="M18" s="356"/>
      <c r="N18" s="355"/>
      <c r="O18" s="356"/>
      <c r="P18" s="397">
        <f t="shared" si="0"/>
        <v>0</v>
      </c>
      <c r="Q18" s="398">
        <f t="shared" si="1"/>
        <v>0</v>
      </c>
      <c r="R18" s="325"/>
      <c r="S18" s="325"/>
      <c r="T18" s="325"/>
      <c r="U18" s="325"/>
      <c r="V18" s="325"/>
    </row>
    <row r="19" spans="1:22" ht="15.75" x14ac:dyDescent="0.25">
      <c r="A19" s="1549"/>
      <c r="B19" s="1549"/>
      <c r="C19" s="74"/>
      <c r="D19" s="74"/>
      <c r="E19" s="325"/>
      <c r="F19" s="325"/>
      <c r="G19" s="277"/>
      <c r="H19" s="355"/>
      <c r="I19" s="356"/>
      <c r="J19" s="355"/>
      <c r="K19" s="356"/>
      <c r="L19" s="355"/>
      <c r="M19" s="356"/>
      <c r="N19" s="355"/>
      <c r="O19" s="356"/>
      <c r="P19" s="397">
        <f t="shared" si="0"/>
        <v>0</v>
      </c>
      <c r="Q19" s="398">
        <f t="shared" si="1"/>
        <v>0</v>
      </c>
      <c r="R19" s="325"/>
      <c r="S19" s="325"/>
      <c r="T19" s="325"/>
      <c r="U19" s="325"/>
      <c r="V19" s="325"/>
    </row>
    <row r="20" spans="1:22" ht="15.75" x14ac:dyDescent="0.25">
      <c r="A20" s="1547" t="s">
        <v>1438</v>
      </c>
      <c r="B20" s="1547" t="s">
        <v>1439</v>
      </c>
      <c r="C20" s="74"/>
      <c r="D20" s="74"/>
      <c r="E20" s="325"/>
      <c r="F20" s="325"/>
      <c r="G20" s="277"/>
      <c r="H20" s="355"/>
      <c r="I20" s="356"/>
      <c r="J20" s="355"/>
      <c r="K20" s="356"/>
      <c r="L20" s="355"/>
      <c r="M20" s="356"/>
      <c r="N20" s="355"/>
      <c r="O20" s="356"/>
      <c r="P20" s="397">
        <f t="shared" si="0"/>
        <v>0</v>
      </c>
      <c r="Q20" s="398">
        <f t="shared" si="1"/>
        <v>0</v>
      </c>
      <c r="R20" s="325"/>
      <c r="S20" s="325"/>
      <c r="T20" s="325"/>
      <c r="U20" s="325"/>
      <c r="V20" s="325"/>
    </row>
    <row r="21" spans="1:22" s="365" customFormat="1" ht="15.75" x14ac:dyDescent="0.25">
      <c r="A21" s="1548"/>
      <c r="B21" s="1548"/>
      <c r="C21" s="74"/>
      <c r="D21" s="74"/>
      <c r="E21" s="325"/>
      <c r="F21" s="325"/>
      <c r="G21" s="277"/>
      <c r="H21" s="355"/>
      <c r="I21" s="356"/>
      <c r="J21" s="355"/>
      <c r="K21" s="356"/>
      <c r="L21" s="355"/>
      <c r="M21" s="356"/>
      <c r="N21" s="355"/>
      <c r="O21" s="356"/>
      <c r="P21" s="397">
        <f t="shared" si="0"/>
        <v>0</v>
      </c>
      <c r="Q21" s="398">
        <f t="shared" si="1"/>
        <v>0</v>
      </c>
      <c r="R21" s="325"/>
      <c r="S21" s="325"/>
      <c r="T21" s="325"/>
      <c r="U21" s="325"/>
      <c r="V21" s="325"/>
    </row>
    <row r="22" spans="1:22" s="365" customFormat="1" ht="15.75" x14ac:dyDescent="0.25">
      <c r="A22" s="1548"/>
      <c r="B22" s="1548"/>
      <c r="C22" s="74"/>
      <c r="D22" s="74"/>
      <c r="E22" s="325"/>
      <c r="F22" s="325"/>
      <c r="G22" s="277"/>
      <c r="H22" s="355"/>
      <c r="I22" s="356"/>
      <c r="J22" s="355"/>
      <c r="K22" s="356"/>
      <c r="L22" s="355"/>
      <c r="M22" s="356"/>
      <c r="N22" s="355"/>
      <c r="O22" s="356"/>
      <c r="P22" s="397">
        <f t="shared" si="0"/>
        <v>0</v>
      </c>
      <c r="Q22" s="398">
        <f t="shared" si="1"/>
        <v>0</v>
      </c>
      <c r="R22" s="325"/>
      <c r="S22" s="325"/>
      <c r="T22" s="325"/>
      <c r="U22" s="325"/>
      <c r="V22" s="325"/>
    </row>
    <row r="23" spans="1:22" s="365" customFormat="1" ht="15.75" x14ac:dyDescent="0.25">
      <c r="A23" s="1548"/>
      <c r="B23" s="1548"/>
      <c r="C23" s="74"/>
      <c r="D23" s="74"/>
      <c r="E23" s="325"/>
      <c r="F23" s="325"/>
      <c r="G23" s="277"/>
      <c r="H23" s="355"/>
      <c r="I23" s="356"/>
      <c r="J23" s="355"/>
      <c r="K23" s="356"/>
      <c r="L23" s="355"/>
      <c r="M23" s="356"/>
      <c r="N23" s="355"/>
      <c r="O23" s="356"/>
      <c r="P23" s="397">
        <f t="shared" si="0"/>
        <v>0</v>
      </c>
      <c r="Q23" s="398">
        <f t="shared" si="1"/>
        <v>0</v>
      </c>
      <c r="R23" s="325"/>
      <c r="S23" s="325"/>
      <c r="T23" s="325"/>
      <c r="U23" s="325"/>
      <c r="V23" s="325"/>
    </row>
    <row r="24" spans="1:22" ht="15.75" x14ac:dyDescent="0.25">
      <c r="A24" s="1548"/>
      <c r="B24" s="1548"/>
      <c r="C24" s="74"/>
      <c r="D24" s="74"/>
      <c r="E24" s="325"/>
      <c r="F24" s="325"/>
      <c r="G24" s="277"/>
      <c r="H24" s="355"/>
      <c r="I24" s="356"/>
      <c r="J24" s="355"/>
      <c r="K24" s="356"/>
      <c r="L24" s="355"/>
      <c r="M24" s="356"/>
      <c r="N24" s="355"/>
      <c r="O24" s="356"/>
      <c r="P24" s="397">
        <f t="shared" si="0"/>
        <v>0</v>
      </c>
      <c r="Q24" s="398">
        <f t="shared" si="1"/>
        <v>0</v>
      </c>
      <c r="R24" s="325"/>
      <c r="S24" s="325"/>
      <c r="T24" s="325"/>
      <c r="U24" s="325"/>
      <c r="V24" s="325"/>
    </row>
    <row r="25" spans="1:22" ht="15.75" x14ac:dyDescent="0.25">
      <c r="A25" s="1548"/>
      <c r="B25" s="1548"/>
      <c r="C25" s="74"/>
      <c r="D25" s="74"/>
      <c r="E25" s="325"/>
      <c r="F25" s="325"/>
      <c r="G25" s="277"/>
      <c r="H25" s="355"/>
      <c r="I25" s="356"/>
      <c r="J25" s="355"/>
      <c r="K25" s="356"/>
      <c r="L25" s="355"/>
      <c r="M25" s="356"/>
      <c r="N25" s="355"/>
      <c r="O25" s="356"/>
      <c r="P25" s="397">
        <f t="shared" si="0"/>
        <v>0</v>
      </c>
      <c r="Q25" s="398">
        <f t="shared" si="1"/>
        <v>0</v>
      </c>
      <c r="R25" s="325"/>
      <c r="S25" s="325"/>
      <c r="T25" s="325"/>
      <c r="U25" s="325"/>
      <c r="V25" s="325"/>
    </row>
    <row r="26" spans="1:22" ht="15.75" x14ac:dyDescent="0.25">
      <c r="A26" s="1549"/>
      <c r="B26" s="1549"/>
      <c r="C26" s="74"/>
      <c r="D26" s="74"/>
      <c r="E26" s="325"/>
      <c r="F26" s="325"/>
      <c r="G26" s="277"/>
      <c r="H26" s="355"/>
      <c r="I26" s="356"/>
      <c r="J26" s="355"/>
      <c r="K26" s="356"/>
      <c r="L26" s="355"/>
      <c r="M26" s="356"/>
      <c r="N26" s="355"/>
      <c r="O26" s="356"/>
      <c r="P26" s="397">
        <f t="shared" si="0"/>
        <v>0</v>
      </c>
      <c r="Q26" s="398">
        <f t="shared" si="1"/>
        <v>0</v>
      </c>
      <c r="R26" s="325"/>
      <c r="S26" s="325"/>
      <c r="T26" s="325"/>
      <c r="U26" s="325"/>
      <c r="V26" s="325"/>
    </row>
    <row r="27" spans="1:22" ht="15.75" x14ac:dyDescent="0.25">
      <c r="A27" s="1547" t="s">
        <v>1440</v>
      </c>
      <c r="B27" s="1547" t="s">
        <v>1441</v>
      </c>
      <c r="C27" s="74"/>
      <c r="D27" s="74"/>
      <c r="E27" s="325"/>
      <c r="F27" s="325"/>
      <c r="G27" s="277"/>
      <c r="H27" s="355"/>
      <c r="I27" s="356"/>
      <c r="J27" s="355"/>
      <c r="K27" s="356"/>
      <c r="L27" s="355"/>
      <c r="M27" s="356"/>
      <c r="N27" s="355"/>
      <c r="O27" s="356"/>
      <c r="P27" s="397">
        <f t="shared" si="0"/>
        <v>0</v>
      </c>
      <c r="Q27" s="398">
        <f t="shared" si="1"/>
        <v>0</v>
      </c>
      <c r="R27" s="325"/>
      <c r="S27" s="325"/>
      <c r="T27" s="325"/>
      <c r="U27" s="325"/>
      <c r="V27" s="325"/>
    </row>
    <row r="28" spans="1:22" s="365" customFormat="1" ht="15.75" x14ac:dyDescent="0.25">
      <c r="A28" s="1548"/>
      <c r="B28" s="1548"/>
      <c r="C28" s="74"/>
      <c r="D28" s="74"/>
      <c r="E28" s="325"/>
      <c r="F28" s="325"/>
      <c r="G28" s="277"/>
      <c r="H28" s="355"/>
      <c r="I28" s="356"/>
      <c r="J28" s="355"/>
      <c r="K28" s="356"/>
      <c r="L28" s="355"/>
      <c r="M28" s="356"/>
      <c r="N28" s="355"/>
      <c r="O28" s="356"/>
      <c r="P28" s="397">
        <f t="shared" si="0"/>
        <v>0</v>
      </c>
      <c r="Q28" s="398">
        <f t="shared" si="1"/>
        <v>0</v>
      </c>
      <c r="R28" s="325"/>
      <c r="S28" s="325"/>
      <c r="T28" s="325"/>
      <c r="U28" s="325"/>
      <c r="V28" s="325"/>
    </row>
    <row r="29" spans="1:22" s="365" customFormat="1" ht="15.75" x14ac:dyDescent="0.25">
      <c r="A29" s="1548"/>
      <c r="B29" s="1548"/>
      <c r="C29" s="74"/>
      <c r="D29" s="74"/>
      <c r="E29" s="325"/>
      <c r="F29" s="325"/>
      <c r="G29" s="277"/>
      <c r="H29" s="355"/>
      <c r="I29" s="356"/>
      <c r="J29" s="355"/>
      <c r="K29" s="356"/>
      <c r="L29" s="355"/>
      <c r="M29" s="356"/>
      <c r="N29" s="355"/>
      <c r="O29" s="356"/>
      <c r="P29" s="397">
        <f t="shared" si="0"/>
        <v>0</v>
      </c>
      <c r="Q29" s="398">
        <f t="shared" si="1"/>
        <v>0</v>
      </c>
      <c r="R29" s="325"/>
      <c r="S29" s="325"/>
      <c r="T29" s="325"/>
      <c r="U29" s="325"/>
      <c r="V29" s="325"/>
    </row>
    <row r="30" spans="1:22" s="365" customFormat="1" ht="15.75" x14ac:dyDescent="0.25">
      <c r="A30" s="1548"/>
      <c r="B30" s="1548"/>
      <c r="C30" s="74"/>
      <c r="D30" s="74"/>
      <c r="E30" s="325"/>
      <c r="F30" s="325"/>
      <c r="G30" s="277"/>
      <c r="H30" s="355"/>
      <c r="I30" s="356"/>
      <c r="J30" s="355"/>
      <c r="K30" s="356"/>
      <c r="L30" s="355"/>
      <c r="M30" s="356"/>
      <c r="N30" s="355"/>
      <c r="O30" s="356"/>
      <c r="P30" s="397">
        <f t="shared" si="0"/>
        <v>0</v>
      </c>
      <c r="Q30" s="398">
        <f t="shared" si="1"/>
        <v>0</v>
      </c>
      <c r="R30" s="325"/>
      <c r="S30" s="325"/>
      <c r="T30" s="325"/>
      <c r="U30" s="325"/>
      <c r="V30" s="325"/>
    </row>
    <row r="31" spans="1:22" ht="15.75" x14ac:dyDescent="0.25">
      <c r="A31" s="1548"/>
      <c r="B31" s="1548"/>
      <c r="C31" s="74"/>
      <c r="D31" s="74"/>
      <c r="E31" s="325"/>
      <c r="F31" s="325"/>
      <c r="G31" s="277"/>
      <c r="H31" s="355"/>
      <c r="I31" s="356"/>
      <c r="J31" s="355"/>
      <c r="K31" s="356"/>
      <c r="L31" s="355"/>
      <c r="M31" s="356"/>
      <c r="N31" s="355"/>
      <c r="O31" s="356"/>
      <c r="P31" s="397">
        <f t="shared" si="0"/>
        <v>0</v>
      </c>
      <c r="Q31" s="398">
        <f t="shared" si="1"/>
        <v>0</v>
      </c>
      <c r="R31" s="325"/>
      <c r="S31" s="325"/>
      <c r="T31" s="325"/>
      <c r="U31" s="325"/>
      <c r="V31" s="325"/>
    </row>
    <row r="32" spans="1:22" ht="15.75" x14ac:dyDescent="0.25">
      <c r="A32" s="1548"/>
      <c r="B32" s="1548"/>
      <c r="C32" s="74"/>
      <c r="D32" s="74"/>
      <c r="E32" s="325"/>
      <c r="F32" s="325"/>
      <c r="G32" s="277"/>
      <c r="H32" s="355"/>
      <c r="I32" s="356"/>
      <c r="J32" s="355"/>
      <c r="K32" s="356"/>
      <c r="L32" s="355"/>
      <c r="M32" s="356"/>
      <c r="N32" s="355"/>
      <c r="O32" s="356"/>
      <c r="P32" s="397">
        <f t="shared" si="0"/>
        <v>0</v>
      </c>
      <c r="Q32" s="398">
        <f t="shared" si="1"/>
        <v>0</v>
      </c>
      <c r="R32" s="325"/>
      <c r="S32" s="325"/>
      <c r="T32" s="325"/>
      <c r="U32" s="325"/>
      <c r="V32" s="325"/>
    </row>
    <row r="33" spans="1:22" ht="15.75" x14ac:dyDescent="0.25">
      <c r="A33" s="1549"/>
      <c r="B33" s="1549"/>
      <c r="C33" s="74"/>
      <c r="D33" s="74"/>
      <c r="E33" s="325"/>
      <c r="F33" s="325"/>
      <c r="G33" s="277"/>
      <c r="H33" s="355"/>
      <c r="I33" s="356"/>
      <c r="J33" s="355"/>
      <c r="K33" s="356"/>
      <c r="L33" s="355"/>
      <c r="M33" s="356"/>
      <c r="N33" s="355"/>
      <c r="O33" s="356"/>
      <c r="P33" s="397">
        <f t="shared" si="0"/>
        <v>0</v>
      </c>
      <c r="Q33" s="398">
        <f t="shared" si="1"/>
        <v>0</v>
      </c>
      <c r="R33" s="325"/>
      <c r="S33" s="325"/>
      <c r="T33" s="325"/>
      <c r="U33" s="325"/>
      <c r="V33" s="325"/>
    </row>
    <row r="34" spans="1:22" ht="15.6" customHeight="1" x14ac:dyDescent="0.25">
      <c r="A34" s="291"/>
      <c r="B34" s="292"/>
      <c r="C34" s="291" t="s">
        <v>117</v>
      </c>
      <c r="D34" s="292"/>
      <c r="E34" s="292"/>
      <c r="F34" s="292"/>
      <c r="G34" s="293"/>
      <c r="H34" s="283">
        <f t="shared" ref="H34:P34" si="2">SUM(H7:I33)</f>
        <v>0</v>
      </c>
      <c r="I34" s="283">
        <f t="shared" si="2"/>
        <v>0</v>
      </c>
      <c r="J34" s="283">
        <f t="shared" si="2"/>
        <v>0</v>
      </c>
      <c r="K34" s="283">
        <f t="shared" si="2"/>
        <v>0</v>
      </c>
      <c r="L34" s="283">
        <f t="shared" si="2"/>
        <v>0</v>
      </c>
      <c r="M34" s="283">
        <f t="shared" si="2"/>
        <v>0</v>
      </c>
      <c r="N34" s="283">
        <f t="shared" si="2"/>
        <v>0</v>
      </c>
      <c r="O34" s="283">
        <f t="shared" si="2"/>
        <v>0</v>
      </c>
      <c r="P34" s="283">
        <f t="shared" si="2"/>
        <v>0</v>
      </c>
      <c r="Q34" s="283">
        <f>SUM(Q7:R33)</f>
        <v>0</v>
      </c>
      <c r="R34" s="264"/>
      <c r="S34" s="264"/>
      <c r="T34" s="264"/>
      <c r="U34" s="264"/>
      <c r="V34" s="264"/>
    </row>
    <row r="38" spans="1:22" x14ac:dyDescent="0.25">
      <c r="C38" s="463"/>
    </row>
    <row r="39" spans="1:22" x14ac:dyDescent="0.25">
      <c r="C39" s="463"/>
    </row>
    <row r="40" spans="1:22" x14ac:dyDescent="0.25">
      <c r="C40" s="463"/>
    </row>
    <row r="41" spans="1:22" x14ac:dyDescent="0.25">
      <c r="C41" s="463"/>
    </row>
  </sheetData>
  <mergeCells count="26">
    <mergeCell ref="V3:V5"/>
    <mergeCell ref="H4:I4"/>
    <mergeCell ref="J4:K4"/>
    <mergeCell ref="L4:M4"/>
    <mergeCell ref="N4:O4"/>
    <mergeCell ref="H3:O3"/>
    <mergeCell ref="P3:Q4"/>
    <mergeCell ref="R3:R5"/>
    <mergeCell ref="S3:S5"/>
    <mergeCell ref="T3:T5"/>
    <mergeCell ref="U3:U5"/>
    <mergeCell ref="A3:A5"/>
    <mergeCell ref="B3:B5"/>
    <mergeCell ref="C3:C5"/>
    <mergeCell ref="E3:E5"/>
    <mergeCell ref="G3:G5"/>
    <mergeCell ref="F3:F5"/>
    <mergeCell ref="D3:D5"/>
    <mergeCell ref="B20:B26"/>
    <mergeCell ref="A20:A26"/>
    <mergeCell ref="A27:A33"/>
    <mergeCell ref="B27:B33"/>
    <mergeCell ref="B7:B12"/>
    <mergeCell ref="B13:B19"/>
    <mergeCell ref="A7:A12"/>
    <mergeCell ref="A13:A19"/>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U39"/>
  <sheetViews>
    <sheetView topLeftCell="D1" zoomScale="66" zoomScaleNormal="66" workbookViewId="0">
      <pane ySplit="6" topLeftCell="A11" activePane="bottomLeft" state="frozen"/>
      <selection activeCell="A7" sqref="A7"/>
      <selection pane="bottomLeft" activeCell="Q21" sqref="Q21"/>
    </sheetView>
  </sheetViews>
  <sheetFormatPr baseColWidth="10" defaultRowHeight="15" x14ac:dyDescent="0.25"/>
  <cols>
    <col min="1" max="2" width="21.7109375" customWidth="1"/>
    <col min="3" max="3" width="27.42578125" customWidth="1"/>
    <col min="4" max="4" width="27.42578125" style="463"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1" ht="18.75" x14ac:dyDescent="0.25">
      <c r="B1" s="284"/>
      <c r="C1" s="509" t="s">
        <v>1610</v>
      </c>
      <c r="D1" s="509"/>
      <c r="E1" s="284"/>
      <c r="F1" s="284"/>
      <c r="G1" s="284"/>
      <c r="H1" s="284" t="s">
        <v>1405</v>
      </c>
      <c r="K1" s="284"/>
      <c r="L1" s="284"/>
      <c r="M1" s="284"/>
      <c r="N1" s="284"/>
      <c r="O1" s="284"/>
      <c r="P1" s="284"/>
      <c r="Q1" s="284"/>
      <c r="R1" s="284"/>
      <c r="S1" s="284"/>
      <c r="T1" s="284"/>
      <c r="U1" s="284"/>
    </row>
    <row r="2" spans="1:21" ht="18.75" x14ac:dyDescent="0.25">
      <c r="A2" s="269" t="s">
        <v>1346</v>
      </c>
      <c r="B2" s="284"/>
      <c r="C2" s="284"/>
      <c r="D2" s="284"/>
      <c r="E2" s="284"/>
      <c r="F2" s="284"/>
      <c r="G2" s="284"/>
      <c r="H2" s="284"/>
      <c r="K2" s="284"/>
      <c r="L2" s="284"/>
      <c r="M2" s="284"/>
      <c r="N2" s="284"/>
      <c r="O2" s="284"/>
      <c r="P2" s="284"/>
      <c r="Q2" s="284"/>
      <c r="R2" s="284"/>
      <c r="S2" s="284"/>
      <c r="T2" s="284"/>
      <c r="U2" s="284"/>
    </row>
    <row r="3" spans="1:21" x14ac:dyDescent="0.25">
      <c r="A3" s="1567" t="s">
        <v>1406</v>
      </c>
      <c r="B3" s="1567"/>
      <c r="C3" s="1567"/>
      <c r="D3" s="1567"/>
      <c r="E3" s="1567"/>
      <c r="F3" s="1567"/>
      <c r="G3" s="1567"/>
      <c r="H3" s="1567"/>
      <c r="I3" s="1567"/>
      <c r="J3" s="1567"/>
      <c r="K3" s="1567"/>
      <c r="L3" s="1567"/>
      <c r="M3" s="1567"/>
      <c r="N3" s="1567"/>
      <c r="O3" s="1567"/>
      <c r="P3" s="1567"/>
      <c r="Q3" s="1567"/>
      <c r="R3" s="1567"/>
      <c r="S3" s="1567"/>
      <c r="T3" s="1567"/>
      <c r="U3" s="1567"/>
    </row>
    <row r="4" spans="1:21" ht="15" customHeight="1" x14ac:dyDescent="0.25">
      <c r="A4" s="1522" t="s">
        <v>96</v>
      </c>
      <c r="B4" s="1524" t="s">
        <v>110</v>
      </c>
      <c r="C4" s="1534" t="s">
        <v>1537</v>
      </c>
      <c r="D4" s="1534" t="s">
        <v>1538</v>
      </c>
      <c r="E4" s="1534" t="s">
        <v>86</v>
      </c>
      <c r="F4" s="1534" t="s">
        <v>391</v>
      </c>
      <c r="G4" s="1534" t="s">
        <v>87</v>
      </c>
      <c r="H4" s="1537" t="s">
        <v>99</v>
      </c>
      <c r="I4" s="1539"/>
      <c r="J4" s="1539"/>
      <c r="K4" s="1539"/>
      <c r="L4" s="1539"/>
      <c r="M4" s="1539"/>
      <c r="N4" s="1539"/>
      <c r="O4" s="1538"/>
      <c r="P4" s="1543" t="s">
        <v>100</v>
      </c>
      <c r="Q4" s="1544"/>
      <c r="R4" s="1524" t="s">
        <v>102</v>
      </c>
      <c r="S4" s="1524" t="s">
        <v>109</v>
      </c>
      <c r="T4" s="1524" t="s">
        <v>108</v>
      </c>
      <c r="U4" s="1540" t="s">
        <v>88</v>
      </c>
    </row>
    <row r="5" spans="1:21" ht="15" customHeight="1" x14ac:dyDescent="0.25">
      <c r="A5" s="1522"/>
      <c r="B5" s="1522"/>
      <c r="C5" s="1535"/>
      <c r="D5" s="1535"/>
      <c r="E5" s="1535"/>
      <c r="F5" s="1535"/>
      <c r="G5" s="1535"/>
      <c r="H5" s="1537" t="s">
        <v>103</v>
      </c>
      <c r="I5" s="1538"/>
      <c r="J5" s="1537" t="s">
        <v>104</v>
      </c>
      <c r="K5" s="1538"/>
      <c r="L5" s="1537" t="s">
        <v>105</v>
      </c>
      <c r="M5" s="1538"/>
      <c r="N5" s="1537" t="s">
        <v>106</v>
      </c>
      <c r="O5" s="1538"/>
      <c r="P5" s="1545"/>
      <c r="Q5" s="1546"/>
      <c r="R5" s="1522"/>
      <c r="S5" s="1522"/>
      <c r="T5" s="1522"/>
      <c r="U5" s="1541"/>
    </row>
    <row r="6" spans="1:21" ht="25.5" x14ac:dyDescent="0.25">
      <c r="A6" s="1523"/>
      <c r="B6" s="1523"/>
      <c r="C6" s="1536"/>
      <c r="D6" s="1536"/>
      <c r="E6" s="1536"/>
      <c r="F6" s="1536"/>
      <c r="G6" s="1536"/>
      <c r="H6" s="439" t="s">
        <v>107</v>
      </c>
      <c r="I6" s="439" t="s">
        <v>12</v>
      </c>
      <c r="J6" s="439" t="s">
        <v>107</v>
      </c>
      <c r="K6" s="439" t="s">
        <v>12</v>
      </c>
      <c r="L6" s="439" t="s">
        <v>107</v>
      </c>
      <c r="M6" s="439" t="s">
        <v>12</v>
      </c>
      <c r="N6" s="439" t="s">
        <v>107</v>
      </c>
      <c r="O6" s="439" t="s">
        <v>12</v>
      </c>
      <c r="P6" s="439" t="s">
        <v>107</v>
      </c>
      <c r="Q6" s="439" t="s">
        <v>12</v>
      </c>
      <c r="R6" s="1523"/>
      <c r="S6" s="1523"/>
      <c r="T6" s="1523"/>
      <c r="U6" s="1542"/>
    </row>
    <row r="7" spans="1:21" s="365" customFormat="1" ht="15.75" x14ac:dyDescent="0.25">
      <c r="A7" s="440"/>
      <c r="B7" s="441"/>
      <c r="C7" s="442"/>
      <c r="D7" s="442"/>
      <c r="E7" s="442"/>
      <c r="F7" s="443"/>
      <c r="G7" s="442"/>
      <c r="H7" s="444"/>
      <c r="I7" s="444"/>
      <c r="J7" s="444"/>
      <c r="K7" s="444"/>
      <c r="L7" s="444"/>
      <c r="M7" s="444"/>
      <c r="N7" s="444"/>
      <c r="O7" s="444"/>
      <c r="P7" s="444"/>
      <c r="Q7" s="444"/>
      <c r="R7" s="445"/>
      <c r="S7" s="445"/>
      <c r="T7" s="445"/>
      <c r="U7" s="446"/>
    </row>
    <row r="8" spans="1:21" ht="198" customHeight="1" x14ac:dyDescent="0.25">
      <c r="A8" s="1564" t="s">
        <v>1406</v>
      </c>
      <c r="B8" s="1564" t="s">
        <v>1407</v>
      </c>
      <c r="C8" s="799" t="s">
        <v>1610</v>
      </c>
      <c r="D8" s="847" t="s">
        <v>2016</v>
      </c>
      <c r="E8" s="847" t="s">
        <v>2003</v>
      </c>
      <c r="F8" s="847" t="s">
        <v>1999</v>
      </c>
      <c r="G8" s="847" t="s">
        <v>2000</v>
      </c>
      <c r="H8" s="847"/>
      <c r="I8" s="850"/>
      <c r="J8" s="847">
        <v>0.33</v>
      </c>
      <c r="K8" s="850"/>
      <c r="L8" s="847">
        <v>0.33</v>
      </c>
      <c r="M8" s="850"/>
      <c r="N8" s="847">
        <v>0.33</v>
      </c>
      <c r="O8" s="850"/>
      <c r="P8" s="852">
        <v>0.99</v>
      </c>
      <c r="Q8" s="853">
        <v>450</v>
      </c>
      <c r="R8" s="847" t="s">
        <v>2004</v>
      </c>
      <c r="S8" s="847" t="s">
        <v>2005</v>
      </c>
      <c r="T8" s="847" t="s">
        <v>2006</v>
      </c>
      <c r="U8" s="847" t="s">
        <v>2007</v>
      </c>
    </row>
    <row r="9" spans="1:21" ht="204.75" x14ac:dyDescent="0.25">
      <c r="A9" s="1565"/>
      <c r="B9" s="1565"/>
      <c r="C9" s="799" t="s">
        <v>1610</v>
      </c>
      <c r="D9" s="847" t="s">
        <v>2017</v>
      </c>
      <c r="E9" s="847" t="s">
        <v>2008</v>
      </c>
      <c r="F9" s="847" t="s">
        <v>2001</v>
      </c>
      <c r="G9" s="847" t="s">
        <v>2002</v>
      </c>
      <c r="H9" s="847"/>
      <c r="I9" s="850"/>
      <c r="J9" s="847">
        <v>1</v>
      </c>
      <c r="K9" s="850"/>
      <c r="L9" s="847"/>
      <c r="M9" s="850"/>
      <c r="N9" s="847"/>
      <c r="O9" s="850"/>
      <c r="P9" s="852">
        <v>1</v>
      </c>
      <c r="Q9" s="853">
        <v>1500</v>
      </c>
      <c r="R9" s="847" t="s">
        <v>2009</v>
      </c>
      <c r="S9" s="847" t="s">
        <v>2010</v>
      </c>
      <c r="T9" s="847" t="s">
        <v>2006</v>
      </c>
      <c r="U9" s="847" t="s">
        <v>2007</v>
      </c>
    </row>
    <row r="10" spans="1:21" ht="204.75" x14ac:dyDescent="0.25">
      <c r="A10" s="1565"/>
      <c r="B10" s="1565"/>
      <c r="C10" s="799" t="s">
        <v>1610</v>
      </c>
      <c r="D10" s="847" t="s">
        <v>2018</v>
      </c>
      <c r="E10" s="847" t="s">
        <v>2011</v>
      </c>
      <c r="F10" s="847" t="s">
        <v>2012</v>
      </c>
      <c r="G10" s="847" t="s">
        <v>2013</v>
      </c>
      <c r="H10" s="847"/>
      <c r="I10" s="850"/>
      <c r="J10" s="847"/>
      <c r="K10" s="850"/>
      <c r="L10" s="847"/>
      <c r="M10" s="850"/>
      <c r="N10" s="847">
        <v>1</v>
      </c>
      <c r="O10" s="850"/>
      <c r="P10" s="852">
        <v>1</v>
      </c>
      <c r="Q10" s="853">
        <v>20860</v>
      </c>
      <c r="R10" s="847" t="s">
        <v>2014</v>
      </c>
      <c r="S10" s="847" t="s">
        <v>2015</v>
      </c>
      <c r="T10" s="847" t="s">
        <v>2006</v>
      </c>
      <c r="U10" s="847" t="s">
        <v>2007</v>
      </c>
    </row>
    <row r="11" spans="1:21" ht="15.75" x14ac:dyDescent="0.25">
      <c r="A11" s="1565"/>
      <c r="B11" s="1565"/>
      <c r="C11" s="280"/>
      <c r="D11" s="494"/>
      <c r="E11" s="280"/>
      <c r="F11" s="280"/>
      <c r="G11" s="281"/>
      <c r="H11" s="281"/>
      <c r="I11" s="358"/>
      <c r="J11" s="281"/>
      <c r="K11" s="358"/>
      <c r="L11" s="281"/>
      <c r="M11" s="358"/>
      <c r="N11" s="281"/>
      <c r="O11" s="358"/>
      <c r="P11" s="399">
        <f t="shared" ref="P11:P20" si="0">H11+J11+L11+N11</f>
        <v>0</v>
      </c>
      <c r="Q11" s="400">
        <f t="shared" ref="Q11:Q20" si="1">I11+K11+M11+O11</f>
        <v>0</v>
      </c>
      <c r="R11" s="281"/>
      <c r="S11" s="281"/>
      <c r="T11" s="281"/>
      <c r="U11" s="281"/>
    </row>
    <row r="12" spans="1:21" ht="15.75" x14ac:dyDescent="0.25">
      <c r="A12" s="1565"/>
      <c r="B12" s="1565"/>
      <c r="C12" s="280"/>
      <c r="D12" s="494"/>
      <c r="E12" s="280"/>
      <c r="F12" s="280"/>
      <c r="G12" s="281"/>
      <c r="H12" s="281"/>
      <c r="I12" s="358"/>
      <c r="J12" s="281"/>
      <c r="K12" s="358"/>
      <c r="L12" s="281"/>
      <c r="M12" s="358"/>
      <c r="N12" s="281"/>
      <c r="O12" s="358"/>
      <c r="P12" s="399">
        <f t="shared" si="0"/>
        <v>0</v>
      </c>
      <c r="Q12" s="400">
        <f t="shared" si="1"/>
        <v>0</v>
      </c>
      <c r="R12" s="281"/>
      <c r="S12" s="281"/>
      <c r="T12" s="281"/>
      <c r="U12" s="281"/>
    </row>
    <row r="13" spans="1:21" s="365" customFormat="1" ht="15.75" x14ac:dyDescent="0.25">
      <c r="A13" s="1565"/>
      <c r="B13" s="1565"/>
      <c r="C13" s="405"/>
      <c r="D13" s="494"/>
      <c r="E13" s="405"/>
      <c r="F13" s="405"/>
      <c r="G13" s="281"/>
      <c r="H13" s="281"/>
      <c r="I13" s="358"/>
      <c r="J13" s="281"/>
      <c r="K13" s="358"/>
      <c r="L13" s="281"/>
      <c r="M13" s="358"/>
      <c r="N13" s="281"/>
      <c r="O13" s="358"/>
      <c r="P13" s="399">
        <f t="shared" ref="P13" si="2">H13+J13+L13+N13</f>
        <v>0</v>
      </c>
      <c r="Q13" s="400">
        <f t="shared" ref="Q13" si="3">I13+K13+M13+O13</f>
        <v>0</v>
      </c>
      <c r="R13" s="281"/>
      <c r="S13" s="281"/>
      <c r="T13" s="281"/>
      <c r="U13" s="281"/>
    </row>
    <row r="14" spans="1:21" ht="15.75" x14ac:dyDescent="0.25">
      <c r="A14" s="1565"/>
      <c r="B14" s="1565"/>
      <c r="C14" s="280"/>
      <c r="D14" s="494"/>
      <c r="E14" s="280"/>
      <c r="F14" s="280"/>
      <c r="G14" s="281"/>
      <c r="H14" s="281"/>
      <c r="I14" s="358"/>
      <c r="J14" s="281"/>
      <c r="K14" s="358"/>
      <c r="L14" s="281"/>
      <c r="M14" s="358"/>
      <c r="N14" s="281"/>
      <c r="O14" s="358"/>
      <c r="P14" s="399">
        <f t="shared" si="0"/>
        <v>0</v>
      </c>
      <c r="Q14" s="400">
        <f t="shared" si="1"/>
        <v>0</v>
      </c>
      <c r="R14" s="281"/>
      <c r="S14" s="281"/>
      <c r="T14" s="281"/>
      <c r="U14" s="359"/>
    </row>
    <row r="15" spans="1:21" ht="15.75" customHeight="1" x14ac:dyDescent="0.25">
      <c r="A15" s="1565"/>
      <c r="B15" s="1565"/>
      <c r="C15" s="280"/>
      <c r="D15" s="494"/>
      <c r="E15" s="280"/>
      <c r="F15" s="280"/>
      <c r="G15" s="281"/>
      <c r="H15" s="281"/>
      <c r="I15" s="358"/>
      <c r="J15" s="281"/>
      <c r="K15" s="358"/>
      <c r="L15" s="360"/>
      <c r="M15" s="358"/>
      <c r="N15" s="281"/>
      <c r="O15" s="358"/>
      <c r="P15" s="399">
        <f t="shared" si="0"/>
        <v>0</v>
      </c>
      <c r="Q15" s="400">
        <f t="shared" si="1"/>
        <v>0</v>
      </c>
      <c r="R15" s="281"/>
      <c r="S15" s="281"/>
      <c r="T15" s="281"/>
      <c r="U15" s="281"/>
    </row>
    <row r="16" spans="1:21" ht="15.75" x14ac:dyDescent="0.25">
      <c r="A16" s="1565"/>
      <c r="B16" s="1565"/>
      <c r="C16" s="280"/>
      <c r="D16" s="494"/>
      <c r="E16" s="280"/>
      <c r="F16" s="280"/>
      <c r="G16" s="281"/>
      <c r="H16" s="281"/>
      <c r="I16" s="358"/>
      <c r="J16" s="281"/>
      <c r="K16" s="358"/>
      <c r="L16" s="360"/>
      <c r="M16" s="358"/>
      <c r="N16" s="281"/>
      <c r="O16" s="358"/>
      <c r="P16" s="399">
        <f t="shared" si="0"/>
        <v>0</v>
      </c>
      <c r="Q16" s="400">
        <f t="shared" si="1"/>
        <v>0</v>
      </c>
      <c r="R16" s="281"/>
      <c r="S16" s="281"/>
      <c r="T16" s="281"/>
      <c r="U16" s="281"/>
    </row>
    <row r="17" spans="1:21" ht="15.75" x14ac:dyDescent="0.25">
      <c r="A17" s="1565"/>
      <c r="B17" s="1565"/>
      <c r="C17" s="280"/>
      <c r="D17" s="494"/>
      <c r="E17" s="280"/>
      <c r="F17" s="280"/>
      <c r="G17" s="281"/>
      <c r="H17" s="281"/>
      <c r="I17" s="358"/>
      <c r="J17" s="281"/>
      <c r="K17" s="358"/>
      <c r="L17" s="360"/>
      <c r="M17" s="358"/>
      <c r="N17" s="281"/>
      <c r="O17" s="358"/>
      <c r="P17" s="399">
        <f t="shared" si="0"/>
        <v>0</v>
      </c>
      <c r="Q17" s="400">
        <f t="shared" si="1"/>
        <v>0</v>
      </c>
      <c r="R17" s="281"/>
      <c r="S17" s="281"/>
      <c r="T17" s="281"/>
      <c r="U17" s="281"/>
    </row>
    <row r="18" spans="1:21" ht="15.75" x14ac:dyDescent="0.25">
      <c r="A18" s="1565"/>
      <c r="B18" s="1565"/>
      <c r="C18" s="280"/>
      <c r="D18" s="494"/>
      <c r="E18" s="280"/>
      <c r="F18" s="280"/>
      <c r="G18" s="281"/>
      <c r="H18" s="281"/>
      <c r="I18" s="358"/>
      <c r="J18" s="281"/>
      <c r="K18" s="358"/>
      <c r="L18" s="360"/>
      <c r="M18" s="358"/>
      <c r="N18" s="281"/>
      <c r="O18" s="358"/>
      <c r="P18" s="399">
        <f t="shared" si="0"/>
        <v>0</v>
      </c>
      <c r="Q18" s="400">
        <f t="shared" si="1"/>
        <v>0</v>
      </c>
      <c r="R18" s="281"/>
      <c r="S18" s="281"/>
      <c r="T18" s="281"/>
      <c r="U18" s="281"/>
    </row>
    <row r="19" spans="1:21" ht="15.75" x14ac:dyDescent="0.25">
      <c r="A19" s="1565"/>
      <c r="B19" s="1565"/>
      <c r="C19" s="280"/>
      <c r="D19" s="494"/>
      <c r="E19" s="280"/>
      <c r="F19" s="280"/>
      <c r="G19" s="281"/>
      <c r="H19" s="281"/>
      <c r="I19" s="358"/>
      <c r="J19" s="281"/>
      <c r="K19" s="358"/>
      <c r="L19" s="281"/>
      <c r="M19" s="358"/>
      <c r="N19" s="281"/>
      <c r="O19" s="358"/>
      <c r="P19" s="399">
        <f t="shared" si="0"/>
        <v>0</v>
      </c>
      <c r="Q19" s="400">
        <f t="shared" si="1"/>
        <v>0</v>
      </c>
      <c r="R19" s="281"/>
      <c r="S19" s="281"/>
      <c r="T19" s="281"/>
      <c r="U19" s="361"/>
    </row>
    <row r="20" spans="1:21" ht="15.75" x14ac:dyDescent="0.25">
      <c r="A20" s="1566"/>
      <c r="B20" s="1566"/>
      <c r="C20" s="280"/>
      <c r="D20" s="494"/>
      <c r="E20" s="280"/>
      <c r="F20" s="280"/>
      <c r="G20" s="281"/>
      <c r="H20" s="281"/>
      <c r="I20" s="358"/>
      <c r="J20" s="281"/>
      <c r="K20" s="358"/>
      <c r="L20" s="281"/>
      <c r="M20" s="358"/>
      <c r="N20" s="281"/>
      <c r="O20" s="358"/>
      <c r="P20" s="399">
        <f t="shared" si="0"/>
        <v>0</v>
      </c>
      <c r="Q20" s="400">
        <f t="shared" si="1"/>
        <v>0</v>
      </c>
      <c r="R20" s="281"/>
      <c r="S20" s="281"/>
      <c r="T20" s="281"/>
      <c r="U20" s="281"/>
    </row>
    <row r="21" spans="1:21" ht="15.75" x14ac:dyDescent="0.25">
      <c r="A21" s="291"/>
      <c r="B21" s="292"/>
      <c r="C21" s="291" t="s">
        <v>1404</v>
      </c>
      <c r="D21" s="292"/>
      <c r="E21" s="292"/>
      <c r="F21" s="292"/>
      <c r="G21" s="293"/>
      <c r="H21" s="282">
        <f t="shared" ref="H21:Q21" si="4">SUM(H8:H20)</f>
        <v>0</v>
      </c>
      <c r="I21" s="283">
        <f t="shared" si="4"/>
        <v>0</v>
      </c>
      <c r="J21" s="282">
        <f t="shared" si="4"/>
        <v>1.33</v>
      </c>
      <c r="K21" s="283">
        <f t="shared" si="4"/>
        <v>0</v>
      </c>
      <c r="L21" s="282">
        <f t="shared" si="4"/>
        <v>0.33</v>
      </c>
      <c r="M21" s="283">
        <f t="shared" si="4"/>
        <v>0</v>
      </c>
      <c r="N21" s="282">
        <f t="shared" si="4"/>
        <v>1.33</v>
      </c>
      <c r="O21" s="283">
        <f t="shared" si="4"/>
        <v>0</v>
      </c>
      <c r="P21" s="283">
        <f t="shared" si="4"/>
        <v>2.99</v>
      </c>
      <c r="Q21" s="283">
        <f t="shared" si="4"/>
        <v>22810</v>
      </c>
      <c r="R21" s="263"/>
      <c r="S21" s="263"/>
      <c r="T21" s="263"/>
      <c r="U21" s="263"/>
    </row>
    <row r="27" spans="1:21" x14ac:dyDescent="0.25">
      <c r="I27"/>
      <c r="K27"/>
      <c r="M27"/>
      <c r="O27"/>
      <c r="Q27"/>
    </row>
    <row r="28" spans="1:21" x14ac:dyDescent="0.25">
      <c r="I28"/>
      <c r="K28"/>
      <c r="M28"/>
      <c r="O28"/>
      <c r="Q28"/>
    </row>
    <row r="29" spans="1:21" x14ac:dyDescent="0.25">
      <c r="I29"/>
      <c r="K29"/>
      <c r="M29"/>
      <c r="O29"/>
      <c r="Q29"/>
    </row>
    <row r="30" spans="1:21" x14ac:dyDescent="0.25">
      <c r="I30"/>
      <c r="K30"/>
      <c r="M30"/>
      <c r="O30"/>
      <c r="Q30"/>
    </row>
    <row r="31" spans="1:21" x14ac:dyDescent="0.25">
      <c r="I31"/>
      <c r="K31"/>
      <c r="M31"/>
      <c r="O31"/>
      <c r="Q31"/>
    </row>
    <row r="32" spans="1:21"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sheetData>
  <mergeCells count="20">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 ref="D4:D6"/>
    <mergeCell ref="B8:B20"/>
    <mergeCell ref="A8:A2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B2:O220"/>
  <sheetViews>
    <sheetView showGridLines="0" tabSelected="1" topLeftCell="A7" zoomScale="80" zoomScaleNormal="80" workbookViewId="0">
      <selection activeCell="G15" sqref="G15"/>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11" ht="16.5" thickBot="1" x14ac:dyDescent="0.3">
      <c r="H2" s="1513" t="s">
        <v>1368</v>
      </c>
      <c r="I2" s="1513"/>
    </row>
    <row r="3" spans="2:11" ht="19.5" thickBot="1" x14ac:dyDescent="0.3">
      <c r="B3" s="81" t="s">
        <v>21</v>
      </c>
      <c r="C3" s="81" t="s">
        <v>390</v>
      </c>
      <c r="H3" s="421" t="s">
        <v>389</v>
      </c>
      <c r="I3" s="422" t="s">
        <v>390</v>
      </c>
    </row>
    <row r="4" spans="2:11" ht="18.75" x14ac:dyDescent="0.25">
      <c r="B4" s="82" t="s">
        <v>121</v>
      </c>
      <c r="C4" s="201">
        <f>'1. TALLERES SEMINARIOS'!D5</f>
        <v>70873</v>
      </c>
      <c r="H4" s="414" t="s">
        <v>1356</v>
      </c>
      <c r="I4" s="417">
        <f>'1. Desarrollo e Innov. Curricu.'!Q40</f>
        <v>518732.11</v>
      </c>
    </row>
    <row r="5" spans="2:11" ht="18.75" x14ac:dyDescent="0.25">
      <c r="B5" s="82" t="s">
        <v>414</v>
      </c>
      <c r="C5" s="201">
        <f>'2. CONTRATACION DE PERSONAL'!D5</f>
        <v>1201238.0299999998</v>
      </c>
      <c r="H5" s="415" t="s">
        <v>1358</v>
      </c>
      <c r="I5" s="418">
        <f>'2. Investigación Científica'!Q47</f>
        <v>83585</v>
      </c>
    </row>
    <row r="6" spans="2:11" ht="18.75" x14ac:dyDescent="0.25">
      <c r="B6" s="82" t="s">
        <v>125</v>
      </c>
      <c r="C6" s="201">
        <f>'3. EQUIPO DE OFICINA'!D5</f>
        <v>21200</v>
      </c>
      <c r="H6" s="415" t="s">
        <v>470</v>
      </c>
      <c r="I6" s="418">
        <f>'3. Vinculación Univ. Sociedad'!Q74</f>
        <v>11385</v>
      </c>
    </row>
    <row r="7" spans="2:11" ht="19.5" thickBot="1" x14ac:dyDescent="0.3">
      <c r="B7" s="82" t="s">
        <v>415</v>
      </c>
      <c r="C7" s="201">
        <f>'4. EQUIPO TECNOLÓGICOS'!D5</f>
        <v>13000</v>
      </c>
      <c r="E7" s="425" t="s">
        <v>118</v>
      </c>
      <c r="F7" s="434" t="s">
        <v>1482</v>
      </c>
      <c r="H7" s="415" t="s">
        <v>1357</v>
      </c>
      <c r="I7" s="418">
        <f>'4. Docencia y Profesorado Univ.'!Q21</f>
        <v>9500</v>
      </c>
    </row>
    <row r="8" spans="2:11" ht="18.75" x14ac:dyDescent="0.25">
      <c r="B8" s="82" t="s">
        <v>126</v>
      </c>
      <c r="C8" s="201">
        <f>'5. ACTIVIDADES ESPECIALES'!D5</f>
        <v>1353913.3330000001</v>
      </c>
      <c r="E8" s="430" t="s">
        <v>1484</v>
      </c>
      <c r="F8" s="431">
        <f>Presupuesto!D566</f>
        <v>2484224.3629999999</v>
      </c>
      <c r="H8" s="415" t="s">
        <v>1359</v>
      </c>
      <c r="I8" s="418">
        <f>'5. Estudiantes y Graduados'!Q43</f>
        <v>5500</v>
      </c>
    </row>
    <row r="9" spans="2:11" ht="19.5" thickBot="1" x14ac:dyDescent="0.3">
      <c r="B9" s="92" t="s">
        <v>385</v>
      </c>
      <c r="C9" s="83">
        <f>'6. Becas'!D5</f>
        <v>75000</v>
      </c>
      <c r="E9" s="432" t="s">
        <v>1506</v>
      </c>
      <c r="F9" s="433">
        <f>Presupuesto!E566</f>
        <v>401000</v>
      </c>
      <c r="H9" s="415" t="s">
        <v>471</v>
      </c>
      <c r="I9" s="418">
        <f>'6. Gestión del Conocimiento'!Q29</f>
        <v>33500</v>
      </c>
    </row>
    <row r="10" spans="2:11" ht="19.5" thickBot="1" x14ac:dyDescent="0.3">
      <c r="B10" s="92" t="s">
        <v>386</v>
      </c>
      <c r="C10" s="83">
        <f>'7. Infraestructura'!D5</f>
        <v>150000</v>
      </c>
      <c r="E10" s="435" t="s">
        <v>1483</v>
      </c>
      <c r="F10" s="436">
        <f>Presupuesto!F566</f>
        <v>2885224.3629999999</v>
      </c>
      <c r="G10" s="111"/>
      <c r="H10" s="415" t="s">
        <v>1360</v>
      </c>
      <c r="I10" s="419">
        <f>'7. Lo Esencial de la Reforma U.'!Q34</f>
        <v>0</v>
      </c>
    </row>
    <row r="11" spans="2:11" ht="18.75" x14ac:dyDescent="0.25">
      <c r="B11" s="82" t="s">
        <v>417</v>
      </c>
      <c r="C11" s="83">
        <f>'8. Venta de Servicios'!D5</f>
        <v>0</v>
      </c>
      <c r="E11" s="437" t="s">
        <v>404</v>
      </c>
      <c r="F11" s="438">
        <f>Presupuesto!AR566</f>
        <v>2885224.3629999999</v>
      </c>
      <c r="G11" s="111"/>
      <c r="H11" s="415" t="s">
        <v>1362</v>
      </c>
      <c r="I11" s="419">
        <f>'8. Cultura de Inno. Insti...'!Q21</f>
        <v>22810</v>
      </c>
    </row>
    <row r="12" spans="2:11" ht="18.75" x14ac:dyDescent="0.25">
      <c r="B12" s="92"/>
      <c r="C12" s="83"/>
      <c r="F12" s="111"/>
      <c r="G12" s="111"/>
      <c r="H12" s="415" t="s">
        <v>1477</v>
      </c>
      <c r="I12" s="419">
        <f>'9. Asegura. de la Calid. y M'!Q36</f>
        <v>0</v>
      </c>
      <c r="K12" s="156"/>
    </row>
    <row r="13" spans="2:11" ht="24" thickBot="1" x14ac:dyDescent="0.3">
      <c r="B13" s="84" t="s">
        <v>124</v>
      </c>
      <c r="C13" s="429">
        <f>SUM(C4:C12)</f>
        <v>2885224.3629999999</v>
      </c>
      <c r="F13" s="111"/>
      <c r="G13" s="111"/>
      <c r="H13" s="416" t="s">
        <v>1453</v>
      </c>
      <c r="I13" s="420">
        <f>'10. Posgrado'!Q43</f>
        <v>16500</v>
      </c>
    </row>
    <row r="14" spans="2:11" ht="23.25" x14ac:dyDescent="0.25">
      <c r="B14" s="84"/>
      <c r="C14" s="85"/>
      <c r="F14" s="111"/>
      <c r="G14" s="111"/>
      <c r="H14" s="423" t="s">
        <v>124</v>
      </c>
      <c r="I14" s="424">
        <f>SUM(I4:I13)</f>
        <v>701512.11</v>
      </c>
    </row>
    <row r="15" spans="2:11" ht="15.75" x14ac:dyDescent="0.25">
      <c r="F15" s="111"/>
      <c r="G15" s="111"/>
      <c r="H15" s="1514"/>
      <c r="I15" s="1514"/>
    </row>
    <row r="16" spans="2:11" ht="16.5" thickBot="1" x14ac:dyDescent="0.3">
      <c r="F16" s="111"/>
      <c r="G16" s="111"/>
      <c r="H16" s="1515" t="s">
        <v>1370</v>
      </c>
      <c r="I16" s="1515"/>
    </row>
    <row r="17" spans="2:15" ht="15.75" thickBot="1" x14ac:dyDescent="0.3">
      <c r="F17" s="111"/>
      <c r="G17" s="111"/>
      <c r="H17" s="425" t="s">
        <v>389</v>
      </c>
      <c r="I17" s="426" t="s">
        <v>390</v>
      </c>
      <c r="J17" s="196"/>
    </row>
    <row r="18" spans="2:15" x14ac:dyDescent="0.25">
      <c r="H18" s="478" t="s">
        <v>1363</v>
      </c>
      <c r="I18" s="479">
        <f>'11. Gestion Administrativa'!Q49</f>
        <v>901895</v>
      </c>
      <c r="J18" s="196"/>
    </row>
    <row r="19" spans="2:15" x14ac:dyDescent="0.25">
      <c r="H19" s="480" t="s">
        <v>1364</v>
      </c>
      <c r="I19" s="481">
        <f>'12. Gestión del Talento Humano'!Q36</f>
        <v>1238883.04</v>
      </c>
      <c r="J19" s="196"/>
    </row>
    <row r="20" spans="2:15" x14ac:dyDescent="0.25">
      <c r="B20" s="472" t="s">
        <v>1504</v>
      </c>
      <c r="C20" s="473">
        <v>22.584900000000001</v>
      </c>
      <c r="D20" s="472" t="s">
        <v>1536</v>
      </c>
      <c r="E20" s="474"/>
      <c r="H20" s="480" t="s">
        <v>1365</v>
      </c>
      <c r="I20" s="481">
        <f>'13. Gestión Académica'!Q21</f>
        <v>17170</v>
      </c>
      <c r="J20" s="196"/>
    </row>
    <row r="21" spans="2:15" x14ac:dyDescent="0.25">
      <c r="H21" s="480" t="s">
        <v>1366</v>
      </c>
      <c r="I21" s="481">
        <f>'14. Internacional... de la E.S.'!Q36</f>
        <v>25764.135333333335</v>
      </c>
      <c r="J21" s="196"/>
    </row>
    <row r="22" spans="2:15" x14ac:dyDescent="0.25">
      <c r="H22" s="482" t="s">
        <v>1367</v>
      </c>
      <c r="I22" s="483">
        <f>'15. Gobernabilidad y Proceso...'!Q29</f>
        <v>0</v>
      </c>
      <c r="J22" s="196"/>
    </row>
    <row r="23" spans="2:15" x14ac:dyDescent="0.25">
      <c r="H23" s="484" t="s">
        <v>1478</v>
      </c>
      <c r="I23" s="485">
        <f>'16. Desa. del Sistema Educ.Sup.'!Q70</f>
        <v>0</v>
      </c>
      <c r="J23" s="196"/>
    </row>
    <row r="24" spans="2:15" s="464" customFormat="1" ht="15.75" thickBot="1" x14ac:dyDescent="0.3">
      <c r="H24" s="486" t="s">
        <v>1513</v>
      </c>
      <c r="I24" s="487">
        <f>'17. Gestión TIC'!Q74</f>
        <v>0</v>
      </c>
      <c r="J24" s="196"/>
    </row>
    <row r="25" spans="2:15" ht="15.75" thickBot="1" x14ac:dyDescent="0.3">
      <c r="H25" s="476" t="s">
        <v>124</v>
      </c>
      <c r="I25" s="477">
        <f>SUM(I18:I24)</f>
        <v>2183712.1753333332</v>
      </c>
    </row>
    <row r="26" spans="2:15" ht="15.75" thickBot="1" x14ac:dyDescent="0.3"/>
    <row r="27" spans="2:15" ht="15.75" thickBot="1" x14ac:dyDescent="0.3">
      <c r="H27" s="427" t="s">
        <v>1369</v>
      </c>
      <c r="I27" s="428">
        <f>I14+I25</f>
        <v>2885224.2853333331</v>
      </c>
    </row>
    <row r="28" spans="2:15" x14ac:dyDescent="0.25">
      <c r="H28" s="341"/>
      <c r="I28" s="342"/>
    </row>
    <row r="29" spans="2:15" x14ac:dyDescent="0.25">
      <c r="H29" s="341"/>
      <c r="I29" s="342"/>
    </row>
    <row r="30" spans="2:15" x14ac:dyDescent="0.25">
      <c r="H30" s="196"/>
    </row>
    <row r="31" spans="2:15" x14ac:dyDescent="0.25">
      <c r="B31" s="86" t="s">
        <v>481</v>
      </c>
      <c r="C31" s="86" t="s">
        <v>482</v>
      </c>
      <c r="D31" s="86" t="s">
        <v>483</v>
      </c>
      <c r="E31" s="86" t="s">
        <v>484</v>
      </c>
      <c r="F31" s="86" t="s">
        <v>485</v>
      </c>
      <c r="G31" s="86" t="s">
        <v>486</v>
      </c>
      <c r="H31" s="86" t="s">
        <v>487</v>
      </c>
      <c r="I31" s="196" t="s">
        <v>488</v>
      </c>
      <c r="J31" s="86" t="s">
        <v>489</v>
      </c>
      <c r="K31" s="86" t="s">
        <v>490</v>
      </c>
      <c r="L31" s="86" t="s">
        <v>491</v>
      </c>
      <c r="M31" s="86" t="s">
        <v>492</v>
      </c>
      <c r="N31" s="86" t="s">
        <v>493</v>
      </c>
      <c r="O31" s="86" t="s">
        <v>494</v>
      </c>
    </row>
    <row r="33" spans="2:8" x14ac:dyDescent="0.25">
      <c r="H33" s="156"/>
    </row>
    <row r="35" spans="2:8" ht="18.75" x14ac:dyDescent="0.25">
      <c r="B35" s="82"/>
      <c r="C35" s="83"/>
    </row>
    <row r="36" spans="2:8" ht="18.75" x14ac:dyDescent="0.25">
      <c r="B36" s="82"/>
      <c r="C36" s="83"/>
    </row>
    <row r="37" spans="2:8" x14ac:dyDescent="0.25">
      <c r="B37" s="197" t="s">
        <v>412</v>
      </c>
    </row>
    <row r="39" spans="2:8" ht="18.75" x14ac:dyDescent="0.25">
      <c r="B39" s="81" t="s">
        <v>21</v>
      </c>
      <c r="C39" s="81" t="s">
        <v>55</v>
      </c>
      <c r="D39" s="236" t="s">
        <v>474</v>
      </c>
    </row>
    <row r="40" spans="2:8" ht="18.75" x14ac:dyDescent="0.25">
      <c r="B40" s="86" t="s">
        <v>481</v>
      </c>
      <c r="C40" s="167">
        <f>SUMIF('2. CONTRATACION DE PERSONAL'!C:C,'Cuadro Resumen'!$B$40:$B$56,'2. CONTRATACION DE PERSONAL'!D:D)</f>
        <v>0</v>
      </c>
      <c r="D40" s="237">
        <f>SUMIF('2. CONTRATACION DE PERSONAL'!$C:$C,'Cuadro Resumen'!$B$40:$B$56,'2. CONTRATACION DE PERSONAL'!$G:$G)</f>
        <v>0</v>
      </c>
    </row>
    <row r="41" spans="2:8" ht="18.75" x14ac:dyDescent="0.25">
      <c r="B41" s="86" t="s">
        <v>482</v>
      </c>
      <c r="C41" s="167">
        <f>SUMIF('2. CONTRATACION DE PERSONAL'!C:C,'Cuadro Resumen'!$B$40:$B$56,'2. CONTRATACION DE PERSONAL'!D:D)</f>
        <v>0</v>
      </c>
      <c r="D41" s="237">
        <f>SUMIF('2. CONTRATACION DE PERSONAL'!$C:$C,'Cuadro Resumen'!$B$40:$B$56,'2. CONTRATACION DE PERSONAL'!$G:$G)</f>
        <v>0</v>
      </c>
    </row>
    <row r="42" spans="2:8" ht="18.75" x14ac:dyDescent="0.25">
      <c r="B42" s="86" t="s">
        <v>483</v>
      </c>
      <c r="C42" s="167">
        <f>SUMIF('2. CONTRATACION DE PERSONAL'!C:C,'Cuadro Resumen'!$B$40:$B$56,'2. CONTRATACION DE PERSONAL'!D:D)</f>
        <v>0</v>
      </c>
      <c r="D42" s="237">
        <f>SUMIF('2. CONTRATACION DE PERSONAL'!$C:$C,'Cuadro Resumen'!$B$40:$B$56,'2. CONTRATACION DE PERSONAL'!$G:$G)</f>
        <v>0</v>
      </c>
    </row>
    <row r="43" spans="2:8" ht="18.75" x14ac:dyDescent="0.25">
      <c r="B43" s="86" t="s">
        <v>484</v>
      </c>
      <c r="C43" s="167">
        <f>SUMIF('2. CONTRATACION DE PERSONAL'!C:C,'Cuadro Resumen'!$B$40:$B$56,'2. CONTRATACION DE PERSONAL'!D:D)</f>
        <v>3</v>
      </c>
      <c r="D43" s="237">
        <f>SUMIF('2. CONTRATACION DE PERSONAL'!$C:$C,'Cuadro Resumen'!$B$40:$B$56,'2. CONTRATACION DE PERSONAL'!$G:$G)</f>
        <v>1048185.27</v>
      </c>
    </row>
    <row r="44" spans="2:8" ht="18.75" x14ac:dyDescent="0.25">
      <c r="B44" s="86" t="s">
        <v>485</v>
      </c>
      <c r="C44" s="167">
        <f>SUMIF('2. CONTRATACION DE PERSONAL'!C:C,'Cuadro Resumen'!$B$40:$B$56,'2. CONTRATACION DE PERSONAL'!D:D)</f>
        <v>0</v>
      </c>
      <c r="D44" s="237">
        <f>SUMIF('2. CONTRATACION DE PERSONAL'!$C:$C,'Cuadro Resumen'!$B$40:$B$56,'2. CONTRATACION DE PERSONAL'!$G:$G)</f>
        <v>0</v>
      </c>
    </row>
    <row r="45" spans="2:8" ht="18.75" x14ac:dyDescent="0.25">
      <c r="B45" s="86" t="s">
        <v>486</v>
      </c>
      <c r="C45" s="167">
        <f>SUMIF('2. CONTRATACION DE PERSONAL'!C:C,'Cuadro Resumen'!$B$40:$B$56,'2. CONTRATACION DE PERSONAL'!D:D)</f>
        <v>0</v>
      </c>
      <c r="D45" s="237">
        <f>SUMIF('2. CONTRATACION DE PERSONAL'!$C:$C,'Cuadro Resumen'!$B$40:$B$56,'2. CONTRATACION DE PERSONAL'!$G:$G)</f>
        <v>0</v>
      </c>
    </row>
    <row r="46" spans="2:8" ht="18.75" x14ac:dyDescent="0.25">
      <c r="B46" s="86" t="s">
        <v>487</v>
      </c>
      <c r="C46" s="167">
        <f>SUMIF('2. CONTRATACION DE PERSONAL'!C:C,'Cuadro Resumen'!$B$40:$B$56,'2. CONTRATACION DE PERSONAL'!D:D)</f>
        <v>0</v>
      </c>
      <c r="D46" s="237">
        <f>SUMIF('2. CONTRATACION DE PERSONAL'!$C:$C,'Cuadro Resumen'!$B$40:$B$56,'2. CONTRATACION DE PERSONAL'!$G:$G)</f>
        <v>0</v>
      </c>
    </row>
    <row r="47" spans="2:8" ht="18.75" x14ac:dyDescent="0.25">
      <c r="B47" s="86" t="s">
        <v>488</v>
      </c>
      <c r="C47" s="167">
        <f>SUMIF('2. CONTRATACION DE PERSONAL'!C:C,'Cuadro Resumen'!$B$40:$B$56,'2. CONTRATACION DE PERSONAL'!D:D)</f>
        <v>0</v>
      </c>
      <c r="D47" s="237">
        <f>SUMIF('2. CONTRATACION DE PERSONAL'!$C:$C,'Cuadro Resumen'!$B$40:$B$56,'2. CONTRATACION DE PERSONAL'!$G:$G)</f>
        <v>0</v>
      </c>
    </row>
    <row r="48" spans="2:8" ht="18.75" x14ac:dyDescent="0.25">
      <c r="B48" s="86" t="s">
        <v>489</v>
      </c>
      <c r="C48" s="167">
        <f>SUMIF('2. CONTRATACION DE PERSONAL'!C:C,'Cuadro Resumen'!$B$40:$B$56,'2. CONTRATACION DE PERSONAL'!D:D)</f>
        <v>0</v>
      </c>
      <c r="D48" s="237">
        <f>SUMIF('2. CONTRATACION DE PERSONAL'!$C:$C,'Cuadro Resumen'!$B$40:$B$56,'2. CONTRATACION DE PERSONAL'!$G:$G)</f>
        <v>0</v>
      </c>
    </row>
    <row r="49" spans="2:4" ht="18.75" x14ac:dyDescent="0.25">
      <c r="B49" s="86" t="s">
        <v>490</v>
      </c>
      <c r="C49" s="167">
        <f>SUMIF('2. CONTRATACION DE PERSONAL'!C:C,'Cuadro Resumen'!$B$40:$B$56,'2. CONTRATACION DE PERSONAL'!D:D)</f>
        <v>0</v>
      </c>
      <c r="D49" s="237">
        <f>SUMIF('2. CONTRATACION DE PERSONAL'!$C:$C,'Cuadro Resumen'!$B$40:$B$56,'2. CONTRATACION DE PERSONAL'!$G:$G)</f>
        <v>0</v>
      </c>
    </row>
    <row r="50" spans="2:4" ht="18.75" x14ac:dyDescent="0.25">
      <c r="B50" s="86" t="s">
        <v>491</v>
      </c>
      <c r="C50" s="167">
        <f>SUMIF('2. CONTRATACION DE PERSONAL'!C:C,'Cuadro Resumen'!$B$40:$B$56,'2. CONTRATACION DE PERSONAL'!D:D)</f>
        <v>0</v>
      </c>
      <c r="D50" s="237">
        <f>SUMIF('2. CONTRATACION DE PERSONAL'!$C:$C,'Cuadro Resumen'!$B$40:$B$56,'2. CONTRATACION DE PERSONAL'!$G:$G)</f>
        <v>0</v>
      </c>
    </row>
    <row r="51" spans="2:4" ht="18.75" x14ac:dyDescent="0.25">
      <c r="B51" s="86" t="s">
        <v>492</v>
      </c>
      <c r="C51" s="167">
        <f>SUMIF('2. CONTRATACION DE PERSONAL'!C:C,'Cuadro Resumen'!$B$40:$B$56,'2. CONTRATACION DE PERSONAL'!D:D)</f>
        <v>0</v>
      </c>
      <c r="D51" s="237">
        <f>SUMIF('2. CONTRATACION DE PERSONAL'!$C:$C,'Cuadro Resumen'!$B$40:$B$56,'2. CONTRATACION DE PERSONAL'!$G:$G)</f>
        <v>0</v>
      </c>
    </row>
    <row r="52" spans="2:4" ht="18.75" x14ac:dyDescent="0.25">
      <c r="B52" s="86" t="s">
        <v>493</v>
      </c>
      <c r="C52" s="167">
        <f>SUMIF('2. CONTRATACION DE PERSONAL'!C:C,'Cuadro Resumen'!$B$40:$B$56,'2. CONTRATACION DE PERSONAL'!D:D)</f>
        <v>0</v>
      </c>
      <c r="D52" s="237">
        <f>SUMIF('2. CONTRATACION DE PERSONAL'!$C:$C,'Cuadro Resumen'!$B$40:$B$56,'2. CONTRATACION DE PERSONAL'!$G:$G)</f>
        <v>0</v>
      </c>
    </row>
    <row r="53" spans="2:4" ht="18.75" x14ac:dyDescent="0.25">
      <c r="B53" s="86" t="s">
        <v>494</v>
      </c>
      <c r="C53" s="167">
        <f>SUMIF('2. CONTRATACION DE PERSONAL'!C:C,'Cuadro Resumen'!$B$40:$B$56,'2. CONTRATACION DE PERSONAL'!D:D)</f>
        <v>0</v>
      </c>
      <c r="D53" s="237">
        <f>SUMIF('2. CONTRATACION DE PERSONAL'!$C:$C,'Cuadro Resumen'!$B$40:$B$56,'2. CONTRATACION DE PERSONAL'!$G:$G)</f>
        <v>0</v>
      </c>
    </row>
    <row r="54" spans="2:4" ht="18.75" x14ac:dyDescent="0.25">
      <c r="B54" s="82" t="s">
        <v>83</v>
      </c>
      <c r="C54" s="167">
        <f>SUMIF('2. CONTRATACION DE PERSONAL'!C:C,'Cuadro Resumen'!$B$40:$B$56,'2. CONTRATACION DE PERSONAL'!D:D)</f>
        <v>1</v>
      </c>
      <c r="D54" s="237">
        <f>SUMIF('2. CONTRATACION DE PERSONAL'!$C:$C,'Cuadro Resumen'!$B$40:$B$56,'2. CONTRATACION DE PERSONAL'!$G:$G)</f>
        <v>24000</v>
      </c>
    </row>
    <row r="55" spans="2:4" ht="18.75" x14ac:dyDescent="0.25">
      <c r="B55" s="82" t="s">
        <v>60</v>
      </c>
      <c r="C55" s="167">
        <f>SUMIF('2. CONTRATACION DE PERSONAL'!C:C,'Cuadro Resumen'!$B$40:$B$56,'2. CONTRATACION DE PERSONAL'!D:D)</f>
        <v>0</v>
      </c>
      <c r="D55" s="237">
        <f>SUMIF('2. CONTRATACION DE PERSONAL'!$C:$C,'Cuadro Resumen'!$B$40:$B$56,'2. CONTRATACION DE PERSONAL'!$G:$G)</f>
        <v>0</v>
      </c>
    </row>
    <row r="56" spans="2:4" ht="18.75" x14ac:dyDescent="0.25">
      <c r="B56" s="82" t="s">
        <v>61</v>
      </c>
      <c r="C56" s="167">
        <f>SUMIF('2. CONTRATACION DE PERSONAL'!C:C,'Cuadro Resumen'!$B$40:$B$56,'2. CONTRATACION DE PERSONAL'!D:D)</f>
        <v>0</v>
      </c>
      <c r="D56" s="237">
        <f>SUMIF('2. CONTRATACION DE PERSONAL'!$C:$C,'Cuadro Resumen'!$B$40:$B$56,'2. CONTRATACION DE PERSONAL'!$G:$G)</f>
        <v>0</v>
      </c>
    </row>
    <row r="57" spans="2:4" ht="23.25" x14ac:dyDescent="0.25">
      <c r="B57" s="84" t="s">
        <v>124</v>
      </c>
      <c r="C57" s="168">
        <f>SUBTOTAL(109,C40:C56)</f>
        <v>4</v>
      </c>
      <c r="D57" s="237">
        <f>SUM(D40:D56)</f>
        <v>1072185.27</v>
      </c>
    </row>
    <row r="66" spans="2:4" x14ac:dyDescent="0.25">
      <c r="B66" s="197" t="s">
        <v>379</v>
      </c>
    </row>
    <row r="68" spans="2:4" ht="18.75" x14ac:dyDescent="0.25">
      <c r="B68" s="81" t="s">
        <v>21</v>
      </c>
      <c r="C68" s="81" t="s">
        <v>55</v>
      </c>
      <c r="D68" s="236" t="s">
        <v>474</v>
      </c>
    </row>
    <row r="69" spans="2:4" ht="18.75" x14ac:dyDescent="0.25">
      <c r="B69" s="82" t="s">
        <v>63</v>
      </c>
      <c r="C69" s="83">
        <f>SUMIF('3. EQUIPO DE OFICINA'!C:C,'Cuadro Resumen'!$B$69:$B$78,'3. EQUIPO DE OFICINA'!D:D)</f>
        <v>4</v>
      </c>
      <c r="D69" s="238">
        <f>SUMIF('3. EQUIPO DE OFICINA'!$C:$C,'Cuadro Resumen'!$B$69:$B$78,'3. EQUIPO DE OFICINA'!$F:$F)</f>
        <v>11200</v>
      </c>
    </row>
    <row r="70" spans="2:4" ht="18.75" x14ac:dyDescent="0.25">
      <c r="B70" s="92" t="s">
        <v>64</v>
      </c>
      <c r="C70" s="83">
        <f>SUMIF('3. EQUIPO DE OFICINA'!C:C,'Cuadro Resumen'!$B$69:$B$78,'3. EQUIPO DE OFICINA'!D:D)</f>
        <v>0</v>
      </c>
      <c r="D70" s="238">
        <f>SUMIF('3. EQUIPO DE OFICINA'!$C:$C,'Cuadro Resumen'!$B$69:$B$78,'3. EQUIPO DE OFICINA'!$F:$F)</f>
        <v>0</v>
      </c>
    </row>
    <row r="71" spans="2:4" ht="18.75" x14ac:dyDescent="0.25">
      <c r="B71" s="92" t="s">
        <v>65</v>
      </c>
      <c r="C71" s="83">
        <f>SUMIF('3. EQUIPO DE OFICINA'!C:C,'Cuadro Resumen'!$B$69:$B$78,'3. EQUIPO DE OFICINA'!D:D)</f>
        <v>0</v>
      </c>
      <c r="D71" s="238">
        <f>SUMIF('3. EQUIPO DE OFICINA'!$C:$C,'Cuadro Resumen'!$B$69:$B$78,'3. EQUIPO DE OFICINA'!$F:$F)</f>
        <v>0</v>
      </c>
    </row>
    <row r="72" spans="2:4" ht="18.75" x14ac:dyDescent="0.25">
      <c r="B72" s="92" t="s">
        <v>66</v>
      </c>
      <c r="C72" s="83">
        <f>SUMIF('3. EQUIPO DE OFICINA'!C:C,'Cuadro Resumen'!$B$69:$B$78,'3. EQUIPO DE OFICINA'!D:D)</f>
        <v>0</v>
      </c>
      <c r="D72" s="238">
        <f>SUMIF('3. EQUIPO DE OFICINA'!$C:$C,'Cuadro Resumen'!$B$69:$B$78,'3. EQUIPO DE OFICINA'!$F:$F)</f>
        <v>0</v>
      </c>
    </row>
    <row r="73" spans="2:4" ht="18.75" x14ac:dyDescent="0.25">
      <c r="B73" s="92" t="s">
        <v>67</v>
      </c>
      <c r="C73" s="83">
        <f>SUMIF('3. EQUIPO DE OFICINA'!C:C,'Cuadro Resumen'!$B$69:$B$78,'3. EQUIPO DE OFICINA'!D:D)</f>
        <v>0</v>
      </c>
      <c r="D73" s="238">
        <f>SUMIF('3. EQUIPO DE OFICINA'!$C:$C,'Cuadro Resumen'!$B$69:$B$78,'3. EQUIPO DE OFICINA'!$F:$F)</f>
        <v>0</v>
      </c>
    </row>
    <row r="74" spans="2:4" ht="18.75" x14ac:dyDescent="0.25">
      <c r="B74" s="92" t="s">
        <v>68</v>
      </c>
      <c r="C74" s="83">
        <f>SUMIF('3. EQUIPO DE OFICINA'!C:C,'Cuadro Resumen'!$B$69:$B$78,'3. EQUIPO DE OFICINA'!D:D)</f>
        <v>0</v>
      </c>
      <c r="D74" s="238">
        <f>SUMIF('3. EQUIPO DE OFICINA'!$C:$C,'Cuadro Resumen'!$B$69:$B$78,'3. EQUIPO DE OFICINA'!$F:$F)</f>
        <v>0</v>
      </c>
    </row>
    <row r="75" spans="2:4" ht="18.75" x14ac:dyDescent="0.25">
      <c r="B75" s="92" t="s">
        <v>69</v>
      </c>
      <c r="C75" s="83">
        <f>SUMIF('3. EQUIPO DE OFICINA'!C:C,'Cuadro Resumen'!$B$69:$B$78,'3. EQUIPO DE OFICINA'!D:D)</f>
        <v>0</v>
      </c>
      <c r="D75" s="238">
        <f>SUMIF('3. EQUIPO DE OFICINA'!$C:$C,'Cuadro Resumen'!$B$69:$B$78,'3. EQUIPO DE OFICINA'!$F:$F)</f>
        <v>0</v>
      </c>
    </row>
    <row r="76" spans="2:4" ht="18.75" x14ac:dyDescent="0.25">
      <c r="B76" s="82" t="s">
        <v>70</v>
      </c>
      <c r="C76" s="83">
        <f>SUMIF('3. EQUIPO DE OFICINA'!C:C,'Cuadro Resumen'!$B$69:$B$78,'3. EQUIPO DE OFICINA'!D:D)</f>
        <v>0</v>
      </c>
      <c r="D76" s="238">
        <f>SUMIF('3. EQUIPO DE OFICINA'!$C:$C,'Cuadro Resumen'!$B$69:$B$78,'3. EQUIPO DE OFICINA'!$F:$F)</f>
        <v>0</v>
      </c>
    </row>
    <row r="77" spans="2:4" ht="18.75" x14ac:dyDescent="0.25">
      <c r="B77" s="82" t="s">
        <v>71</v>
      </c>
      <c r="C77" s="83">
        <f>SUMIF('3. EQUIPO DE OFICINA'!C:C,'Cuadro Resumen'!$B$69:$B$78,'3. EQUIPO DE OFICINA'!D:D)</f>
        <v>0</v>
      </c>
      <c r="D77" s="238">
        <f>SUMIF('3. EQUIPO DE OFICINA'!$C:$C,'Cuadro Resumen'!$B$69:$B$78,'3. EQUIPO DE OFICINA'!$F:$F)</f>
        <v>0</v>
      </c>
    </row>
    <row r="78" spans="2:4" ht="18.75" x14ac:dyDescent="0.25">
      <c r="B78" s="82" t="s">
        <v>72</v>
      </c>
      <c r="C78" s="83">
        <f>SUMIF('3. EQUIPO DE OFICINA'!C:C,'Cuadro Resumen'!$B$69:$B$78,'3. EQUIPO DE OFICINA'!D:D)</f>
        <v>0</v>
      </c>
      <c r="D78" s="238">
        <f>SUMIF('3. EQUIPO DE OFICINA'!$C:$C,'Cuadro Resumen'!$B$69:$B$78,'3. EQUIPO DE OFICINA'!$F:$F)</f>
        <v>0</v>
      </c>
    </row>
    <row r="79" spans="2:4" ht="18.75" x14ac:dyDescent="0.25">
      <c r="B79" s="82"/>
      <c r="C79" s="83">
        <f>SUMIF('3. EQUIPO DE OFICINA'!C:C,'Cuadro Resumen'!$B$69:$B$78,'3. EQUIPO DE OFICINA'!D:D)</f>
        <v>0</v>
      </c>
      <c r="D79" s="238">
        <f>SUMIF('3. EQUIPO DE OFICINA'!$C:$C,'Cuadro Resumen'!$B$69:$B$78,'3. EQUIPO DE OFICINA'!$F:$F)</f>
        <v>0</v>
      </c>
    </row>
    <row r="80" spans="2:4" ht="23.25" x14ac:dyDescent="0.25">
      <c r="B80" s="84" t="s">
        <v>124</v>
      </c>
      <c r="C80" s="85">
        <f>SUM(C69:C79)</f>
        <v>4</v>
      </c>
      <c r="D80" s="239">
        <f>SUM(D69:D79)</f>
        <v>11200</v>
      </c>
    </row>
    <row r="83" spans="2:4" x14ac:dyDescent="0.25">
      <c r="B83" s="197" t="s">
        <v>380</v>
      </c>
    </row>
    <row r="85" spans="2:4" ht="18.75" x14ac:dyDescent="0.25">
      <c r="B85" s="81" t="s">
        <v>381</v>
      </c>
      <c r="C85" s="81" t="s">
        <v>55</v>
      </c>
      <c r="D85" s="236" t="s">
        <v>474</v>
      </c>
    </row>
    <row r="86" spans="2:4" ht="37.5" x14ac:dyDescent="0.25">
      <c r="B86" s="305" t="s">
        <v>1336</v>
      </c>
      <c r="C86" s="83">
        <f>SUMIF('4. EQUIPO TECNOLÓGICOS'!C:C,'Cuadro Resumen'!$B$86:$B$102,'4. EQUIPO TECNOLÓGICOS'!D:D)</f>
        <v>0</v>
      </c>
      <c r="D86" s="83">
        <f>SUMIF('4. EQUIPO TECNOLÓGICOS'!$C:$C,'Cuadro Resumen'!$B$86:$B$102,'4. EQUIPO TECNOLÓGICOS'!F:F)</f>
        <v>0</v>
      </c>
    </row>
    <row r="87" spans="2:4" ht="18.75" x14ac:dyDescent="0.25">
      <c r="B87" s="305" t="s">
        <v>1337</v>
      </c>
      <c r="C87" s="83">
        <f>SUMIF('4. EQUIPO TECNOLÓGICOS'!C:C,'Cuadro Resumen'!$B$86:$B$102,'4. EQUIPO TECNOLÓGICOS'!D:D)</f>
        <v>0</v>
      </c>
      <c r="D87" s="83">
        <f>SUMIF('4. EQUIPO TECNOLÓGICOS'!$C:$C,'Cuadro Resumen'!$B$86:$B$102,'4. EQUIPO TECNOLÓGICOS'!F:F)</f>
        <v>0</v>
      </c>
    </row>
    <row r="88" spans="2:4" ht="37.5" x14ac:dyDescent="0.25">
      <c r="B88" s="305" t="s">
        <v>1335</v>
      </c>
      <c r="C88" s="83">
        <f>SUMIF('4. EQUIPO TECNOLÓGICOS'!C:C,'Cuadro Resumen'!$B$86:$B$102,'4. EQUIPO TECNOLÓGICOS'!D:D)</f>
        <v>0</v>
      </c>
      <c r="D88" s="83">
        <f>SUMIF('4. EQUIPO TECNOLÓGICOS'!$C:$C,'Cuadro Resumen'!$B$86:$B$102,'4. EQUIPO TECNOLÓGICOS'!F:F)</f>
        <v>0</v>
      </c>
    </row>
    <row r="89" spans="2:4" ht="37.5" x14ac:dyDescent="0.25">
      <c r="B89" s="305" t="s">
        <v>1338</v>
      </c>
      <c r="C89" s="83">
        <f>SUMIF('4. EQUIPO TECNOLÓGICOS'!C:C,'Cuadro Resumen'!$B$86:$B$102,'4. EQUIPO TECNOLÓGICOS'!D:D)</f>
        <v>0</v>
      </c>
      <c r="D89" s="83">
        <f>SUMIF('4. EQUIPO TECNOLÓGICOS'!$C:$C,'Cuadro Resumen'!$B$86:$B$102,'4. EQUIPO TECNOLÓGICOS'!F:F)</f>
        <v>0</v>
      </c>
    </row>
    <row r="90" spans="2:4" ht="18.75" x14ac:dyDescent="0.25">
      <c r="B90" s="82" t="s">
        <v>413</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1</v>
      </c>
      <c r="D94" s="83">
        <f>SUMIF('4. EQUIPO TECNOLÓGICOS'!$C:$C,'Cuadro Resumen'!$B$86:$B$102,'4. EQUIPO TECNOLÓGICOS'!F:F)</f>
        <v>13000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0</v>
      </c>
      <c r="D98" s="83">
        <f>SUMIF('4. EQUIPO TECNOLÓGICOS'!$C:$C,'Cuadro Resumen'!$B$86:$B$102,'4. EQUIPO TECNOLÓGICOS'!F:F)</f>
        <v>0</v>
      </c>
    </row>
    <row r="99" spans="2:4" ht="18.75" x14ac:dyDescent="0.25">
      <c r="B99" s="82" t="s">
        <v>1481</v>
      </c>
      <c r="C99" s="83">
        <f>SUMIF('4. EQUIPO TECNOLÓGICOS'!C:C,'Cuadro Resumen'!$B$86:$B$102,'4. EQUIPO TECNOLÓGICOS'!D:D)</f>
        <v>0</v>
      </c>
      <c r="D99" s="83">
        <f>SUMIF('4. EQUIPO TECNOLÓGICOS'!$C:$C,'Cuadro Resumen'!$B$86:$B$102,'4. EQUIPO TECNOLÓGICOS'!F:F)</f>
        <v>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0</v>
      </c>
      <c r="D101" s="83">
        <f>SUMIF('4. EQUIPO TECNOLÓGICOS'!$C:$C,'Cuadro Resumen'!$B$86:$B$102,'4. EQUIPO TECNOLÓGICOS'!F:F)</f>
        <v>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124</v>
      </c>
      <c r="C103" s="85">
        <f>SUM(C86:C102)</f>
        <v>1</v>
      </c>
      <c r="D103" s="85">
        <f>SUM(D86:D102)</f>
        <v>13000</v>
      </c>
    </row>
    <row r="107" spans="2:4" x14ac:dyDescent="0.25">
      <c r="B107" s="197" t="s">
        <v>472</v>
      </c>
    </row>
    <row r="128" spans="2:2" x14ac:dyDescent="0.25">
      <c r="B128" s="197" t="s">
        <v>473</v>
      </c>
    </row>
    <row r="129" spans="2:4" x14ac:dyDescent="0.25">
      <c r="B129" s="86" t="s">
        <v>119</v>
      </c>
      <c r="C129" s="86" t="s">
        <v>55</v>
      </c>
      <c r="D129" s="86" t="s">
        <v>474</v>
      </c>
    </row>
    <row r="130" spans="2:4" x14ac:dyDescent="0.25">
      <c r="B130" s="86" t="s">
        <v>475</v>
      </c>
    </row>
    <row r="131" spans="2:4" x14ac:dyDescent="0.25">
      <c r="B131" s="86" t="s">
        <v>465</v>
      </c>
    </row>
    <row r="132" spans="2:4" x14ac:dyDescent="0.25">
      <c r="B132" s="86" t="s">
        <v>479</v>
      </c>
    </row>
    <row r="145" spans="2:2" x14ac:dyDescent="0.25">
      <c r="B145" s="197" t="s">
        <v>480</v>
      </c>
    </row>
    <row r="196" spans="2:9" s="122" customFormat="1" x14ac:dyDescent="0.25">
      <c r="I196" s="448"/>
    </row>
    <row r="198" spans="2:9" hidden="1" x14ac:dyDescent="0.25">
      <c r="B198" s="1516" t="s">
        <v>1497</v>
      </c>
      <c r="C198" s="1516"/>
      <c r="D198" s="1516"/>
      <c r="E198" s="1516"/>
      <c r="F198" s="1516"/>
    </row>
    <row r="199" spans="2:9" hidden="1" x14ac:dyDescent="0.25">
      <c r="B199" s="452" t="s">
        <v>1498</v>
      </c>
      <c r="C199" s="451" t="s">
        <v>1499</v>
      </c>
      <c r="D199" s="451" t="s">
        <v>1499</v>
      </c>
      <c r="E199" s="451" t="s">
        <v>1500</v>
      </c>
      <c r="F199" s="451" t="s">
        <v>1500</v>
      </c>
    </row>
    <row r="200" spans="2:9" hidden="1" x14ac:dyDescent="0.25">
      <c r="B200" s="450"/>
      <c r="C200" s="450" t="s">
        <v>1501</v>
      </c>
      <c r="D200" s="450" t="s">
        <v>1502</v>
      </c>
      <c r="E200" s="450" t="s">
        <v>1501</v>
      </c>
      <c r="F200" s="450" t="s">
        <v>1502</v>
      </c>
    </row>
    <row r="201" spans="2:9" hidden="1" x14ac:dyDescent="0.25">
      <c r="B201" s="452" t="s">
        <v>3</v>
      </c>
      <c r="C201" s="449">
        <v>255</v>
      </c>
      <c r="D201" s="449">
        <v>235</v>
      </c>
      <c r="E201" s="449">
        <v>300</v>
      </c>
      <c r="F201" s="449">
        <v>280</v>
      </c>
    </row>
    <row r="202" spans="2:9" hidden="1" x14ac:dyDescent="0.25">
      <c r="B202" s="452" t="s">
        <v>4</v>
      </c>
      <c r="C202" s="449">
        <v>225</v>
      </c>
      <c r="D202" s="449">
        <v>205</v>
      </c>
      <c r="E202" s="449">
        <v>270</v>
      </c>
      <c r="F202" s="449">
        <v>250</v>
      </c>
    </row>
    <row r="203" spans="2:9" hidden="1" x14ac:dyDescent="0.25">
      <c r="B203" s="452" t="s">
        <v>5</v>
      </c>
      <c r="C203" s="449">
        <v>195</v>
      </c>
      <c r="D203" s="449">
        <v>180</v>
      </c>
      <c r="E203" s="449">
        <v>240</v>
      </c>
      <c r="F203" s="449">
        <v>220</v>
      </c>
    </row>
    <row r="204" spans="2:9" hidden="1" x14ac:dyDescent="0.25">
      <c r="B204" s="452" t="s">
        <v>6</v>
      </c>
      <c r="C204" s="449">
        <v>165</v>
      </c>
      <c r="D204" s="449">
        <v>150</v>
      </c>
      <c r="E204" s="449">
        <v>210</v>
      </c>
      <c r="F204" s="449">
        <v>195</v>
      </c>
    </row>
    <row r="205" spans="2:9" hidden="1" x14ac:dyDescent="0.25">
      <c r="B205" s="452" t="s">
        <v>1503</v>
      </c>
      <c r="C205" s="449">
        <v>145</v>
      </c>
      <c r="D205" s="449">
        <v>135</v>
      </c>
      <c r="E205" s="449">
        <v>185</v>
      </c>
      <c r="F205" s="449">
        <v>170</v>
      </c>
    </row>
    <row r="206" spans="2:9" hidden="1" x14ac:dyDescent="0.25">
      <c r="B206" s="447"/>
      <c r="C206" s="447"/>
      <c r="D206" s="447"/>
      <c r="E206" s="447"/>
      <c r="F206" s="447"/>
    </row>
    <row r="207" spans="2:9" hidden="1" x14ac:dyDescent="0.25">
      <c r="B207" s="1517" t="s">
        <v>1504</v>
      </c>
      <c r="C207" s="1517"/>
      <c r="D207" s="1517"/>
      <c r="E207" s="475">
        <f>C20</f>
        <v>22.584900000000001</v>
      </c>
      <c r="F207" s="475" t="str">
        <f>D20</f>
        <v>Lunes, 08 de febrero del 2016 Fuente el BCH</v>
      </c>
    </row>
    <row r="208" spans="2:9" hidden="1" x14ac:dyDescent="0.25">
      <c r="B208" s="447"/>
      <c r="C208" s="447"/>
      <c r="D208" s="447"/>
      <c r="E208" s="447"/>
      <c r="F208" s="447"/>
    </row>
    <row r="209" spans="2:9" hidden="1" x14ac:dyDescent="0.25">
      <c r="B209" s="447"/>
      <c r="C209" s="447"/>
      <c r="D209" s="447"/>
      <c r="E209" s="447"/>
      <c r="F209" s="447"/>
    </row>
    <row r="210" spans="2:9" hidden="1" x14ac:dyDescent="0.25">
      <c r="B210" s="1516" t="s">
        <v>1497</v>
      </c>
      <c r="C210" s="1516"/>
      <c r="D210" s="1516"/>
      <c r="E210" s="1516"/>
      <c r="F210" s="1516"/>
    </row>
    <row r="211" spans="2:9" hidden="1" x14ac:dyDescent="0.25">
      <c r="B211" s="452" t="s">
        <v>1498</v>
      </c>
      <c r="C211" s="451" t="s">
        <v>1499</v>
      </c>
      <c r="D211" s="451" t="s">
        <v>1499</v>
      </c>
      <c r="E211" s="451" t="s">
        <v>1500</v>
      </c>
      <c r="F211" s="451" t="s">
        <v>1500</v>
      </c>
    </row>
    <row r="212" spans="2:9" hidden="1" x14ac:dyDescent="0.25">
      <c r="B212" s="450"/>
      <c r="C212" s="450" t="s">
        <v>1501</v>
      </c>
      <c r="D212" s="450" t="s">
        <v>1502</v>
      </c>
      <c r="E212" s="450" t="s">
        <v>1501</v>
      </c>
      <c r="F212" s="450" t="s">
        <v>1502</v>
      </c>
    </row>
    <row r="213" spans="2:9" hidden="1" x14ac:dyDescent="0.25">
      <c r="B213" s="452" t="s">
        <v>3</v>
      </c>
      <c r="C213" s="453">
        <f>+C201*E207</f>
        <v>5759.1495000000004</v>
      </c>
      <c r="D213" s="454">
        <f>+D201*E207</f>
        <v>5307.4515000000001</v>
      </c>
      <c r="E213" s="454">
        <f>+E201*E207</f>
        <v>6775.47</v>
      </c>
      <c r="F213" s="454">
        <f>+F201*E207</f>
        <v>6323.7719999999999</v>
      </c>
    </row>
    <row r="214" spans="2:9" hidden="1" x14ac:dyDescent="0.25">
      <c r="B214" s="452" t="s">
        <v>4</v>
      </c>
      <c r="C214" s="453">
        <f>+C202*E207</f>
        <v>5081.6025</v>
      </c>
      <c r="D214" s="454">
        <f>+D202*E207</f>
        <v>4629.9045000000006</v>
      </c>
      <c r="E214" s="454">
        <f>+E202*E207</f>
        <v>6097.9230000000007</v>
      </c>
      <c r="F214" s="454">
        <f>+F202*E207</f>
        <v>5646.2250000000004</v>
      </c>
    </row>
    <row r="215" spans="2:9" hidden="1" x14ac:dyDescent="0.25">
      <c r="B215" s="452" t="s">
        <v>5</v>
      </c>
      <c r="C215" s="453">
        <f>+C203*E207</f>
        <v>4404.0555000000004</v>
      </c>
      <c r="D215" s="454">
        <f>+D203*E207</f>
        <v>4065.2820000000002</v>
      </c>
      <c r="E215" s="454">
        <f>+E203*E207</f>
        <v>5420.3760000000002</v>
      </c>
      <c r="F215" s="454">
        <f>+F203*E207</f>
        <v>4968.6779999999999</v>
      </c>
    </row>
    <row r="216" spans="2:9" hidden="1" x14ac:dyDescent="0.25">
      <c r="B216" s="452" t="s">
        <v>6</v>
      </c>
      <c r="C216" s="453">
        <f>+C204*E207</f>
        <v>3726.5085000000004</v>
      </c>
      <c r="D216" s="454">
        <f>+D204*E207</f>
        <v>3387.7350000000001</v>
      </c>
      <c r="E216" s="454">
        <f>+E204*E207</f>
        <v>4742.8290000000006</v>
      </c>
      <c r="F216" s="454">
        <f>+F204*E207</f>
        <v>4404.0555000000004</v>
      </c>
    </row>
    <row r="217" spans="2:9" hidden="1" x14ac:dyDescent="0.25">
      <c r="B217" s="452" t="s">
        <v>1503</v>
      </c>
      <c r="C217" s="453">
        <f>+C205*E207</f>
        <v>3274.8105</v>
      </c>
      <c r="D217" s="454">
        <f>+D205*E207</f>
        <v>3048.9615000000003</v>
      </c>
      <c r="E217" s="454">
        <f>+E205*E207</f>
        <v>4178.2065000000002</v>
      </c>
      <c r="F217" s="454">
        <f>+F205*E207</f>
        <v>3839.433</v>
      </c>
    </row>
    <row r="218" spans="2:9" hidden="1" x14ac:dyDescent="0.25"/>
    <row r="220" spans="2:9" s="122" customFormat="1" x14ac:dyDescent="0.25">
      <c r="I220" s="448"/>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W54"/>
  <sheetViews>
    <sheetView topLeftCell="I1" workbookViewId="0">
      <pane ySplit="8" topLeftCell="A12" activePane="bottomLeft" state="frozen"/>
      <selection activeCell="A7" sqref="A7"/>
      <selection pane="bottomLeft"/>
    </sheetView>
  </sheetViews>
  <sheetFormatPr baseColWidth="10" defaultRowHeight="15" x14ac:dyDescent="0.25"/>
  <cols>
    <col min="1" max="2" width="21.7109375" customWidth="1"/>
    <col min="3" max="3" width="27.42578125" customWidth="1"/>
    <col min="4" max="4" width="27.42578125" style="463"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3" ht="18.75" x14ac:dyDescent="0.25">
      <c r="B1" s="284"/>
      <c r="C1" s="284"/>
      <c r="D1" s="284"/>
      <c r="E1" s="284"/>
      <c r="F1" s="284"/>
      <c r="G1" s="284"/>
      <c r="H1" s="284" t="s">
        <v>1514</v>
      </c>
      <c r="K1" s="284"/>
      <c r="L1" s="284"/>
      <c r="M1" s="284"/>
      <c r="N1" s="284"/>
      <c r="O1" s="284"/>
      <c r="P1" s="511" t="s">
        <v>1611</v>
      </c>
      <c r="Q1" s="511" t="s">
        <v>1612</v>
      </c>
      <c r="R1" s="511" t="s">
        <v>1613</v>
      </c>
      <c r="S1" s="511" t="s">
        <v>1614</v>
      </c>
      <c r="T1" s="511" t="s">
        <v>1615</v>
      </c>
      <c r="U1" s="511" t="s">
        <v>1616</v>
      </c>
      <c r="V1" s="511" t="s">
        <v>1617</v>
      </c>
      <c r="W1" s="511" t="s">
        <v>1618</v>
      </c>
    </row>
    <row r="2" spans="1:23" ht="18.75" x14ac:dyDescent="0.25">
      <c r="A2" s="269" t="s">
        <v>1346</v>
      </c>
      <c r="B2" s="284"/>
      <c r="C2" s="284"/>
      <c r="D2" s="284"/>
      <c r="E2" s="284"/>
      <c r="F2" s="284"/>
      <c r="G2" s="284"/>
      <c r="H2" s="284"/>
      <c r="K2" s="284"/>
      <c r="L2" s="284"/>
      <c r="M2" s="284"/>
      <c r="N2" s="284"/>
      <c r="O2" s="284"/>
      <c r="P2" s="284"/>
      <c r="Q2" s="284"/>
      <c r="R2" s="284"/>
      <c r="S2" s="284"/>
      <c r="T2" s="284"/>
      <c r="U2" s="284"/>
    </row>
    <row r="3" spans="1:23" x14ac:dyDescent="0.25">
      <c r="A3" s="1567" t="s">
        <v>1401</v>
      </c>
      <c r="B3" s="1567"/>
      <c r="C3" s="1567"/>
      <c r="D3" s="1567"/>
      <c r="E3" s="1567"/>
      <c r="F3" s="1567"/>
      <c r="G3" s="1567"/>
      <c r="H3" s="1567"/>
      <c r="I3" s="1567"/>
      <c r="J3" s="1567"/>
      <c r="K3" s="1567"/>
      <c r="L3" s="1567"/>
      <c r="M3" s="1567"/>
      <c r="N3" s="1567"/>
      <c r="O3" s="1567"/>
      <c r="P3" s="1567"/>
      <c r="Q3" s="1567"/>
      <c r="R3" s="1567"/>
      <c r="S3" s="1567"/>
      <c r="T3" s="1567"/>
      <c r="U3" s="1567"/>
    </row>
    <row r="4" spans="1:23" s="365" customFormat="1" x14ac:dyDescent="0.25">
      <c r="A4" s="376" t="s">
        <v>1400</v>
      </c>
      <c r="B4" s="374"/>
      <c r="C4" s="374"/>
      <c r="D4" s="493"/>
      <c r="E4" s="374"/>
      <c r="F4" s="374"/>
      <c r="G4" s="374"/>
      <c r="H4" s="374"/>
      <c r="I4" s="374"/>
      <c r="J4" s="374"/>
      <c r="K4" s="374"/>
      <c r="L4" s="374"/>
      <c r="M4" s="374"/>
      <c r="N4" s="374"/>
      <c r="O4" s="374"/>
      <c r="P4" s="374"/>
      <c r="Q4" s="374"/>
      <c r="R4" s="374"/>
      <c r="S4" s="374"/>
      <c r="T4" s="374"/>
      <c r="U4" s="374"/>
    </row>
    <row r="5" spans="1:23" x14ac:dyDescent="0.25">
      <c r="A5" s="315" t="s">
        <v>1476</v>
      </c>
      <c r="B5" s="269"/>
      <c r="C5" s="269"/>
      <c r="D5" s="269"/>
      <c r="E5" s="269"/>
      <c r="F5" s="269"/>
      <c r="G5" s="269"/>
      <c r="H5" s="269"/>
      <c r="I5" s="269"/>
      <c r="J5" s="269"/>
      <c r="K5" s="269"/>
      <c r="L5" s="269"/>
      <c r="M5" s="269"/>
      <c r="N5" s="269"/>
      <c r="O5" s="269"/>
      <c r="P5" s="269"/>
      <c r="Q5" s="269"/>
      <c r="R5" s="269"/>
      <c r="S5" s="269"/>
      <c r="T5" s="269"/>
      <c r="U5" s="269"/>
    </row>
    <row r="6" spans="1:23" ht="15" customHeight="1" x14ac:dyDescent="0.25">
      <c r="A6" s="1522" t="s">
        <v>96</v>
      </c>
      <c r="B6" s="1524" t="s">
        <v>110</v>
      </c>
      <c r="C6" s="1534" t="s">
        <v>1537</v>
      </c>
      <c r="D6" s="1534" t="s">
        <v>1538</v>
      </c>
      <c r="E6" s="1534" t="s">
        <v>86</v>
      </c>
      <c r="F6" s="1534" t="s">
        <v>391</v>
      </c>
      <c r="G6" s="1534" t="s">
        <v>87</v>
      </c>
      <c r="H6" s="1537" t="s">
        <v>99</v>
      </c>
      <c r="I6" s="1539"/>
      <c r="J6" s="1539"/>
      <c r="K6" s="1539"/>
      <c r="L6" s="1539"/>
      <c r="M6" s="1539"/>
      <c r="N6" s="1539"/>
      <c r="O6" s="1538"/>
      <c r="P6" s="1543" t="s">
        <v>100</v>
      </c>
      <c r="Q6" s="1544"/>
      <c r="R6" s="1524" t="s">
        <v>102</v>
      </c>
      <c r="S6" s="1524" t="s">
        <v>109</v>
      </c>
      <c r="T6" s="1524" t="s">
        <v>108</v>
      </c>
      <c r="U6" s="1540" t="s">
        <v>88</v>
      </c>
    </row>
    <row r="7" spans="1:23" ht="15" customHeight="1" x14ac:dyDescent="0.25">
      <c r="A7" s="1522"/>
      <c r="B7" s="1522"/>
      <c r="C7" s="1535"/>
      <c r="D7" s="1535"/>
      <c r="E7" s="1535"/>
      <c r="F7" s="1535"/>
      <c r="G7" s="1535"/>
      <c r="H7" s="1537" t="s">
        <v>103</v>
      </c>
      <c r="I7" s="1538"/>
      <c r="J7" s="1537" t="s">
        <v>104</v>
      </c>
      <c r="K7" s="1538"/>
      <c r="L7" s="1537" t="s">
        <v>105</v>
      </c>
      <c r="M7" s="1538"/>
      <c r="N7" s="1537" t="s">
        <v>106</v>
      </c>
      <c r="O7" s="1538"/>
      <c r="P7" s="1545"/>
      <c r="Q7" s="1546"/>
      <c r="R7" s="1522"/>
      <c r="S7" s="1522"/>
      <c r="T7" s="1522"/>
      <c r="U7" s="1541"/>
    </row>
    <row r="8" spans="1:23" ht="25.5" x14ac:dyDescent="0.25">
      <c r="A8" s="1523"/>
      <c r="B8" s="1523"/>
      <c r="C8" s="1536"/>
      <c r="D8" s="1536"/>
      <c r="E8" s="1536"/>
      <c r="F8" s="1536"/>
      <c r="G8" s="1536"/>
      <c r="H8" s="439" t="s">
        <v>107</v>
      </c>
      <c r="I8" s="439" t="s">
        <v>12</v>
      </c>
      <c r="J8" s="439" t="s">
        <v>107</v>
      </c>
      <c r="K8" s="439" t="s">
        <v>12</v>
      </c>
      <c r="L8" s="439" t="s">
        <v>107</v>
      </c>
      <c r="M8" s="439" t="s">
        <v>12</v>
      </c>
      <c r="N8" s="439" t="s">
        <v>107</v>
      </c>
      <c r="O8" s="439" t="s">
        <v>12</v>
      </c>
      <c r="P8" s="439" t="s">
        <v>107</v>
      </c>
      <c r="Q8" s="439" t="s">
        <v>12</v>
      </c>
      <c r="R8" s="1523"/>
      <c r="S8" s="1523"/>
      <c r="T8" s="1523"/>
      <c r="U8" s="1542"/>
    </row>
    <row r="9" spans="1:23" s="365" customFormat="1" ht="15.75" x14ac:dyDescent="0.25">
      <c r="A9" s="440"/>
      <c r="B9" s="441"/>
      <c r="C9" s="442"/>
      <c r="D9" s="442"/>
      <c r="E9" s="442"/>
      <c r="F9" s="443"/>
      <c r="G9" s="442"/>
      <c r="H9" s="444"/>
      <c r="I9" s="444"/>
      <c r="J9" s="444"/>
      <c r="K9" s="444"/>
      <c r="L9" s="444"/>
      <c r="M9" s="444"/>
      <c r="N9" s="444"/>
      <c r="O9" s="444"/>
      <c r="P9" s="444"/>
      <c r="Q9" s="444"/>
      <c r="R9" s="445"/>
      <c r="S9" s="445"/>
      <c r="T9" s="445"/>
      <c r="U9" s="446"/>
    </row>
    <row r="10" spans="1:23" ht="15.75" x14ac:dyDescent="0.25">
      <c r="A10" s="1564" t="s">
        <v>1401</v>
      </c>
      <c r="B10" s="1564" t="s">
        <v>1402</v>
      </c>
      <c r="C10" s="280"/>
      <c r="D10" s="494"/>
      <c r="E10" s="280"/>
      <c r="F10" s="280"/>
      <c r="G10" s="281"/>
      <c r="H10" s="281"/>
      <c r="I10" s="358"/>
      <c r="J10" s="281"/>
      <c r="K10" s="358"/>
      <c r="L10" s="281"/>
      <c r="M10" s="358"/>
      <c r="N10" s="281"/>
      <c r="O10" s="358"/>
      <c r="P10" s="399">
        <f>H10+J10+L10+N10</f>
        <v>0</v>
      </c>
      <c r="Q10" s="400">
        <f>I10+K10+M10+O10</f>
        <v>0</v>
      </c>
      <c r="R10" s="281"/>
      <c r="S10" s="281"/>
      <c r="T10" s="281"/>
      <c r="U10" s="281"/>
    </row>
    <row r="11" spans="1:23" ht="15.75" x14ac:dyDescent="0.25">
      <c r="A11" s="1565"/>
      <c r="B11" s="1565"/>
      <c r="C11" s="280"/>
      <c r="D11" s="494"/>
      <c r="E11" s="280"/>
      <c r="F11" s="280"/>
      <c r="G11" s="281"/>
      <c r="H11" s="281"/>
      <c r="I11" s="358"/>
      <c r="J11" s="281"/>
      <c r="K11" s="358"/>
      <c r="L11" s="281"/>
      <c r="M11" s="358"/>
      <c r="N11" s="281"/>
      <c r="O11" s="358"/>
      <c r="P11" s="399">
        <f t="shared" ref="P11:P35" si="0">H11+J11+L11+N11</f>
        <v>0</v>
      </c>
      <c r="Q11" s="400">
        <f t="shared" ref="Q11:Q35" si="1">I11+K11+M11+O11</f>
        <v>0</v>
      </c>
      <c r="R11" s="281"/>
      <c r="S11" s="281"/>
      <c r="T11" s="281"/>
      <c r="U11" s="281"/>
    </row>
    <row r="12" spans="1:23" ht="15.75" x14ac:dyDescent="0.25">
      <c r="A12" s="1565"/>
      <c r="B12" s="1565"/>
      <c r="C12" s="280"/>
      <c r="D12" s="494"/>
      <c r="E12" s="280"/>
      <c r="F12" s="280"/>
      <c r="G12" s="281"/>
      <c r="H12" s="281"/>
      <c r="I12" s="358"/>
      <c r="J12" s="281"/>
      <c r="K12" s="358"/>
      <c r="L12" s="281"/>
      <c r="M12" s="358"/>
      <c r="N12" s="281"/>
      <c r="O12" s="358"/>
      <c r="P12" s="399">
        <f t="shared" si="0"/>
        <v>0</v>
      </c>
      <c r="Q12" s="400">
        <f t="shared" si="1"/>
        <v>0</v>
      </c>
      <c r="R12" s="281"/>
      <c r="S12" s="281"/>
      <c r="T12" s="281"/>
      <c r="U12" s="281"/>
    </row>
    <row r="13" spans="1:23" ht="15.75" x14ac:dyDescent="0.25">
      <c r="A13" s="1565"/>
      <c r="B13" s="1565"/>
      <c r="C13" s="280"/>
      <c r="D13" s="494"/>
      <c r="E13" s="280"/>
      <c r="F13" s="280"/>
      <c r="G13" s="281"/>
      <c r="H13" s="281"/>
      <c r="I13" s="358"/>
      <c r="J13" s="281"/>
      <c r="K13" s="358"/>
      <c r="L13" s="281"/>
      <c r="M13" s="358"/>
      <c r="N13" s="281"/>
      <c r="O13" s="358"/>
      <c r="P13" s="399">
        <f t="shared" si="0"/>
        <v>0</v>
      </c>
      <c r="Q13" s="400">
        <f t="shared" si="1"/>
        <v>0</v>
      </c>
      <c r="R13" s="281"/>
      <c r="S13" s="281"/>
      <c r="T13" s="281"/>
      <c r="U13" s="281"/>
    </row>
    <row r="14" spans="1:23" ht="15.75" x14ac:dyDescent="0.25">
      <c r="A14" s="1565"/>
      <c r="B14" s="1565"/>
      <c r="C14" s="280"/>
      <c r="D14" s="494"/>
      <c r="E14" s="280"/>
      <c r="F14" s="280"/>
      <c r="G14" s="281"/>
      <c r="H14" s="281"/>
      <c r="I14" s="358"/>
      <c r="J14" s="281"/>
      <c r="K14" s="358"/>
      <c r="L14" s="281"/>
      <c r="M14" s="358"/>
      <c r="N14" s="281"/>
      <c r="O14" s="358"/>
      <c r="P14" s="399">
        <f t="shared" si="0"/>
        <v>0</v>
      </c>
      <c r="Q14" s="400">
        <f t="shared" si="1"/>
        <v>0</v>
      </c>
      <c r="R14" s="281"/>
      <c r="S14" s="281"/>
      <c r="T14" s="281"/>
      <c r="U14" s="281"/>
    </row>
    <row r="15" spans="1:23" ht="15.75" x14ac:dyDescent="0.25">
      <c r="A15" s="1566"/>
      <c r="B15" s="1566"/>
      <c r="C15" s="280"/>
      <c r="D15" s="494"/>
      <c r="E15" s="280"/>
      <c r="F15" s="280"/>
      <c r="G15" s="281"/>
      <c r="H15" s="281"/>
      <c r="I15" s="358"/>
      <c r="J15" s="281"/>
      <c r="K15" s="358"/>
      <c r="L15" s="281"/>
      <c r="M15" s="358"/>
      <c r="N15" s="281"/>
      <c r="O15" s="358"/>
      <c r="P15" s="399">
        <f t="shared" si="0"/>
        <v>0</v>
      </c>
      <c r="Q15" s="400">
        <f t="shared" si="1"/>
        <v>0</v>
      </c>
      <c r="R15" s="281"/>
      <c r="S15" s="281"/>
      <c r="T15" s="281"/>
      <c r="U15" s="359"/>
    </row>
    <row r="16" spans="1:23" ht="15.75" customHeight="1" x14ac:dyDescent="0.25">
      <c r="A16" s="1564" t="s">
        <v>1400</v>
      </c>
      <c r="B16" s="1564" t="s">
        <v>1403</v>
      </c>
      <c r="C16" s="280"/>
      <c r="D16" s="494"/>
      <c r="E16" s="280"/>
      <c r="F16" s="280"/>
      <c r="G16" s="281"/>
      <c r="H16" s="281"/>
      <c r="I16" s="358"/>
      <c r="J16" s="281"/>
      <c r="K16" s="358"/>
      <c r="L16" s="360"/>
      <c r="M16" s="358"/>
      <c r="N16" s="281"/>
      <c r="O16" s="358"/>
      <c r="P16" s="399">
        <f t="shared" si="0"/>
        <v>0</v>
      </c>
      <c r="Q16" s="400">
        <f t="shared" si="1"/>
        <v>0</v>
      </c>
      <c r="R16" s="281"/>
      <c r="S16" s="281"/>
      <c r="T16" s="281"/>
      <c r="U16" s="281"/>
    </row>
    <row r="17" spans="1:21" ht="15.75" x14ac:dyDescent="0.25">
      <c r="A17" s="1565"/>
      <c r="B17" s="1565"/>
      <c r="C17" s="280"/>
      <c r="D17" s="494"/>
      <c r="E17" s="280"/>
      <c r="F17" s="280"/>
      <c r="G17" s="281"/>
      <c r="H17" s="281"/>
      <c r="I17" s="358"/>
      <c r="J17" s="281"/>
      <c r="K17" s="358"/>
      <c r="L17" s="360"/>
      <c r="M17" s="358"/>
      <c r="N17" s="281"/>
      <c r="O17" s="358"/>
      <c r="P17" s="399">
        <f t="shared" si="0"/>
        <v>0</v>
      </c>
      <c r="Q17" s="400">
        <f t="shared" si="1"/>
        <v>0</v>
      </c>
      <c r="R17" s="281"/>
      <c r="S17" s="281"/>
      <c r="T17" s="281"/>
      <c r="U17" s="281"/>
    </row>
    <row r="18" spans="1:21" ht="15.75" x14ac:dyDescent="0.25">
      <c r="A18" s="1565"/>
      <c r="B18" s="1565"/>
      <c r="C18" s="280"/>
      <c r="D18" s="494"/>
      <c r="E18" s="280"/>
      <c r="F18" s="280"/>
      <c r="G18" s="281"/>
      <c r="H18" s="281"/>
      <c r="I18" s="358"/>
      <c r="J18" s="281"/>
      <c r="K18" s="358"/>
      <c r="L18" s="360"/>
      <c r="M18" s="358"/>
      <c r="N18" s="281"/>
      <c r="O18" s="358"/>
      <c r="P18" s="399">
        <f t="shared" si="0"/>
        <v>0</v>
      </c>
      <c r="Q18" s="400">
        <f t="shared" si="1"/>
        <v>0</v>
      </c>
      <c r="R18" s="281"/>
      <c r="S18" s="281"/>
      <c r="T18" s="281"/>
      <c r="U18" s="281"/>
    </row>
    <row r="19" spans="1:21" ht="15.75" x14ac:dyDescent="0.25">
      <c r="A19" s="1565"/>
      <c r="B19" s="1565"/>
      <c r="C19" s="280"/>
      <c r="D19" s="494"/>
      <c r="E19" s="280"/>
      <c r="F19" s="280"/>
      <c r="G19" s="281"/>
      <c r="H19" s="281"/>
      <c r="I19" s="358"/>
      <c r="J19" s="281"/>
      <c r="K19" s="358"/>
      <c r="L19" s="360"/>
      <c r="M19" s="358"/>
      <c r="N19" s="281"/>
      <c r="O19" s="358"/>
      <c r="P19" s="399">
        <f t="shared" si="0"/>
        <v>0</v>
      </c>
      <c r="Q19" s="400">
        <f t="shared" si="1"/>
        <v>0</v>
      </c>
      <c r="R19" s="281"/>
      <c r="S19" s="281"/>
      <c r="T19" s="281"/>
      <c r="U19" s="281"/>
    </row>
    <row r="20" spans="1:21" ht="15.75" x14ac:dyDescent="0.25">
      <c r="A20" s="1565"/>
      <c r="B20" s="1565"/>
      <c r="C20" s="280"/>
      <c r="D20" s="494"/>
      <c r="E20" s="280"/>
      <c r="F20" s="280"/>
      <c r="G20" s="281"/>
      <c r="H20" s="281"/>
      <c r="I20" s="358"/>
      <c r="J20" s="281"/>
      <c r="K20" s="358"/>
      <c r="L20" s="281"/>
      <c r="M20" s="358"/>
      <c r="N20" s="281"/>
      <c r="O20" s="358"/>
      <c r="P20" s="399">
        <f t="shared" si="0"/>
        <v>0</v>
      </c>
      <c r="Q20" s="400">
        <f t="shared" si="1"/>
        <v>0</v>
      </c>
      <c r="R20" s="281"/>
      <c r="S20" s="281"/>
      <c r="T20" s="281"/>
      <c r="U20" s="361"/>
    </row>
    <row r="21" spans="1:21" s="365" customFormat="1" ht="15.75" x14ac:dyDescent="0.25">
      <c r="A21" s="1565"/>
      <c r="B21" s="1565"/>
      <c r="C21" s="375"/>
      <c r="D21" s="494"/>
      <c r="E21" s="375"/>
      <c r="F21" s="375"/>
      <c r="G21" s="281"/>
      <c r="H21" s="281"/>
      <c r="I21" s="358"/>
      <c r="J21" s="281"/>
      <c r="K21" s="358"/>
      <c r="L21" s="281"/>
      <c r="M21" s="358"/>
      <c r="N21" s="281"/>
      <c r="O21" s="358"/>
      <c r="P21" s="399">
        <f t="shared" si="0"/>
        <v>0</v>
      </c>
      <c r="Q21" s="400">
        <f t="shared" si="1"/>
        <v>0</v>
      </c>
      <c r="R21" s="281"/>
      <c r="S21" s="281"/>
      <c r="T21" s="281"/>
      <c r="U21" s="361"/>
    </row>
    <row r="22" spans="1:21" s="365" customFormat="1" ht="15.75" x14ac:dyDescent="0.25">
      <c r="A22" s="1565"/>
      <c r="B22" s="1565"/>
      <c r="C22" s="375"/>
      <c r="D22" s="494"/>
      <c r="E22" s="375"/>
      <c r="F22" s="375"/>
      <c r="G22" s="281"/>
      <c r="H22" s="281"/>
      <c r="I22" s="358"/>
      <c r="J22" s="281"/>
      <c r="K22" s="358"/>
      <c r="L22" s="281"/>
      <c r="M22" s="358"/>
      <c r="N22" s="281"/>
      <c r="O22" s="358"/>
      <c r="P22" s="399">
        <f t="shared" si="0"/>
        <v>0</v>
      </c>
      <c r="Q22" s="400">
        <f t="shared" si="1"/>
        <v>0</v>
      </c>
      <c r="R22" s="281"/>
      <c r="S22" s="281"/>
      <c r="T22" s="281"/>
      <c r="U22" s="361"/>
    </row>
    <row r="23" spans="1:21" s="365" customFormat="1" ht="15.75" x14ac:dyDescent="0.25">
      <c r="A23" s="1565"/>
      <c r="B23" s="1565"/>
      <c r="C23" s="375"/>
      <c r="D23" s="494"/>
      <c r="E23" s="375"/>
      <c r="F23" s="375"/>
      <c r="G23" s="281"/>
      <c r="H23" s="281"/>
      <c r="I23" s="358"/>
      <c r="J23" s="281"/>
      <c r="K23" s="358"/>
      <c r="L23" s="281"/>
      <c r="M23" s="358"/>
      <c r="N23" s="281"/>
      <c r="O23" s="358"/>
      <c r="P23" s="399">
        <f t="shared" si="0"/>
        <v>0</v>
      </c>
      <c r="Q23" s="400">
        <f t="shared" si="1"/>
        <v>0</v>
      </c>
      <c r="R23" s="281"/>
      <c r="S23" s="281"/>
      <c r="T23" s="281"/>
      <c r="U23" s="361"/>
    </row>
    <row r="24" spans="1:21" s="365" customFormat="1" ht="15.75" x14ac:dyDescent="0.25">
      <c r="A24" s="1565"/>
      <c r="B24" s="1565"/>
      <c r="C24" s="375"/>
      <c r="D24" s="494"/>
      <c r="E24" s="375"/>
      <c r="F24" s="375"/>
      <c r="G24" s="281"/>
      <c r="H24" s="281"/>
      <c r="I24" s="358"/>
      <c r="J24" s="281"/>
      <c r="K24" s="358"/>
      <c r="L24" s="281"/>
      <c r="M24" s="358"/>
      <c r="N24" s="281"/>
      <c r="O24" s="358"/>
      <c r="P24" s="399">
        <f t="shared" si="0"/>
        <v>0</v>
      </c>
      <c r="Q24" s="400">
        <f t="shared" si="1"/>
        <v>0</v>
      </c>
      <c r="R24" s="281"/>
      <c r="S24" s="281"/>
      <c r="T24" s="281"/>
      <c r="U24" s="361"/>
    </row>
    <row r="25" spans="1:21" s="365" customFormat="1" ht="15.75" x14ac:dyDescent="0.25">
      <c r="A25" s="1568" t="s">
        <v>1476</v>
      </c>
      <c r="B25" s="1568" t="s">
        <v>1424</v>
      </c>
      <c r="C25" s="375"/>
      <c r="D25" s="494"/>
      <c r="E25" s="375"/>
      <c r="F25" s="375"/>
      <c r="G25" s="281"/>
      <c r="H25" s="281"/>
      <c r="I25" s="358"/>
      <c r="J25" s="281"/>
      <c r="K25" s="358"/>
      <c r="L25" s="281"/>
      <c r="M25" s="358"/>
      <c r="N25" s="281"/>
      <c r="O25" s="358"/>
      <c r="P25" s="399">
        <f t="shared" si="0"/>
        <v>0</v>
      </c>
      <c r="Q25" s="400">
        <f t="shared" si="1"/>
        <v>0</v>
      </c>
      <c r="R25" s="281"/>
      <c r="S25" s="281"/>
      <c r="T25" s="281"/>
      <c r="U25" s="361"/>
    </row>
    <row r="26" spans="1:21" s="365" customFormat="1" ht="15.75" x14ac:dyDescent="0.25">
      <c r="A26" s="1568"/>
      <c r="B26" s="1568"/>
      <c r="C26" s="375"/>
      <c r="D26" s="494"/>
      <c r="E26" s="375"/>
      <c r="F26" s="375"/>
      <c r="G26" s="281"/>
      <c r="H26" s="281"/>
      <c r="I26" s="358"/>
      <c r="J26" s="281"/>
      <c r="K26" s="358"/>
      <c r="L26" s="281"/>
      <c r="M26" s="358"/>
      <c r="N26" s="281"/>
      <c r="O26" s="358"/>
      <c r="P26" s="399">
        <f t="shared" si="0"/>
        <v>0</v>
      </c>
      <c r="Q26" s="400">
        <f t="shared" si="1"/>
        <v>0</v>
      </c>
      <c r="R26" s="281"/>
      <c r="S26" s="281"/>
      <c r="T26" s="281"/>
      <c r="U26" s="361"/>
    </row>
    <row r="27" spans="1:21" s="365" customFormat="1" ht="15.75" x14ac:dyDescent="0.25">
      <c r="A27" s="1568"/>
      <c r="B27" s="1568"/>
      <c r="C27" s="375"/>
      <c r="D27" s="494"/>
      <c r="E27" s="375"/>
      <c r="F27" s="375"/>
      <c r="G27" s="281"/>
      <c r="H27" s="281"/>
      <c r="I27" s="358"/>
      <c r="J27" s="281"/>
      <c r="K27" s="358"/>
      <c r="L27" s="281"/>
      <c r="M27" s="358"/>
      <c r="N27" s="281"/>
      <c r="O27" s="358"/>
      <c r="P27" s="399">
        <f t="shared" si="0"/>
        <v>0</v>
      </c>
      <c r="Q27" s="400">
        <f t="shared" si="1"/>
        <v>0</v>
      </c>
      <c r="R27" s="281"/>
      <c r="S27" s="281"/>
      <c r="T27" s="281"/>
      <c r="U27" s="361"/>
    </row>
    <row r="28" spans="1:21" s="365" customFormat="1" ht="15.75" x14ac:dyDescent="0.25">
      <c r="A28" s="1568"/>
      <c r="B28" s="1568"/>
      <c r="C28" s="375"/>
      <c r="D28" s="494"/>
      <c r="E28" s="375"/>
      <c r="F28" s="375"/>
      <c r="G28" s="281"/>
      <c r="H28" s="281"/>
      <c r="I28" s="358"/>
      <c r="J28" s="281"/>
      <c r="K28" s="358"/>
      <c r="L28" s="281"/>
      <c r="M28" s="358"/>
      <c r="N28" s="281"/>
      <c r="O28" s="358"/>
      <c r="P28" s="399">
        <f t="shared" si="0"/>
        <v>0</v>
      </c>
      <c r="Q28" s="400">
        <f t="shared" si="1"/>
        <v>0</v>
      </c>
      <c r="R28" s="281"/>
      <c r="S28" s="281"/>
      <c r="T28" s="281"/>
      <c r="U28" s="361"/>
    </row>
    <row r="29" spans="1:21" s="365" customFormat="1" ht="15.75" x14ac:dyDescent="0.25">
      <c r="A29" s="1568"/>
      <c r="B29" s="1568"/>
      <c r="C29" s="375"/>
      <c r="D29" s="494"/>
      <c r="E29" s="375"/>
      <c r="F29" s="375"/>
      <c r="G29" s="281"/>
      <c r="H29" s="281"/>
      <c r="I29" s="358"/>
      <c r="J29" s="281"/>
      <c r="K29" s="358"/>
      <c r="L29" s="281"/>
      <c r="M29" s="358"/>
      <c r="N29" s="281"/>
      <c r="O29" s="358"/>
      <c r="P29" s="399">
        <f t="shared" si="0"/>
        <v>0</v>
      </c>
      <c r="Q29" s="400">
        <f t="shared" si="1"/>
        <v>0</v>
      </c>
      <c r="R29" s="281"/>
      <c r="S29" s="281"/>
      <c r="T29" s="281"/>
      <c r="U29" s="361"/>
    </row>
    <row r="30" spans="1:21" s="365" customFormat="1" ht="15.75" x14ac:dyDescent="0.25">
      <c r="A30" s="1568"/>
      <c r="B30" s="1568"/>
      <c r="C30" s="375"/>
      <c r="D30" s="494"/>
      <c r="E30" s="375"/>
      <c r="F30" s="375"/>
      <c r="G30" s="281"/>
      <c r="H30" s="281"/>
      <c r="I30" s="358"/>
      <c r="J30" s="281"/>
      <c r="K30" s="358"/>
      <c r="L30" s="281"/>
      <c r="M30" s="358"/>
      <c r="N30" s="281"/>
      <c r="O30" s="358"/>
      <c r="P30" s="399">
        <f t="shared" si="0"/>
        <v>0</v>
      </c>
      <c r="Q30" s="400">
        <f t="shared" si="1"/>
        <v>0</v>
      </c>
      <c r="R30" s="281"/>
      <c r="S30" s="281"/>
      <c r="T30" s="281"/>
      <c r="U30" s="361"/>
    </row>
    <row r="31" spans="1:21" s="365" customFormat="1" ht="15.75" x14ac:dyDescent="0.25">
      <c r="A31" s="1568"/>
      <c r="B31" s="1568"/>
      <c r="C31" s="375"/>
      <c r="D31" s="494"/>
      <c r="E31" s="375"/>
      <c r="F31" s="375"/>
      <c r="G31" s="281"/>
      <c r="H31" s="281"/>
      <c r="I31" s="358"/>
      <c r="J31" s="281"/>
      <c r="K31" s="358"/>
      <c r="L31" s="281"/>
      <c r="M31" s="358"/>
      <c r="N31" s="281"/>
      <c r="O31" s="358"/>
      <c r="P31" s="399">
        <f t="shared" si="0"/>
        <v>0</v>
      </c>
      <c r="Q31" s="400">
        <f t="shared" si="1"/>
        <v>0</v>
      </c>
      <c r="R31" s="281"/>
      <c r="S31" s="281"/>
      <c r="T31" s="281"/>
      <c r="U31" s="361"/>
    </row>
    <row r="32" spans="1:21" s="365" customFormat="1" ht="15.75" x14ac:dyDescent="0.25">
      <c r="A32" s="1568"/>
      <c r="B32" s="1568"/>
      <c r="C32" s="375"/>
      <c r="D32" s="494"/>
      <c r="E32" s="375"/>
      <c r="F32" s="375"/>
      <c r="G32" s="281"/>
      <c r="H32" s="281"/>
      <c r="I32" s="358"/>
      <c r="J32" s="281"/>
      <c r="K32" s="358"/>
      <c r="L32" s="281"/>
      <c r="M32" s="358"/>
      <c r="N32" s="281"/>
      <c r="O32" s="358"/>
      <c r="P32" s="399">
        <f t="shared" si="0"/>
        <v>0</v>
      </c>
      <c r="Q32" s="400">
        <f t="shared" si="1"/>
        <v>0</v>
      </c>
      <c r="R32" s="281"/>
      <c r="S32" s="281"/>
      <c r="T32" s="281"/>
      <c r="U32" s="361"/>
    </row>
    <row r="33" spans="1:21" s="365" customFormat="1" ht="15.75" x14ac:dyDescent="0.25">
      <c r="A33" s="1568"/>
      <c r="B33" s="1568"/>
      <c r="C33" s="375"/>
      <c r="D33" s="494"/>
      <c r="E33" s="375"/>
      <c r="F33" s="375"/>
      <c r="G33" s="281"/>
      <c r="H33" s="281"/>
      <c r="I33" s="358"/>
      <c r="J33" s="281"/>
      <c r="K33" s="358"/>
      <c r="L33" s="281"/>
      <c r="M33" s="358"/>
      <c r="N33" s="281"/>
      <c r="O33" s="358"/>
      <c r="P33" s="399">
        <f t="shared" si="0"/>
        <v>0</v>
      </c>
      <c r="Q33" s="400">
        <f t="shared" si="1"/>
        <v>0</v>
      </c>
      <c r="R33" s="281"/>
      <c r="S33" s="281"/>
      <c r="T33" s="281"/>
      <c r="U33" s="361"/>
    </row>
    <row r="34" spans="1:21" s="365" customFormat="1" ht="15.75" x14ac:dyDescent="0.25">
      <c r="A34" s="1568"/>
      <c r="B34" s="1568"/>
      <c r="C34" s="375"/>
      <c r="D34" s="494"/>
      <c r="E34" s="375"/>
      <c r="F34" s="375"/>
      <c r="G34" s="281"/>
      <c r="H34" s="281"/>
      <c r="I34" s="358"/>
      <c r="J34" s="281"/>
      <c r="K34" s="358"/>
      <c r="L34" s="281"/>
      <c r="M34" s="358"/>
      <c r="N34" s="281"/>
      <c r="O34" s="358"/>
      <c r="P34" s="399">
        <f t="shared" si="0"/>
        <v>0</v>
      </c>
      <c r="Q34" s="400">
        <f t="shared" si="1"/>
        <v>0</v>
      </c>
      <c r="R34" s="281"/>
      <c r="S34" s="281"/>
      <c r="T34" s="281"/>
      <c r="U34" s="361"/>
    </row>
    <row r="35" spans="1:21" ht="15.75" x14ac:dyDescent="0.25">
      <c r="A35" s="1568"/>
      <c r="B35" s="1568"/>
      <c r="C35" s="280"/>
      <c r="D35" s="494"/>
      <c r="E35" s="280"/>
      <c r="F35" s="280"/>
      <c r="G35" s="281"/>
      <c r="H35" s="281"/>
      <c r="I35" s="358"/>
      <c r="J35" s="281"/>
      <c r="K35" s="358"/>
      <c r="L35" s="281"/>
      <c r="M35" s="358"/>
      <c r="N35" s="281"/>
      <c r="O35" s="358"/>
      <c r="P35" s="399">
        <f t="shared" si="0"/>
        <v>0</v>
      </c>
      <c r="Q35" s="400">
        <f t="shared" si="1"/>
        <v>0</v>
      </c>
      <c r="R35" s="281"/>
      <c r="S35" s="281"/>
      <c r="T35" s="281"/>
      <c r="U35" s="281"/>
    </row>
    <row r="36" spans="1:21" ht="15.75" x14ac:dyDescent="0.25">
      <c r="A36" s="291"/>
      <c r="B36" s="292"/>
      <c r="C36" s="291" t="s">
        <v>1515</v>
      </c>
      <c r="D36" s="292"/>
      <c r="E36" s="292"/>
      <c r="F36" s="292"/>
      <c r="G36" s="293"/>
      <c r="H36" s="282">
        <f t="shared" ref="H36:Q36" si="2">SUM(H10:H35)</f>
        <v>0</v>
      </c>
      <c r="I36" s="283">
        <f t="shared" si="2"/>
        <v>0</v>
      </c>
      <c r="J36" s="282">
        <f t="shared" si="2"/>
        <v>0</v>
      </c>
      <c r="K36" s="283">
        <f t="shared" si="2"/>
        <v>0</v>
      </c>
      <c r="L36" s="282">
        <f t="shared" si="2"/>
        <v>0</v>
      </c>
      <c r="M36" s="283">
        <f t="shared" si="2"/>
        <v>0</v>
      </c>
      <c r="N36" s="282">
        <f t="shared" si="2"/>
        <v>0</v>
      </c>
      <c r="O36" s="283">
        <f t="shared" si="2"/>
        <v>0</v>
      </c>
      <c r="P36" s="283">
        <f t="shared" si="2"/>
        <v>0</v>
      </c>
      <c r="Q36" s="283">
        <f t="shared" si="2"/>
        <v>0</v>
      </c>
      <c r="R36" s="263"/>
      <c r="S36" s="263"/>
      <c r="T36" s="263"/>
      <c r="U36" s="263"/>
    </row>
    <row r="39" spans="1:21" x14ac:dyDescent="0.25">
      <c r="C39" s="463"/>
    </row>
    <row r="40" spans="1:21" x14ac:dyDescent="0.25">
      <c r="C40" s="463"/>
    </row>
    <row r="41" spans="1:21" x14ac:dyDescent="0.25">
      <c r="C41" s="463"/>
    </row>
    <row r="42" spans="1:21" x14ac:dyDescent="0.25">
      <c r="C42" s="463"/>
      <c r="I42"/>
      <c r="K42"/>
      <c r="M42"/>
      <c r="O42"/>
      <c r="Q42"/>
    </row>
    <row r="43" spans="1:21" x14ac:dyDescent="0.25">
      <c r="C43" s="463"/>
      <c r="I43"/>
      <c r="K43"/>
      <c r="M43"/>
      <c r="O43"/>
      <c r="Q43"/>
    </row>
    <row r="44" spans="1:21" x14ac:dyDescent="0.25">
      <c r="C44" s="463"/>
      <c r="I44"/>
      <c r="K44"/>
      <c r="M44"/>
      <c r="O44"/>
      <c r="Q44"/>
    </row>
    <row r="45" spans="1:21" x14ac:dyDescent="0.25">
      <c r="C45" s="463"/>
      <c r="I45"/>
      <c r="K45"/>
      <c r="M45"/>
      <c r="O45"/>
      <c r="Q45"/>
    </row>
    <row r="46" spans="1:21" x14ac:dyDescent="0.25">
      <c r="C46" s="463"/>
      <c r="I46"/>
      <c r="K46"/>
      <c r="M46"/>
      <c r="O46"/>
      <c r="Q46"/>
    </row>
    <row r="47" spans="1:21" x14ac:dyDescent="0.25">
      <c r="I47"/>
      <c r="K47"/>
      <c r="M47"/>
      <c r="O47"/>
      <c r="Q47"/>
    </row>
    <row r="48" spans="1:21"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sheetData>
  <mergeCells count="24">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 ref="A25:A35"/>
    <mergeCell ref="B25:B35"/>
    <mergeCell ref="B10:B15"/>
    <mergeCell ref="F6:F8"/>
    <mergeCell ref="A6:A8"/>
    <mergeCell ref="A10:A15"/>
    <mergeCell ref="A16:A24"/>
    <mergeCell ref="B16:B24"/>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dimension ref="A1:AF70"/>
  <sheetViews>
    <sheetView topLeftCell="G1" zoomScale="61" zoomScaleNormal="61" workbookViewId="0">
      <pane ySplit="6" topLeftCell="A18" activePane="bottomLeft" state="frozen"/>
      <selection activeCell="A7" sqref="A7"/>
      <selection pane="bottomLeft" activeCell="Q13" sqref="Q13"/>
    </sheetView>
  </sheetViews>
  <sheetFormatPr baseColWidth="10" defaultRowHeight="15" x14ac:dyDescent="0.25"/>
  <cols>
    <col min="1" max="1" width="21.7109375" style="365" customWidth="1"/>
    <col min="2" max="2" width="24.28515625" style="365" customWidth="1"/>
    <col min="3" max="3" width="27.42578125" style="365" customWidth="1"/>
    <col min="4" max="4" width="27.42578125" style="463" customWidth="1"/>
    <col min="5" max="7" width="27.42578125" style="365" customWidth="1"/>
    <col min="8" max="8" width="15.28515625" style="365" customWidth="1"/>
    <col min="9" max="9" width="13.7109375" style="233" bestFit="1" customWidth="1"/>
    <col min="10" max="10" width="15.28515625" style="365" customWidth="1"/>
    <col min="11" max="11" width="18.85546875" style="233" customWidth="1"/>
    <col min="12" max="12" width="11.42578125" style="365"/>
    <col min="13" max="13" width="13.7109375" style="233" bestFit="1" customWidth="1"/>
    <col min="14" max="14" width="11.42578125" style="365"/>
    <col min="15" max="15" width="13.7109375" style="233" bestFit="1" customWidth="1"/>
    <col min="16" max="16" width="15.28515625" style="365" customWidth="1"/>
    <col min="17" max="17" width="18.28515625" style="233" customWidth="1"/>
    <col min="18" max="20" width="14.140625" style="365" customWidth="1"/>
    <col min="21" max="21" width="17" style="365" customWidth="1"/>
    <col min="22" max="16384" width="11.42578125" style="365"/>
  </cols>
  <sheetData>
    <row r="1" spans="1:32" ht="18.75" x14ac:dyDescent="0.25">
      <c r="B1" s="284"/>
      <c r="C1" s="284"/>
      <c r="D1" s="284"/>
      <c r="E1" s="284"/>
      <c r="F1" s="284"/>
      <c r="G1" s="284"/>
      <c r="H1" s="284" t="s">
        <v>1451</v>
      </c>
      <c r="K1" s="284"/>
      <c r="L1" s="284"/>
      <c r="M1" s="511" t="s">
        <v>1619</v>
      </c>
      <c r="N1" s="511" t="s">
        <v>1620</v>
      </c>
      <c r="O1" s="511" t="s">
        <v>1621</v>
      </c>
      <c r="P1" s="511" t="s">
        <v>1622</v>
      </c>
      <c r="Q1" s="511" t="s">
        <v>1623</v>
      </c>
      <c r="R1" s="511" t="s">
        <v>1624</v>
      </c>
      <c r="S1" s="511" t="s">
        <v>1625</v>
      </c>
      <c r="T1" s="511" t="s">
        <v>1626</v>
      </c>
      <c r="U1" s="511" t="s">
        <v>1627</v>
      </c>
      <c r="V1" s="513" t="s">
        <v>1628</v>
      </c>
      <c r="W1" s="511" t="s">
        <v>1629</v>
      </c>
      <c r="X1" s="511" t="s">
        <v>1630</v>
      </c>
      <c r="Y1" s="511" t="s">
        <v>1631</v>
      </c>
      <c r="Z1" s="511" t="s">
        <v>1632</v>
      </c>
      <c r="AA1" s="511" t="s">
        <v>1633</v>
      </c>
      <c r="AB1" s="511" t="s">
        <v>1634</v>
      </c>
      <c r="AC1" s="511" t="s">
        <v>1635</v>
      </c>
      <c r="AD1" s="511" t="s">
        <v>1636</v>
      </c>
      <c r="AE1" s="511" t="s">
        <v>1637</v>
      </c>
      <c r="AF1" s="511" t="s">
        <v>1638</v>
      </c>
    </row>
    <row r="2" spans="1:32" ht="18.75" x14ac:dyDescent="0.25">
      <c r="A2" s="269" t="s">
        <v>1346</v>
      </c>
      <c r="B2" s="284"/>
      <c r="C2" s="284"/>
      <c r="D2" s="284"/>
      <c r="E2" s="284"/>
      <c r="F2" s="284"/>
      <c r="G2" s="284"/>
      <c r="H2" s="284"/>
      <c r="K2" s="284"/>
      <c r="L2" s="284"/>
      <c r="M2" s="284"/>
      <c r="N2" s="284"/>
      <c r="O2" s="284"/>
      <c r="P2" s="284"/>
      <c r="Q2" s="284"/>
      <c r="R2" s="284"/>
      <c r="S2" s="284"/>
      <c r="T2" s="284"/>
      <c r="U2" s="284"/>
    </row>
    <row r="3" spans="1:32" x14ac:dyDescent="0.25">
      <c r="A3" s="1567" t="s">
        <v>1450</v>
      </c>
      <c r="B3" s="1567"/>
      <c r="C3" s="1567"/>
      <c r="D3" s="1567"/>
      <c r="E3" s="1567"/>
      <c r="F3" s="1567"/>
      <c r="G3" s="1567"/>
      <c r="H3" s="1567"/>
      <c r="I3" s="1567"/>
      <c r="J3" s="1567"/>
      <c r="K3" s="1567"/>
      <c r="L3" s="1567"/>
      <c r="M3" s="1567"/>
      <c r="N3" s="1567"/>
      <c r="O3" s="1567"/>
      <c r="P3" s="1567"/>
      <c r="Q3" s="1567"/>
      <c r="R3" s="1567"/>
      <c r="S3" s="1567"/>
      <c r="T3" s="1567"/>
      <c r="U3" s="1567"/>
    </row>
    <row r="4" spans="1:32" ht="15" customHeight="1" x14ac:dyDescent="0.25">
      <c r="A4" s="1522" t="s">
        <v>96</v>
      </c>
      <c r="B4" s="1524" t="s">
        <v>110</v>
      </c>
      <c r="C4" s="1534" t="s">
        <v>1537</v>
      </c>
      <c r="D4" s="1534" t="s">
        <v>1538</v>
      </c>
      <c r="E4" s="1534" t="s">
        <v>86</v>
      </c>
      <c r="F4" s="1534" t="s">
        <v>391</v>
      </c>
      <c r="G4" s="1534" t="s">
        <v>87</v>
      </c>
      <c r="H4" s="1537" t="s">
        <v>99</v>
      </c>
      <c r="I4" s="1539"/>
      <c r="J4" s="1539"/>
      <c r="K4" s="1539"/>
      <c r="L4" s="1539"/>
      <c r="M4" s="1539"/>
      <c r="N4" s="1539"/>
      <c r="O4" s="1538"/>
      <c r="P4" s="1543" t="s">
        <v>100</v>
      </c>
      <c r="Q4" s="1544"/>
      <c r="R4" s="1524" t="s">
        <v>102</v>
      </c>
      <c r="S4" s="1524" t="s">
        <v>109</v>
      </c>
      <c r="T4" s="1524" t="s">
        <v>108</v>
      </c>
      <c r="U4" s="1540" t="s">
        <v>88</v>
      </c>
    </row>
    <row r="5" spans="1:32" ht="15" customHeight="1" x14ac:dyDescent="0.25">
      <c r="A5" s="1522"/>
      <c r="B5" s="1522"/>
      <c r="C5" s="1535"/>
      <c r="D5" s="1535"/>
      <c r="E5" s="1535"/>
      <c r="F5" s="1535"/>
      <c r="G5" s="1535"/>
      <c r="H5" s="1537" t="s">
        <v>103</v>
      </c>
      <c r="I5" s="1538"/>
      <c r="J5" s="1537" t="s">
        <v>104</v>
      </c>
      <c r="K5" s="1538"/>
      <c r="L5" s="1537" t="s">
        <v>105</v>
      </c>
      <c r="M5" s="1538"/>
      <c r="N5" s="1537" t="s">
        <v>106</v>
      </c>
      <c r="O5" s="1538"/>
      <c r="P5" s="1545"/>
      <c r="Q5" s="1546"/>
      <c r="R5" s="1522"/>
      <c r="S5" s="1522"/>
      <c r="T5" s="1522"/>
      <c r="U5" s="1541"/>
    </row>
    <row r="6" spans="1:32" ht="25.5" x14ac:dyDescent="0.25">
      <c r="A6" s="1523"/>
      <c r="B6" s="1523"/>
      <c r="C6" s="1536"/>
      <c r="D6" s="1536"/>
      <c r="E6" s="1536"/>
      <c r="F6" s="1536"/>
      <c r="G6" s="1536"/>
      <c r="H6" s="439" t="s">
        <v>107</v>
      </c>
      <c r="I6" s="439" t="s">
        <v>12</v>
      </c>
      <c r="J6" s="439" t="s">
        <v>107</v>
      </c>
      <c r="K6" s="439" t="s">
        <v>12</v>
      </c>
      <c r="L6" s="439" t="s">
        <v>107</v>
      </c>
      <c r="M6" s="439" t="s">
        <v>12</v>
      </c>
      <c r="N6" s="439" t="s">
        <v>107</v>
      </c>
      <c r="O6" s="439" t="s">
        <v>12</v>
      </c>
      <c r="P6" s="439" t="s">
        <v>107</v>
      </c>
      <c r="Q6" s="439" t="s">
        <v>12</v>
      </c>
      <c r="R6" s="1523"/>
      <c r="S6" s="1523"/>
      <c r="T6" s="1523"/>
      <c r="U6" s="1542"/>
    </row>
    <row r="7" spans="1:32" ht="15.75" x14ac:dyDescent="0.25">
      <c r="A7" s="440"/>
      <c r="B7" s="441"/>
      <c r="C7" s="442"/>
      <c r="D7" s="442"/>
      <c r="E7" s="442"/>
      <c r="F7" s="443"/>
      <c r="G7" s="442"/>
      <c r="H7" s="444"/>
      <c r="I7" s="444"/>
      <c r="J7" s="444"/>
      <c r="K7" s="444"/>
      <c r="L7" s="444"/>
      <c r="M7" s="444"/>
      <c r="N7" s="444"/>
      <c r="O7" s="444"/>
      <c r="P7" s="444"/>
      <c r="Q7" s="444"/>
      <c r="R7" s="445"/>
      <c r="S7" s="445"/>
      <c r="T7" s="445"/>
      <c r="U7" s="446"/>
    </row>
    <row r="8" spans="1:32" ht="236.25" x14ac:dyDescent="0.25">
      <c r="A8" s="1564" t="s">
        <v>1444</v>
      </c>
      <c r="B8" s="1568" t="s">
        <v>1442</v>
      </c>
      <c r="C8" s="1489" t="s">
        <v>1619</v>
      </c>
      <c r="D8" s="1489" t="s">
        <v>2433</v>
      </c>
      <c r="E8" s="1489" t="s">
        <v>2434</v>
      </c>
      <c r="F8" s="1489" t="s">
        <v>2426</v>
      </c>
      <c r="G8" s="1489" t="s">
        <v>2427</v>
      </c>
      <c r="H8" s="1489">
        <v>25</v>
      </c>
      <c r="I8" s="1490">
        <v>1500</v>
      </c>
      <c r="J8" s="1489">
        <v>25</v>
      </c>
      <c r="K8" s="1490">
        <v>1500</v>
      </c>
      <c r="L8" s="1489">
        <v>25</v>
      </c>
      <c r="M8" s="1490">
        <v>1500</v>
      </c>
      <c r="N8" s="1489">
        <v>25</v>
      </c>
      <c r="O8" s="1490">
        <v>1500</v>
      </c>
      <c r="P8" s="1494">
        <v>100</v>
      </c>
      <c r="Q8" s="1493">
        <v>6000</v>
      </c>
      <c r="R8" s="1489"/>
      <c r="S8" s="1489" t="s">
        <v>2435</v>
      </c>
      <c r="T8" s="1489" t="s">
        <v>2436</v>
      </c>
      <c r="U8" s="1489" t="s">
        <v>2437</v>
      </c>
    </row>
    <row r="9" spans="1:32" ht="157.5" x14ac:dyDescent="0.25">
      <c r="A9" s="1565"/>
      <c r="B9" s="1568"/>
      <c r="C9" s="1489" t="s">
        <v>1619</v>
      </c>
      <c r="D9" s="1489" t="s">
        <v>2433</v>
      </c>
      <c r="E9" s="1489" t="s">
        <v>2449</v>
      </c>
      <c r="F9" s="1489" t="s">
        <v>2430</v>
      </c>
      <c r="G9" s="1489" t="s">
        <v>2431</v>
      </c>
      <c r="H9" s="1489">
        <v>100</v>
      </c>
      <c r="I9" s="1490">
        <v>500</v>
      </c>
      <c r="J9" s="1489"/>
      <c r="K9" s="1490"/>
      <c r="L9" s="1489"/>
      <c r="M9" s="1490"/>
      <c r="N9" s="1489"/>
      <c r="O9" s="1490"/>
      <c r="P9" s="1494">
        <v>100</v>
      </c>
      <c r="Q9" s="1493">
        <v>500</v>
      </c>
      <c r="R9" s="1489"/>
      <c r="S9" s="1489" t="s">
        <v>2438</v>
      </c>
      <c r="T9" s="1489" t="s">
        <v>2439</v>
      </c>
      <c r="U9" s="1489" t="s">
        <v>2440</v>
      </c>
    </row>
    <row r="10" spans="1:32" ht="15.75" x14ac:dyDescent="0.25">
      <c r="A10" s="1565"/>
      <c r="B10" s="1568"/>
      <c r="C10" s="280"/>
      <c r="D10" s="494"/>
      <c r="E10" s="280"/>
      <c r="F10" s="280"/>
      <c r="G10" s="281"/>
      <c r="H10" s="281"/>
      <c r="I10" s="358"/>
      <c r="J10" s="281"/>
      <c r="K10" s="358"/>
      <c r="L10" s="281"/>
      <c r="M10" s="358"/>
      <c r="N10" s="281"/>
      <c r="O10" s="358"/>
      <c r="P10" s="401">
        <f t="shared" ref="P10:P22" si="0">H10+J10+L10+N10</f>
        <v>0</v>
      </c>
      <c r="Q10" s="400">
        <f t="shared" ref="Q10:Q22" si="1">I10+K10+M10+O10</f>
        <v>0</v>
      </c>
      <c r="R10" s="281"/>
      <c r="S10" s="281"/>
      <c r="T10" s="281"/>
      <c r="U10" s="281"/>
    </row>
    <row r="11" spans="1:32" ht="15.75" x14ac:dyDescent="0.25">
      <c r="A11" s="1565"/>
      <c r="B11" s="1568"/>
      <c r="C11" s="280"/>
      <c r="D11" s="494"/>
      <c r="E11" s="280"/>
      <c r="F11" s="280"/>
      <c r="G11" s="281"/>
      <c r="H11" s="281"/>
      <c r="I11" s="358"/>
      <c r="J11" s="281"/>
      <c r="K11" s="358"/>
      <c r="L11" s="281"/>
      <c r="M11" s="358"/>
      <c r="N11" s="281"/>
      <c r="O11" s="358"/>
      <c r="P11" s="401">
        <f t="shared" si="0"/>
        <v>0</v>
      </c>
      <c r="Q11" s="400">
        <f t="shared" si="1"/>
        <v>0</v>
      </c>
      <c r="R11" s="281"/>
      <c r="S11" s="281"/>
      <c r="T11" s="281"/>
      <c r="U11" s="281"/>
    </row>
    <row r="12" spans="1:32" ht="15.75" x14ac:dyDescent="0.25">
      <c r="A12" s="1565"/>
      <c r="B12" s="1568"/>
      <c r="C12" s="280"/>
      <c r="D12" s="494"/>
      <c r="E12" s="280"/>
      <c r="F12" s="280"/>
      <c r="G12" s="281"/>
      <c r="H12" s="281"/>
      <c r="I12" s="358"/>
      <c r="J12" s="281"/>
      <c r="K12" s="358"/>
      <c r="L12" s="281"/>
      <c r="M12" s="358"/>
      <c r="N12" s="281"/>
      <c r="O12" s="358"/>
      <c r="P12" s="401">
        <f t="shared" si="0"/>
        <v>0</v>
      </c>
      <c r="Q12" s="400">
        <f t="shared" si="1"/>
        <v>0</v>
      </c>
      <c r="R12" s="281"/>
      <c r="S12" s="281"/>
      <c r="T12" s="281"/>
      <c r="U12" s="281"/>
    </row>
    <row r="13" spans="1:32" ht="94.5" x14ac:dyDescent="0.25">
      <c r="A13" s="1565"/>
      <c r="B13" s="1568" t="s">
        <v>1449</v>
      </c>
      <c r="C13" s="1489" t="s">
        <v>1620</v>
      </c>
      <c r="D13" s="1489" t="s">
        <v>2441</v>
      </c>
      <c r="E13" s="1489" t="s">
        <v>2442</v>
      </c>
      <c r="F13" s="1489" t="s">
        <v>2443</v>
      </c>
      <c r="G13" s="1489" t="s">
        <v>2444</v>
      </c>
      <c r="H13" s="1489">
        <v>25</v>
      </c>
      <c r="I13" s="1490">
        <v>2500</v>
      </c>
      <c r="J13" s="1489">
        <v>25</v>
      </c>
      <c r="K13" s="1490">
        <v>2500</v>
      </c>
      <c r="L13" s="1489">
        <v>25</v>
      </c>
      <c r="M13" s="1490">
        <v>2500</v>
      </c>
      <c r="N13" s="1489">
        <v>25</v>
      </c>
      <c r="O13" s="1490">
        <v>2500</v>
      </c>
      <c r="P13" s="1494">
        <v>100</v>
      </c>
      <c r="Q13" s="1493">
        <v>10000</v>
      </c>
      <c r="R13" s="1489"/>
      <c r="S13" s="1489"/>
      <c r="T13" s="1489" t="s">
        <v>2445</v>
      </c>
      <c r="U13" s="1489" t="s">
        <v>2446</v>
      </c>
    </row>
    <row r="14" spans="1:32" ht="15.75" x14ac:dyDescent="0.25">
      <c r="A14" s="1565"/>
      <c r="B14" s="1568"/>
      <c r="C14" s="280"/>
      <c r="D14" s="494"/>
      <c r="E14" s="280"/>
      <c r="F14" s="280"/>
      <c r="G14" s="281"/>
      <c r="H14" s="281"/>
      <c r="I14" s="358"/>
      <c r="J14" s="281"/>
      <c r="K14" s="358"/>
      <c r="L14" s="281"/>
      <c r="M14" s="358"/>
      <c r="N14" s="281"/>
      <c r="O14" s="358"/>
      <c r="P14" s="401">
        <f t="shared" si="0"/>
        <v>0</v>
      </c>
      <c r="Q14" s="400">
        <f t="shared" si="1"/>
        <v>0</v>
      </c>
      <c r="R14" s="281"/>
      <c r="S14" s="281"/>
      <c r="T14" s="281"/>
      <c r="U14" s="359"/>
    </row>
    <row r="15" spans="1:32" ht="15.75" x14ac:dyDescent="0.25">
      <c r="A15" s="1565"/>
      <c r="B15" s="1568"/>
      <c r="C15" s="280"/>
      <c r="D15" s="494"/>
      <c r="E15" s="280"/>
      <c r="F15" s="280"/>
      <c r="G15" s="281"/>
      <c r="H15" s="281"/>
      <c r="I15" s="358"/>
      <c r="J15" s="281"/>
      <c r="K15" s="358"/>
      <c r="L15" s="281"/>
      <c r="M15" s="358"/>
      <c r="N15" s="281"/>
      <c r="O15" s="358"/>
      <c r="P15" s="401">
        <f t="shared" si="0"/>
        <v>0</v>
      </c>
      <c r="Q15" s="400">
        <f t="shared" si="1"/>
        <v>0</v>
      </c>
      <c r="R15" s="281"/>
      <c r="S15" s="281"/>
      <c r="T15" s="281"/>
      <c r="U15" s="359"/>
    </row>
    <row r="16" spans="1:32" ht="15.75" x14ac:dyDescent="0.25">
      <c r="A16" s="1565"/>
      <c r="B16" s="1568"/>
      <c r="C16" s="280"/>
      <c r="D16" s="494"/>
      <c r="E16" s="280"/>
      <c r="F16" s="280"/>
      <c r="G16" s="281"/>
      <c r="H16" s="281"/>
      <c r="I16" s="358"/>
      <c r="J16" s="281"/>
      <c r="K16" s="358"/>
      <c r="L16" s="281"/>
      <c r="M16" s="358"/>
      <c r="N16" s="281"/>
      <c r="O16" s="358"/>
      <c r="P16" s="401">
        <f t="shared" si="0"/>
        <v>0</v>
      </c>
      <c r="Q16" s="400">
        <f t="shared" si="1"/>
        <v>0</v>
      </c>
      <c r="R16" s="281"/>
      <c r="S16" s="281"/>
      <c r="T16" s="281"/>
      <c r="U16" s="359"/>
    </row>
    <row r="17" spans="1:21" ht="15.75" x14ac:dyDescent="0.25">
      <c r="A17" s="1565"/>
      <c r="B17" s="1568"/>
      <c r="C17" s="280"/>
      <c r="D17" s="494"/>
      <c r="E17" s="280"/>
      <c r="F17" s="280"/>
      <c r="G17" s="281"/>
      <c r="H17" s="281"/>
      <c r="I17" s="358"/>
      <c r="J17" s="281"/>
      <c r="K17" s="358"/>
      <c r="L17" s="360"/>
      <c r="M17" s="358"/>
      <c r="N17" s="281"/>
      <c r="O17" s="358"/>
      <c r="P17" s="401">
        <f t="shared" si="0"/>
        <v>0</v>
      </c>
      <c r="Q17" s="400">
        <f t="shared" si="1"/>
        <v>0</v>
      </c>
      <c r="R17" s="281"/>
      <c r="S17" s="281"/>
      <c r="T17" s="281"/>
      <c r="U17" s="281"/>
    </row>
    <row r="18" spans="1:21" ht="15.75" x14ac:dyDescent="0.25">
      <c r="A18" s="1565"/>
      <c r="B18" s="1568" t="s">
        <v>1443</v>
      </c>
      <c r="C18" s="280"/>
      <c r="D18" s="494"/>
      <c r="E18" s="280"/>
      <c r="F18" s="280"/>
      <c r="G18" s="281"/>
      <c r="H18" s="281"/>
      <c r="I18" s="358"/>
      <c r="J18" s="281"/>
      <c r="K18" s="358"/>
      <c r="L18" s="360"/>
      <c r="M18" s="358"/>
      <c r="N18" s="281"/>
      <c r="O18" s="358"/>
      <c r="P18" s="401">
        <f t="shared" si="0"/>
        <v>0</v>
      </c>
      <c r="Q18" s="400">
        <f t="shared" si="1"/>
        <v>0</v>
      </c>
      <c r="R18" s="281"/>
      <c r="S18" s="281"/>
      <c r="T18" s="281"/>
      <c r="U18" s="281"/>
    </row>
    <row r="19" spans="1:21" ht="15.75" x14ac:dyDescent="0.25">
      <c r="A19" s="1565"/>
      <c r="B19" s="1568"/>
      <c r="C19" s="280"/>
      <c r="D19" s="494"/>
      <c r="E19" s="280"/>
      <c r="F19" s="280"/>
      <c r="G19" s="281"/>
      <c r="H19" s="281"/>
      <c r="I19" s="358"/>
      <c r="J19" s="281"/>
      <c r="K19" s="358"/>
      <c r="L19" s="360"/>
      <c r="M19" s="358"/>
      <c r="N19" s="281"/>
      <c r="O19" s="358"/>
      <c r="P19" s="401">
        <f t="shared" si="0"/>
        <v>0</v>
      </c>
      <c r="Q19" s="400">
        <f t="shared" si="1"/>
        <v>0</v>
      </c>
      <c r="R19" s="281"/>
      <c r="S19" s="281"/>
      <c r="T19" s="281"/>
      <c r="U19" s="281"/>
    </row>
    <row r="20" spans="1:21" ht="15.75" x14ac:dyDescent="0.25">
      <c r="A20" s="1565"/>
      <c r="B20" s="1568"/>
      <c r="C20" s="280"/>
      <c r="D20" s="494"/>
      <c r="E20" s="280"/>
      <c r="F20" s="280"/>
      <c r="G20" s="281"/>
      <c r="H20" s="281"/>
      <c r="I20" s="358"/>
      <c r="J20" s="281"/>
      <c r="K20" s="358"/>
      <c r="L20" s="360"/>
      <c r="M20" s="358"/>
      <c r="N20" s="281"/>
      <c r="O20" s="358"/>
      <c r="P20" s="401">
        <f t="shared" si="0"/>
        <v>0</v>
      </c>
      <c r="Q20" s="400">
        <f t="shared" si="1"/>
        <v>0</v>
      </c>
      <c r="R20" s="281"/>
      <c r="S20" s="281"/>
      <c r="T20" s="281"/>
      <c r="U20" s="281"/>
    </row>
    <row r="21" spans="1:21" ht="15.75" x14ac:dyDescent="0.25">
      <c r="A21" s="1565"/>
      <c r="B21" s="1568"/>
      <c r="C21" s="280"/>
      <c r="D21" s="494"/>
      <c r="E21" s="280"/>
      <c r="F21" s="280"/>
      <c r="G21" s="281"/>
      <c r="H21" s="281"/>
      <c r="I21" s="358"/>
      <c r="J21" s="281"/>
      <c r="K21" s="358"/>
      <c r="L21" s="360"/>
      <c r="M21" s="358"/>
      <c r="N21" s="281"/>
      <c r="O21" s="358"/>
      <c r="P21" s="401">
        <f t="shared" si="0"/>
        <v>0</v>
      </c>
      <c r="Q21" s="400">
        <f t="shared" si="1"/>
        <v>0</v>
      </c>
      <c r="R21" s="281"/>
      <c r="S21" s="281"/>
      <c r="T21" s="281"/>
      <c r="U21" s="281"/>
    </row>
    <row r="22" spans="1:21" ht="15.75" x14ac:dyDescent="0.25">
      <c r="A22" s="1565"/>
      <c r="B22" s="1568"/>
      <c r="C22" s="280"/>
      <c r="D22" s="494"/>
      <c r="E22" s="280"/>
      <c r="F22" s="369"/>
      <c r="G22" s="281"/>
      <c r="H22" s="281"/>
      <c r="I22" s="358"/>
      <c r="J22" s="281"/>
      <c r="K22" s="358"/>
      <c r="L22" s="360"/>
      <c r="M22" s="358"/>
      <c r="N22" s="281"/>
      <c r="O22" s="358"/>
      <c r="P22" s="401">
        <f t="shared" si="0"/>
        <v>0</v>
      </c>
      <c r="Q22" s="400">
        <f t="shared" si="1"/>
        <v>0</v>
      </c>
      <c r="R22" s="281"/>
      <c r="S22" s="281"/>
      <c r="T22" s="281"/>
      <c r="U22" s="281"/>
    </row>
    <row r="23" spans="1:21" ht="15.75" x14ac:dyDescent="0.25">
      <c r="A23" s="1565"/>
      <c r="B23" s="1564" t="s">
        <v>1445</v>
      </c>
      <c r="C23" s="280"/>
      <c r="D23" s="494"/>
      <c r="E23" s="280"/>
      <c r="F23" s="369"/>
      <c r="G23" s="281"/>
      <c r="H23" s="281"/>
      <c r="I23" s="358"/>
      <c r="J23" s="281"/>
      <c r="K23" s="358"/>
      <c r="L23" s="360"/>
      <c r="M23" s="358"/>
      <c r="N23" s="281"/>
      <c r="O23" s="358"/>
      <c r="P23" s="401">
        <f t="shared" ref="P23:Q23" si="2">H23+J23+L23+N23</f>
        <v>0</v>
      </c>
      <c r="Q23" s="400">
        <f t="shared" si="2"/>
        <v>0</v>
      </c>
      <c r="R23" s="281"/>
      <c r="S23" s="281"/>
      <c r="T23" s="281"/>
      <c r="U23" s="281"/>
    </row>
    <row r="24" spans="1:21" ht="15.75" x14ac:dyDescent="0.25">
      <c r="A24" s="1565"/>
      <c r="B24" s="1565"/>
      <c r="C24" s="280"/>
      <c r="D24" s="494"/>
      <c r="E24" s="280"/>
      <c r="F24" s="369"/>
      <c r="G24" s="281"/>
      <c r="H24" s="281"/>
      <c r="I24" s="358"/>
      <c r="J24" s="281"/>
      <c r="K24" s="358"/>
      <c r="L24" s="360"/>
      <c r="M24" s="358"/>
      <c r="N24" s="281"/>
      <c r="O24" s="358"/>
      <c r="P24" s="401">
        <f t="shared" ref="P24:P42" si="3">H24+J24+L24+N24</f>
        <v>0</v>
      </c>
      <c r="Q24" s="400">
        <f t="shared" ref="Q24:Q42" si="4">I24+K24+M24+O24</f>
        <v>0</v>
      </c>
      <c r="R24" s="281"/>
      <c r="S24" s="281"/>
      <c r="T24" s="281"/>
      <c r="U24" s="281"/>
    </row>
    <row r="25" spans="1:21" ht="15.75" x14ac:dyDescent="0.25">
      <c r="A25" s="1565"/>
      <c r="B25" s="1565"/>
      <c r="C25" s="280"/>
      <c r="D25" s="494"/>
      <c r="E25" s="280"/>
      <c r="F25" s="369"/>
      <c r="G25" s="281"/>
      <c r="H25" s="281"/>
      <c r="I25" s="358"/>
      <c r="J25" s="281"/>
      <c r="K25" s="358"/>
      <c r="L25" s="360"/>
      <c r="M25" s="358"/>
      <c r="N25" s="281"/>
      <c r="O25" s="358"/>
      <c r="P25" s="401">
        <f t="shared" si="3"/>
        <v>0</v>
      </c>
      <c r="Q25" s="400">
        <f t="shared" si="4"/>
        <v>0</v>
      </c>
      <c r="R25" s="281"/>
      <c r="S25" s="281"/>
      <c r="T25" s="281"/>
      <c r="U25" s="281"/>
    </row>
    <row r="26" spans="1:21" ht="15.75" x14ac:dyDescent="0.25">
      <c r="A26" s="1565"/>
      <c r="B26" s="1565"/>
      <c r="C26" s="280"/>
      <c r="D26" s="494"/>
      <c r="E26" s="280"/>
      <c r="F26" s="369"/>
      <c r="G26" s="281"/>
      <c r="H26" s="281"/>
      <c r="I26" s="358"/>
      <c r="J26" s="281"/>
      <c r="K26" s="358"/>
      <c r="L26" s="360"/>
      <c r="M26" s="358"/>
      <c r="N26" s="281"/>
      <c r="O26" s="358"/>
      <c r="P26" s="401">
        <f t="shared" si="3"/>
        <v>0</v>
      </c>
      <c r="Q26" s="400">
        <f t="shared" si="4"/>
        <v>0</v>
      </c>
      <c r="R26" s="281"/>
      <c r="S26" s="281"/>
      <c r="T26" s="281"/>
      <c r="U26" s="281"/>
    </row>
    <row r="27" spans="1:21" ht="15.75" x14ac:dyDescent="0.25">
      <c r="A27" s="1565"/>
      <c r="B27" s="1566"/>
      <c r="C27" s="280"/>
      <c r="D27" s="494"/>
      <c r="E27" s="280"/>
      <c r="F27" s="369"/>
      <c r="G27" s="281"/>
      <c r="H27" s="281"/>
      <c r="I27" s="358"/>
      <c r="J27" s="281"/>
      <c r="K27" s="358"/>
      <c r="L27" s="360"/>
      <c r="M27" s="358"/>
      <c r="N27" s="281"/>
      <c r="O27" s="358"/>
      <c r="P27" s="401">
        <f t="shared" si="3"/>
        <v>0</v>
      </c>
      <c r="Q27" s="400">
        <f t="shared" si="4"/>
        <v>0</v>
      </c>
      <c r="R27" s="281"/>
      <c r="S27" s="281"/>
      <c r="T27" s="281"/>
      <c r="U27" s="281"/>
    </row>
    <row r="28" spans="1:21" ht="15.75" x14ac:dyDescent="0.25">
      <c r="A28" s="1565"/>
      <c r="B28" s="1564" t="s">
        <v>1446</v>
      </c>
      <c r="C28" s="280"/>
      <c r="D28" s="494"/>
      <c r="E28" s="280"/>
      <c r="F28" s="369"/>
      <c r="G28" s="281"/>
      <c r="H28" s="281"/>
      <c r="I28" s="358"/>
      <c r="J28" s="281"/>
      <c r="K28" s="358"/>
      <c r="L28" s="360"/>
      <c r="M28" s="358"/>
      <c r="N28" s="281"/>
      <c r="O28" s="358"/>
      <c r="P28" s="401">
        <f t="shared" si="3"/>
        <v>0</v>
      </c>
      <c r="Q28" s="400">
        <f t="shared" si="4"/>
        <v>0</v>
      </c>
      <c r="R28" s="281"/>
      <c r="S28" s="281"/>
      <c r="T28" s="281"/>
      <c r="U28" s="281"/>
    </row>
    <row r="29" spans="1:21" ht="15.75" x14ac:dyDescent="0.25">
      <c r="A29" s="1565"/>
      <c r="B29" s="1565"/>
      <c r="C29" s="280"/>
      <c r="D29" s="494"/>
      <c r="E29" s="280"/>
      <c r="F29" s="369"/>
      <c r="G29" s="281"/>
      <c r="H29" s="281"/>
      <c r="I29" s="358"/>
      <c r="J29" s="281"/>
      <c r="K29" s="358"/>
      <c r="L29" s="360"/>
      <c r="M29" s="358"/>
      <c r="N29" s="281"/>
      <c r="O29" s="358"/>
      <c r="P29" s="401">
        <f t="shared" si="3"/>
        <v>0</v>
      </c>
      <c r="Q29" s="400">
        <f t="shared" si="4"/>
        <v>0</v>
      </c>
      <c r="R29" s="281"/>
      <c r="S29" s="281"/>
      <c r="T29" s="281"/>
      <c r="U29" s="281"/>
    </row>
    <row r="30" spans="1:21" ht="15.75" x14ac:dyDescent="0.25">
      <c r="A30" s="1565"/>
      <c r="B30" s="1565"/>
      <c r="C30" s="280"/>
      <c r="D30" s="494"/>
      <c r="E30" s="280"/>
      <c r="F30" s="280"/>
      <c r="G30" s="281"/>
      <c r="H30" s="281"/>
      <c r="I30" s="358"/>
      <c r="J30" s="281"/>
      <c r="K30" s="358"/>
      <c r="L30" s="360"/>
      <c r="M30" s="358"/>
      <c r="N30" s="281"/>
      <c r="O30" s="358"/>
      <c r="P30" s="401">
        <f t="shared" si="3"/>
        <v>0</v>
      </c>
      <c r="Q30" s="400">
        <f t="shared" si="4"/>
        <v>0</v>
      </c>
      <c r="R30" s="281"/>
      <c r="S30" s="281"/>
      <c r="T30" s="281"/>
      <c r="U30" s="281"/>
    </row>
    <row r="31" spans="1:21" ht="15.75" x14ac:dyDescent="0.25">
      <c r="A31" s="1565"/>
      <c r="B31" s="1565"/>
      <c r="C31" s="280"/>
      <c r="D31" s="494"/>
      <c r="E31" s="280"/>
      <c r="F31" s="280"/>
      <c r="G31" s="281"/>
      <c r="H31" s="281"/>
      <c r="I31" s="358"/>
      <c r="J31" s="281"/>
      <c r="K31" s="358"/>
      <c r="L31" s="360"/>
      <c r="M31" s="358"/>
      <c r="N31" s="281"/>
      <c r="O31" s="358"/>
      <c r="P31" s="401">
        <f t="shared" si="3"/>
        <v>0</v>
      </c>
      <c r="Q31" s="400">
        <f t="shared" si="4"/>
        <v>0</v>
      </c>
      <c r="R31" s="281"/>
      <c r="S31" s="281"/>
      <c r="T31" s="281"/>
      <c r="U31" s="281"/>
    </row>
    <row r="32" spans="1:21" ht="15.75" x14ac:dyDescent="0.25">
      <c r="A32" s="1565"/>
      <c r="B32" s="1566"/>
      <c r="C32" s="280"/>
      <c r="D32" s="494"/>
      <c r="E32" s="280"/>
      <c r="F32" s="280"/>
      <c r="G32" s="281"/>
      <c r="H32" s="281"/>
      <c r="I32" s="358"/>
      <c r="J32" s="281"/>
      <c r="K32" s="358"/>
      <c r="L32" s="360"/>
      <c r="M32" s="358"/>
      <c r="N32" s="281"/>
      <c r="O32" s="358"/>
      <c r="P32" s="401">
        <f t="shared" si="3"/>
        <v>0</v>
      </c>
      <c r="Q32" s="400">
        <f t="shared" si="4"/>
        <v>0</v>
      </c>
      <c r="R32" s="281"/>
      <c r="S32" s="281"/>
      <c r="T32" s="281"/>
      <c r="U32" s="281"/>
    </row>
    <row r="33" spans="1:21" ht="15.75" x14ac:dyDescent="0.25">
      <c r="A33" s="1565"/>
      <c r="B33" s="1568" t="s">
        <v>1447</v>
      </c>
      <c r="C33" s="368"/>
      <c r="D33" s="495"/>
      <c r="E33" s="280"/>
      <c r="F33" s="280"/>
      <c r="G33" s="281"/>
      <c r="H33" s="281"/>
      <c r="I33" s="358"/>
      <c r="J33" s="281"/>
      <c r="K33" s="358"/>
      <c r="L33" s="360"/>
      <c r="M33" s="358"/>
      <c r="N33" s="281"/>
      <c r="O33" s="358"/>
      <c r="P33" s="401">
        <f t="shared" si="3"/>
        <v>0</v>
      </c>
      <c r="Q33" s="400">
        <f t="shared" si="4"/>
        <v>0</v>
      </c>
      <c r="R33" s="281"/>
      <c r="S33" s="281"/>
      <c r="T33" s="281"/>
      <c r="U33" s="281"/>
    </row>
    <row r="34" spans="1:21" ht="15.75" x14ac:dyDescent="0.25">
      <c r="A34" s="1565"/>
      <c r="B34" s="1568"/>
      <c r="C34" s="368"/>
      <c r="D34" s="495"/>
      <c r="E34" s="280"/>
      <c r="F34" s="280"/>
      <c r="G34" s="281"/>
      <c r="H34" s="281"/>
      <c r="I34" s="358"/>
      <c r="J34" s="281"/>
      <c r="K34" s="358"/>
      <c r="L34" s="360"/>
      <c r="M34" s="358"/>
      <c r="N34" s="281"/>
      <c r="O34" s="358"/>
      <c r="P34" s="401">
        <f t="shared" si="3"/>
        <v>0</v>
      </c>
      <c r="Q34" s="400">
        <f t="shared" si="4"/>
        <v>0</v>
      </c>
      <c r="R34" s="281"/>
      <c r="S34" s="281"/>
      <c r="T34" s="281"/>
      <c r="U34" s="281"/>
    </row>
    <row r="35" spans="1:21" ht="15.75" x14ac:dyDescent="0.25">
      <c r="A35" s="1565"/>
      <c r="B35" s="1568"/>
      <c r="C35" s="368"/>
      <c r="D35" s="495"/>
      <c r="E35" s="280"/>
      <c r="F35" s="280"/>
      <c r="G35" s="281"/>
      <c r="H35" s="281"/>
      <c r="I35" s="358"/>
      <c r="J35" s="281"/>
      <c r="K35" s="358"/>
      <c r="L35" s="360"/>
      <c r="M35" s="358"/>
      <c r="N35" s="281"/>
      <c r="O35" s="358"/>
      <c r="P35" s="401">
        <f t="shared" si="3"/>
        <v>0</v>
      </c>
      <c r="Q35" s="400">
        <f t="shared" si="4"/>
        <v>0</v>
      </c>
      <c r="R35" s="281"/>
      <c r="S35" s="281"/>
      <c r="T35" s="281"/>
      <c r="U35" s="281"/>
    </row>
    <row r="36" spans="1:21" ht="15.75" x14ac:dyDescent="0.25">
      <c r="A36" s="1565"/>
      <c r="B36" s="1568"/>
      <c r="C36" s="368"/>
      <c r="D36" s="495"/>
      <c r="E36" s="280"/>
      <c r="F36" s="280"/>
      <c r="G36" s="281"/>
      <c r="H36" s="281"/>
      <c r="I36" s="358"/>
      <c r="J36" s="281"/>
      <c r="K36" s="358"/>
      <c r="L36" s="360"/>
      <c r="M36" s="358"/>
      <c r="N36" s="281"/>
      <c r="O36" s="358"/>
      <c r="P36" s="401">
        <f t="shared" si="3"/>
        <v>0</v>
      </c>
      <c r="Q36" s="400">
        <f t="shared" si="4"/>
        <v>0</v>
      </c>
      <c r="R36" s="281"/>
      <c r="S36" s="281"/>
      <c r="T36" s="281"/>
      <c r="U36" s="281"/>
    </row>
    <row r="37" spans="1:21" ht="15.75" x14ac:dyDescent="0.25">
      <c r="A37" s="1565"/>
      <c r="B37" s="1568"/>
      <c r="C37" s="368"/>
      <c r="D37" s="495"/>
      <c r="E37" s="280"/>
      <c r="F37" s="280"/>
      <c r="G37" s="281"/>
      <c r="H37" s="281"/>
      <c r="I37" s="358"/>
      <c r="J37" s="281"/>
      <c r="K37" s="358"/>
      <c r="L37" s="360"/>
      <c r="M37" s="358"/>
      <c r="N37" s="281"/>
      <c r="O37" s="358"/>
      <c r="P37" s="401">
        <f t="shared" si="3"/>
        <v>0</v>
      </c>
      <c r="Q37" s="400">
        <f t="shared" si="4"/>
        <v>0</v>
      </c>
      <c r="R37" s="281"/>
      <c r="S37" s="281"/>
      <c r="T37" s="281"/>
      <c r="U37" s="281"/>
    </row>
    <row r="38" spans="1:21" ht="15.75" x14ac:dyDescent="0.25">
      <c r="A38" s="1565"/>
      <c r="B38" s="1568" t="s">
        <v>1448</v>
      </c>
      <c r="C38" s="368"/>
      <c r="D38" s="495"/>
      <c r="E38" s="280"/>
      <c r="F38" s="280"/>
      <c r="G38" s="281"/>
      <c r="H38" s="281"/>
      <c r="I38" s="358"/>
      <c r="J38" s="281"/>
      <c r="K38" s="358"/>
      <c r="L38" s="360"/>
      <c r="M38" s="358"/>
      <c r="N38" s="281"/>
      <c r="O38" s="358"/>
      <c r="P38" s="401">
        <f t="shared" si="3"/>
        <v>0</v>
      </c>
      <c r="Q38" s="400">
        <f t="shared" si="4"/>
        <v>0</v>
      </c>
      <c r="R38" s="281"/>
      <c r="S38" s="281"/>
      <c r="T38" s="281"/>
      <c r="U38" s="281"/>
    </row>
    <row r="39" spans="1:21" ht="15.75" x14ac:dyDescent="0.25">
      <c r="A39" s="1565"/>
      <c r="B39" s="1568"/>
      <c r="C39" s="368"/>
      <c r="D39" s="495"/>
      <c r="E39" s="280"/>
      <c r="F39" s="280"/>
      <c r="G39" s="281"/>
      <c r="H39" s="281"/>
      <c r="I39" s="358"/>
      <c r="J39" s="281"/>
      <c r="K39" s="358"/>
      <c r="L39" s="360"/>
      <c r="M39" s="358"/>
      <c r="N39" s="281"/>
      <c r="O39" s="358"/>
      <c r="P39" s="401">
        <f t="shared" si="3"/>
        <v>0</v>
      </c>
      <c r="Q39" s="400">
        <f t="shared" si="4"/>
        <v>0</v>
      </c>
      <c r="R39" s="281"/>
      <c r="S39" s="281"/>
      <c r="T39" s="281"/>
      <c r="U39" s="281"/>
    </row>
    <row r="40" spans="1:21" ht="15.75" x14ac:dyDescent="0.25">
      <c r="A40" s="1565"/>
      <c r="B40" s="1568"/>
      <c r="C40" s="368"/>
      <c r="D40" s="495"/>
      <c r="E40" s="280"/>
      <c r="F40" s="280"/>
      <c r="G40" s="281"/>
      <c r="H40" s="281"/>
      <c r="I40" s="358"/>
      <c r="J40" s="281"/>
      <c r="K40" s="358"/>
      <c r="L40" s="360"/>
      <c r="M40" s="358"/>
      <c r="N40" s="281"/>
      <c r="O40" s="358"/>
      <c r="P40" s="401">
        <f t="shared" si="3"/>
        <v>0</v>
      </c>
      <c r="Q40" s="400">
        <f t="shared" si="4"/>
        <v>0</v>
      </c>
      <c r="R40" s="281"/>
      <c r="S40" s="281"/>
      <c r="T40" s="281"/>
      <c r="U40" s="281"/>
    </row>
    <row r="41" spans="1:21" ht="15.75" x14ac:dyDescent="0.25">
      <c r="A41" s="1565"/>
      <c r="B41" s="1568"/>
      <c r="C41" s="368"/>
      <c r="D41" s="495"/>
      <c r="E41" s="280"/>
      <c r="F41" s="280"/>
      <c r="G41" s="281"/>
      <c r="H41" s="281"/>
      <c r="I41" s="358"/>
      <c r="J41" s="281"/>
      <c r="K41" s="358"/>
      <c r="L41" s="360"/>
      <c r="M41" s="358"/>
      <c r="N41" s="281"/>
      <c r="O41" s="358"/>
      <c r="P41" s="401">
        <f t="shared" si="3"/>
        <v>0</v>
      </c>
      <c r="Q41" s="400">
        <f t="shared" si="4"/>
        <v>0</v>
      </c>
      <c r="R41" s="281"/>
      <c r="S41" s="281"/>
      <c r="T41" s="281"/>
      <c r="U41" s="281"/>
    </row>
    <row r="42" spans="1:21" ht="15.75" x14ac:dyDescent="0.25">
      <c r="A42" s="1565"/>
      <c r="B42" s="1568"/>
      <c r="C42" s="368"/>
      <c r="D42" s="495"/>
      <c r="E42" s="280"/>
      <c r="F42" s="280"/>
      <c r="G42" s="281"/>
      <c r="H42" s="281"/>
      <c r="I42" s="358"/>
      <c r="J42" s="281"/>
      <c r="K42" s="358"/>
      <c r="L42" s="360"/>
      <c r="M42" s="358"/>
      <c r="N42" s="281"/>
      <c r="O42" s="358"/>
      <c r="P42" s="401">
        <f t="shared" si="3"/>
        <v>0</v>
      </c>
      <c r="Q42" s="400">
        <f t="shared" si="4"/>
        <v>0</v>
      </c>
      <c r="R42" s="281"/>
      <c r="S42" s="281"/>
      <c r="T42" s="281"/>
      <c r="U42" s="281"/>
    </row>
    <row r="43" spans="1:21" ht="15.75" x14ac:dyDescent="0.25">
      <c r="A43" s="291"/>
      <c r="B43" s="292"/>
      <c r="C43" s="291" t="s">
        <v>1452</v>
      </c>
      <c r="D43" s="292"/>
      <c r="E43" s="292"/>
      <c r="F43" s="292"/>
      <c r="G43" s="293"/>
      <c r="H43" s="282">
        <f t="shared" ref="H43:Q43" si="5">SUM(H8:H42)</f>
        <v>150</v>
      </c>
      <c r="I43" s="283">
        <f t="shared" si="5"/>
        <v>4500</v>
      </c>
      <c r="J43" s="282">
        <f t="shared" si="5"/>
        <v>50</v>
      </c>
      <c r="K43" s="283">
        <f t="shared" si="5"/>
        <v>4000</v>
      </c>
      <c r="L43" s="282">
        <f t="shared" si="5"/>
        <v>50</v>
      </c>
      <c r="M43" s="283">
        <f t="shared" si="5"/>
        <v>4000</v>
      </c>
      <c r="N43" s="282">
        <f t="shared" si="5"/>
        <v>50</v>
      </c>
      <c r="O43" s="283">
        <f t="shared" si="5"/>
        <v>4000</v>
      </c>
      <c r="P43" s="283">
        <f t="shared" si="5"/>
        <v>300</v>
      </c>
      <c r="Q43" s="283">
        <f t="shared" si="5"/>
        <v>16500</v>
      </c>
      <c r="R43" s="263"/>
      <c r="S43" s="263"/>
      <c r="T43" s="263"/>
      <c r="U43" s="263"/>
    </row>
    <row r="49" spans="3:17" x14ac:dyDescent="0.25">
      <c r="I49" s="365"/>
      <c r="K49" s="365"/>
      <c r="M49" s="365"/>
      <c r="O49" s="365"/>
      <c r="Q49" s="365"/>
    </row>
    <row r="50" spans="3:17" x14ac:dyDescent="0.25">
      <c r="I50" s="365"/>
      <c r="K50" s="365"/>
      <c r="M50" s="365"/>
      <c r="O50" s="365"/>
      <c r="Q50" s="365"/>
    </row>
    <row r="51" spans="3:17" x14ac:dyDescent="0.25">
      <c r="C51" s="463"/>
      <c r="I51" s="365"/>
      <c r="K51" s="365"/>
      <c r="M51" s="365"/>
      <c r="O51" s="365"/>
      <c r="Q51" s="365"/>
    </row>
    <row r="52" spans="3:17" x14ac:dyDescent="0.25">
      <c r="C52" s="463"/>
      <c r="I52" s="365"/>
      <c r="K52" s="365"/>
      <c r="M52" s="365"/>
      <c r="O52" s="365"/>
      <c r="Q52" s="365"/>
    </row>
    <row r="53" spans="3:17" x14ac:dyDescent="0.25">
      <c r="C53" s="463"/>
      <c r="I53" s="365"/>
      <c r="K53" s="365"/>
      <c r="M53" s="365"/>
      <c r="O53" s="365"/>
      <c r="Q53" s="365"/>
    </row>
    <row r="54" spans="3:17" x14ac:dyDescent="0.25">
      <c r="C54" s="463"/>
      <c r="I54" s="365"/>
      <c r="K54" s="365"/>
      <c r="M54" s="365"/>
      <c r="O54" s="365"/>
      <c r="Q54" s="365"/>
    </row>
    <row r="55" spans="3:17" x14ac:dyDescent="0.25">
      <c r="C55" s="463"/>
      <c r="I55" s="365"/>
      <c r="K55" s="365"/>
      <c r="M55" s="365"/>
      <c r="O55" s="365"/>
      <c r="Q55" s="365"/>
    </row>
    <row r="56" spans="3:17" x14ac:dyDescent="0.25">
      <c r="C56" s="463"/>
      <c r="I56" s="365"/>
      <c r="K56" s="365"/>
      <c r="M56" s="365"/>
      <c r="O56" s="365"/>
      <c r="Q56" s="365"/>
    </row>
    <row r="57" spans="3:17" x14ac:dyDescent="0.25">
      <c r="C57" s="463"/>
      <c r="I57" s="365"/>
      <c r="K57" s="365"/>
      <c r="M57" s="365"/>
      <c r="O57" s="365"/>
      <c r="Q57" s="365"/>
    </row>
    <row r="58" spans="3:17" x14ac:dyDescent="0.25">
      <c r="C58" s="463"/>
      <c r="I58" s="365"/>
      <c r="K58" s="365"/>
      <c r="M58" s="365"/>
      <c r="O58" s="365"/>
      <c r="Q58" s="365"/>
    </row>
    <row r="59" spans="3:17" x14ac:dyDescent="0.25">
      <c r="C59" s="463"/>
      <c r="I59" s="365"/>
      <c r="K59" s="365"/>
      <c r="M59" s="365"/>
      <c r="O59" s="365"/>
      <c r="Q59" s="365"/>
    </row>
    <row r="60" spans="3:17" x14ac:dyDescent="0.25">
      <c r="C60" s="512"/>
      <c r="D60" s="512"/>
    </row>
    <row r="61" spans="3:17" x14ac:dyDescent="0.25">
      <c r="C61" s="463"/>
    </row>
    <row r="62" spans="3:17" x14ac:dyDescent="0.25">
      <c r="C62" s="463"/>
    </row>
    <row r="63" spans="3:17" x14ac:dyDescent="0.25">
      <c r="C63" s="463"/>
    </row>
    <row r="64" spans="3:17" x14ac:dyDescent="0.25">
      <c r="C64" s="463"/>
    </row>
    <row r="65" spans="3:3" x14ac:dyDescent="0.25">
      <c r="C65" s="463"/>
    </row>
    <row r="66" spans="3:3" x14ac:dyDescent="0.25">
      <c r="C66" s="463"/>
    </row>
    <row r="67" spans="3:3" x14ac:dyDescent="0.25">
      <c r="C67" s="463"/>
    </row>
    <row r="68" spans="3:3" x14ac:dyDescent="0.25">
      <c r="C68" s="463"/>
    </row>
    <row r="69" spans="3:3" x14ac:dyDescent="0.25">
      <c r="C69" s="463"/>
    </row>
    <row r="70" spans="3:3" x14ac:dyDescent="0.25">
      <c r="C70" s="463"/>
    </row>
  </sheetData>
  <mergeCells count="2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 ref="N5:O5"/>
    <mergeCell ref="A8:A42"/>
    <mergeCell ref="B8:B12"/>
    <mergeCell ref="B13:B17"/>
    <mergeCell ref="B18:B22"/>
    <mergeCell ref="B23:B27"/>
    <mergeCell ref="B28:B32"/>
    <mergeCell ref="B33:B37"/>
    <mergeCell ref="B38:B42"/>
    <mergeCell ref="D4:D6"/>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2"/>
  <dimension ref="A1:U84"/>
  <sheetViews>
    <sheetView topLeftCell="E1" zoomScale="69" zoomScaleNormal="69" workbookViewId="0">
      <pane ySplit="7" topLeftCell="A46" activePane="bottomLeft" state="frozen"/>
      <selection activeCell="Q6" sqref="Q6"/>
      <selection pane="bottomLeft" activeCell="Q47" sqref="Q47"/>
    </sheetView>
  </sheetViews>
  <sheetFormatPr baseColWidth="10" defaultColWidth="12.5703125" defaultRowHeight="15" x14ac:dyDescent="0.25"/>
  <cols>
    <col min="1" max="2" width="21.7109375" customWidth="1"/>
    <col min="3" max="3" width="27.42578125" customWidth="1"/>
    <col min="4" max="4" width="27.42578125" style="463" customWidth="1"/>
    <col min="5"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1" s="276" customFormat="1" ht="18.75" x14ac:dyDescent="0.3">
      <c r="H1" s="279" t="s">
        <v>1408</v>
      </c>
      <c r="M1" s="279"/>
      <c r="N1" s="279"/>
      <c r="O1" s="279"/>
      <c r="P1" s="511" t="s">
        <v>1639</v>
      </c>
      <c r="Q1" s="511" t="s">
        <v>1640</v>
      </c>
      <c r="R1" s="511" t="s">
        <v>1641</v>
      </c>
      <c r="S1" s="511" t="s">
        <v>1642</v>
      </c>
      <c r="T1" s="511" t="s">
        <v>1643</v>
      </c>
      <c r="U1" s="511" t="s">
        <v>1644</v>
      </c>
    </row>
    <row r="2" spans="1:21" s="276" customFormat="1" ht="18.75" x14ac:dyDescent="0.3">
      <c r="A2" s="320" t="s">
        <v>1351</v>
      </c>
      <c r="H2" s="279"/>
      <c r="M2" s="279"/>
      <c r="N2" s="279"/>
      <c r="O2" s="279"/>
      <c r="P2" s="279"/>
      <c r="Q2" s="279"/>
      <c r="R2" s="279"/>
      <c r="S2" s="279"/>
      <c r="T2" s="279"/>
      <c r="U2" s="279"/>
    </row>
    <row r="3" spans="1:21" s="276" customFormat="1" ht="27.75" customHeight="1" x14ac:dyDescent="0.2">
      <c r="A3" s="1569" t="s">
        <v>1410</v>
      </c>
      <c r="B3" s="1569"/>
      <c r="C3" s="1569"/>
      <c r="D3" s="1569"/>
      <c r="E3" s="1569"/>
      <c r="F3" s="1569"/>
      <c r="G3" s="1569"/>
      <c r="H3" s="1569"/>
      <c r="I3" s="1569"/>
      <c r="J3" s="1569"/>
      <c r="K3" s="1569"/>
      <c r="L3" s="1569"/>
      <c r="M3" s="1569"/>
      <c r="N3" s="1569"/>
      <c r="O3" s="1569"/>
      <c r="P3" s="1569"/>
      <c r="Q3" s="1569"/>
      <c r="R3" s="1569"/>
      <c r="S3" s="1569"/>
      <c r="T3" s="1569"/>
      <c r="U3" s="1569"/>
    </row>
    <row r="4" spans="1:21" s="319" customFormat="1" x14ac:dyDescent="0.25">
      <c r="A4" s="1570" t="s">
        <v>1416</v>
      </c>
      <c r="B4" s="1570"/>
      <c r="C4" s="1570"/>
      <c r="D4" s="1570"/>
      <c r="E4" s="1570"/>
      <c r="F4" s="1570"/>
      <c r="G4" s="1570"/>
      <c r="H4" s="1570"/>
      <c r="I4" s="1570"/>
      <c r="J4" s="1570"/>
      <c r="K4" s="1570"/>
      <c r="L4" s="1570"/>
      <c r="M4" s="1570"/>
      <c r="N4" s="1570"/>
      <c r="O4" s="1570"/>
      <c r="P4" s="1570"/>
      <c r="Q4" s="1570"/>
      <c r="R4" s="1570"/>
      <c r="S4" s="1570"/>
      <c r="T4" s="1570"/>
      <c r="U4" s="1570"/>
    </row>
    <row r="5" spans="1:21" s="66" customFormat="1" ht="23.25" customHeight="1" x14ac:dyDescent="0.25">
      <c r="A5" s="1522" t="s">
        <v>96</v>
      </c>
      <c r="B5" s="1524" t="s">
        <v>110</v>
      </c>
      <c r="C5" s="1534" t="s">
        <v>1537</v>
      </c>
      <c r="D5" s="1534" t="s">
        <v>1538</v>
      </c>
      <c r="E5" s="1534" t="s">
        <v>86</v>
      </c>
      <c r="F5" s="1534" t="s">
        <v>391</v>
      </c>
      <c r="G5" s="1534" t="s">
        <v>87</v>
      </c>
      <c r="H5" s="1537" t="s">
        <v>99</v>
      </c>
      <c r="I5" s="1539"/>
      <c r="J5" s="1539"/>
      <c r="K5" s="1539"/>
      <c r="L5" s="1539"/>
      <c r="M5" s="1539"/>
      <c r="N5" s="1539"/>
      <c r="O5" s="1538"/>
      <c r="P5" s="1543" t="s">
        <v>100</v>
      </c>
      <c r="Q5" s="1544"/>
      <c r="R5" s="1524" t="s">
        <v>102</v>
      </c>
      <c r="S5" s="1524" t="s">
        <v>109</v>
      </c>
      <c r="T5" s="1524" t="s">
        <v>108</v>
      </c>
      <c r="U5" s="1540" t="s">
        <v>88</v>
      </c>
    </row>
    <row r="6" spans="1:21" s="66" customFormat="1" ht="15" customHeight="1" x14ac:dyDescent="0.25">
      <c r="A6" s="1522"/>
      <c r="B6" s="1522"/>
      <c r="C6" s="1535"/>
      <c r="D6" s="1535"/>
      <c r="E6" s="1535"/>
      <c r="F6" s="1535"/>
      <c r="G6" s="1535"/>
      <c r="H6" s="1537" t="s">
        <v>103</v>
      </c>
      <c r="I6" s="1538"/>
      <c r="J6" s="1537" t="s">
        <v>104</v>
      </c>
      <c r="K6" s="1538"/>
      <c r="L6" s="1537" t="s">
        <v>105</v>
      </c>
      <c r="M6" s="1538"/>
      <c r="N6" s="1537" t="s">
        <v>106</v>
      </c>
      <c r="O6" s="1538"/>
      <c r="P6" s="1545"/>
      <c r="Q6" s="1546"/>
      <c r="R6" s="1522"/>
      <c r="S6" s="1522"/>
      <c r="T6" s="1522"/>
      <c r="U6" s="1541"/>
    </row>
    <row r="7" spans="1:21" s="67" customFormat="1" ht="24" customHeight="1" x14ac:dyDescent="0.25">
      <c r="A7" s="1523"/>
      <c r="B7" s="1523"/>
      <c r="C7" s="1536"/>
      <c r="D7" s="1536"/>
      <c r="E7" s="1536"/>
      <c r="F7" s="1536"/>
      <c r="G7" s="1536"/>
      <c r="H7" s="439" t="s">
        <v>107</v>
      </c>
      <c r="I7" s="439" t="s">
        <v>12</v>
      </c>
      <c r="J7" s="439" t="s">
        <v>107</v>
      </c>
      <c r="K7" s="439" t="s">
        <v>12</v>
      </c>
      <c r="L7" s="439" t="s">
        <v>107</v>
      </c>
      <c r="M7" s="439" t="s">
        <v>12</v>
      </c>
      <c r="N7" s="439" t="s">
        <v>107</v>
      </c>
      <c r="O7" s="439" t="s">
        <v>12</v>
      </c>
      <c r="P7" s="439" t="s">
        <v>107</v>
      </c>
      <c r="Q7" s="439" t="s">
        <v>12</v>
      </c>
      <c r="R7" s="1523"/>
      <c r="S7" s="1523"/>
      <c r="T7" s="1523"/>
      <c r="U7" s="1542"/>
    </row>
    <row r="8" spans="1:21" s="260" customFormat="1" ht="15.75" x14ac:dyDescent="0.25">
      <c r="A8" s="440"/>
      <c r="B8" s="441"/>
      <c r="C8" s="442"/>
      <c r="D8" s="442"/>
      <c r="E8" s="442"/>
      <c r="F8" s="443"/>
      <c r="G8" s="442"/>
      <c r="H8" s="444"/>
      <c r="I8" s="444"/>
      <c r="J8" s="444"/>
      <c r="K8" s="444"/>
      <c r="L8" s="444"/>
      <c r="M8" s="444"/>
      <c r="N8" s="444"/>
      <c r="O8" s="444"/>
      <c r="P8" s="444"/>
      <c r="Q8" s="444"/>
      <c r="R8" s="445"/>
      <c r="S8" s="445"/>
      <c r="T8" s="445"/>
      <c r="U8" s="446"/>
    </row>
    <row r="9" spans="1:21" ht="15.75" x14ac:dyDescent="0.25">
      <c r="A9" s="1550" t="s">
        <v>1411</v>
      </c>
      <c r="B9" s="1547" t="s">
        <v>1412</v>
      </c>
      <c r="C9" s="277"/>
      <c r="D9" s="277"/>
      <c r="E9" s="277"/>
      <c r="F9" s="277"/>
      <c r="G9" s="277"/>
      <c r="H9" s="362"/>
      <c r="I9" s="363"/>
      <c r="J9" s="277"/>
      <c r="K9" s="363"/>
      <c r="L9" s="277"/>
      <c r="M9" s="363"/>
      <c r="N9" s="277"/>
      <c r="O9" s="363"/>
      <c r="P9" s="399">
        <f t="shared" ref="P9:Q9" si="0">H9+J9+L9+N9</f>
        <v>0</v>
      </c>
      <c r="Q9" s="400">
        <f t="shared" si="0"/>
        <v>0</v>
      </c>
      <c r="R9" s="277"/>
      <c r="S9" s="277"/>
      <c r="T9" s="277"/>
      <c r="U9" s="277"/>
    </row>
    <row r="10" spans="1:21" ht="15.75" x14ac:dyDescent="0.25">
      <c r="A10" s="1550"/>
      <c r="B10" s="1548"/>
      <c r="C10" s="277"/>
      <c r="D10" s="277"/>
      <c r="E10" s="277"/>
      <c r="F10" s="277"/>
      <c r="G10" s="277"/>
      <c r="H10" s="362"/>
      <c r="I10" s="363"/>
      <c r="J10" s="277"/>
      <c r="K10" s="363"/>
      <c r="L10" s="277"/>
      <c r="M10" s="363"/>
      <c r="N10" s="277"/>
      <c r="O10" s="363"/>
      <c r="P10" s="399">
        <f t="shared" ref="P10:P48" si="1">H10+J10+L10+N10</f>
        <v>0</v>
      </c>
      <c r="Q10" s="400">
        <f t="shared" ref="Q10:Q48" si="2">I10+K10+M10+O10</f>
        <v>0</v>
      </c>
      <c r="R10" s="277"/>
      <c r="S10" s="277"/>
      <c r="T10" s="277"/>
      <c r="U10" s="277"/>
    </row>
    <row r="11" spans="1:21" s="365" customFormat="1" ht="15.75" x14ac:dyDescent="0.25">
      <c r="A11" s="1550"/>
      <c r="B11" s="1548"/>
      <c r="C11" s="277"/>
      <c r="D11" s="277"/>
      <c r="E11" s="277"/>
      <c r="F11" s="277"/>
      <c r="G11" s="277"/>
      <c r="H11" s="362"/>
      <c r="I11" s="363"/>
      <c r="J11" s="277"/>
      <c r="K11" s="363"/>
      <c r="L11" s="277"/>
      <c r="M11" s="363"/>
      <c r="N11" s="277"/>
      <c r="O11" s="363"/>
      <c r="P11" s="399">
        <f t="shared" si="1"/>
        <v>0</v>
      </c>
      <c r="Q11" s="400">
        <f t="shared" si="2"/>
        <v>0</v>
      </c>
      <c r="R11" s="277"/>
      <c r="S11" s="277"/>
      <c r="T11" s="277"/>
      <c r="U11" s="277"/>
    </row>
    <row r="12" spans="1:21" ht="15.75" x14ac:dyDescent="0.25">
      <c r="A12" s="1550"/>
      <c r="B12" s="1548"/>
      <c r="C12" s="277"/>
      <c r="D12" s="277"/>
      <c r="E12" s="277"/>
      <c r="F12" s="277"/>
      <c r="G12" s="277"/>
      <c r="H12" s="362"/>
      <c r="I12" s="363"/>
      <c r="J12" s="277"/>
      <c r="K12" s="363"/>
      <c r="L12" s="277"/>
      <c r="M12" s="363"/>
      <c r="N12" s="277"/>
      <c r="O12" s="363"/>
      <c r="P12" s="399">
        <f t="shared" si="1"/>
        <v>0</v>
      </c>
      <c r="Q12" s="400">
        <f t="shared" si="2"/>
        <v>0</v>
      </c>
      <c r="R12" s="277"/>
      <c r="S12" s="277"/>
      <c r="T12" s="277"/>
      <c r="U12" s="277"/>
    </row>
    <row r="13" spans="1:21" ht="15.75" x14ac:dyDescent="0.25">
      <c r="A13" s="1550"/>
      <c r="B13" s="1548"/>
      <c r="C13" s="277"/>
      <c r="D13" s="277"/>
      <c r="E13" s="277"/>
      <c r="F13" s="277"/>
      <c r="G13" s="277"/>
      <c r="H13" s="362"/>
      <c r="I13" s="363"/>
      <c r="J13" s="277"/>
      <c r="K13" s="363"/>
      <c r="L13" s="277"/>
      <c r="M13" s="363"/>
      <c r="N13" s="277"/>
      <c r="O13" s="363"/>
      <c r="P13" s="399">
        <f t="shared" si="1"/>
        <v>0</v>
      </c>
      <c r="Q13" s="400">
        <f t="shared" si="2"/>
        <v>0</v>
      </c>
      <c r="R13" s="277"/>
      <c r="S13" s="277"/>
      <c r="T13" s="277"/>
      <c r="U13" s="277"/>
    </row>
    <row r="14" spans="1:21" ht="15.75" x14ac:dyDescent="0.25">
      <c r="A14" s="1550"/>
      <c r="B14" s="1549"/>
      <c r="C14" s="277"/>
      <c r="D14" s="277"/>
      <c r="E14" s="277"/>
      <c r="F14" s="277"/>
      <c r="G14" s="277"/>
      <c r="H14" s="362"/>
      <c r="I14" s="363"/>
      <c r="J14" s="277"/>
      <c r="K14" s="363"/>
      <c r="L14" s="277"/>
      <c r="M14" s="363"/>
      <c r="N14" s="277"/>
      <c r="O14" s="363"/>
      <c r="P14" s="399">
        <f t="shared" si="1"/>
        <v>0</v>
      </c>
      <c r="Q14" s="400">
        <f t="shared" si="2"/>
        <v>0</v>
      </c>
      <c r="R14" s="277"/>
      <c r="S14" s="277"/>
      <c r="T14" s="277"/>
      <c r="U14" s="277"/>
    </row>
    <row r="15" spans="1:21" ht="78.75" x14ac:dyDescent="0.25">
      <c r="A15" s="1550"/>
      <c r="B15" s="1547" t="s">
        <v>1413</v>
      </c>
      <c r="C15" s="277" t="s">
        <v>1640</v>
      </c>
      <c r="D15" s="1608" t="s">
        <v>1795</v>
      </c>
      <c r="E15" s="1608" t="s">
        <v>1796</v>
      </c>
      <c r="F15" s="1608" t="s">
        <v>1797</v>
      </c>
      <c r="G15" s="1608" t="s">
        <v>1798</v>
      </c>
      <c r="H15" s="362"/>
      <c r="I15" s="363"/>
      <c r="J15" s="362">
        <v>0.5</v>
      </c>
      <c r="K15" s="363"/>
      <c r="L15" s="362">
        <v>0.5</v>
      </c>
      <c r="M15" s="363"/>
      <c r="N15" s="277">
        <v>0</v>
      </c>
      <c r="O15" s="363"/>
      <c r="P15" s="399">
        <f>H15+J15+L15+N15</f>
        <v>1</v>
      </c>
      <c r="Q15" s="400">
        <f>'[1]7. Infraestructura'!D10</f>
        <v>150000</v>
      </c>
      <c r="R15" s="277" t="s">
        <v>1799</v>
      </c>
      <c r="S15" s="277" t="s">
        <v>1800</v>
      </c>
      <c r="T15" s="277" t="s">
        <v>1801</v>
      </c>
      <c r="U15" s="277" t="s">
        <v>1802</v>
      </c>
    </row>
    <row r="16" spans="1:21" s="365" customFormat="1" ht="78.75" x14ac:dyDescent="0.25">
      <c r="A16" s="1550"/>
      <c r="B16" s="1548"/>
      <c r="C16" s="277" t="s">
        <v>1640</v>
      </c>
      <c r="D16" s="1608" t="s">
        <v>1803</v>
      </c>
      <c r="E16" s="1608" t="s">
        <v>1804</v>
      </c>
      <c r="F16" s="1608" t="s">
        <v>1805</v>
      </c>
      <c r="G16" s="1608" t="s">
        <v>1806</v>
      </c>
      <c r="H16" s="362"/>
      <c r="I16" s="363"/>
      <c r="J16" s="277">
        <v>0</v>
      </c>
      <c r="K16" s="363"/>
      <c r="L16" s="362">
        <v>0.5</v>
      </c>
      <c r="M16" s="363"/>
      <c r="N16" s="362">
        <v>0.5</v>
      </c>
      <c r="O16" s="363"/>
      <c r="P16" s="399">
        <f>H16+J16+L16+N16</f>
        <v>1</v>
      </c>
      <c r="Q16" s="400">
        <f>'[1]5. ACTIVIDADES ESPECIALES'!D230</f>
        <v>150000</v>
      </c>
      <c r="R16" s="277" t="s">
        <v>1807</v>
      </c>
      <c r="S16" s="277" t="s">
        <v>1808</v>
      </c>
      <c r="T16" s="277" t="s">
        <v>1801</v>
      </c>
      <c r="U16" s="277" t="s">
        <v>1802</v>
      </c>
    </row>
    <row r="17" spans="1:21" s="365" customFormat="1" ht="141.75" x14ac:dyDescent="0.25">
      <c r="A17" s="1550"/>
      <c r="B17" s="1548"/>
      <c r="C17" s="676" t="s">
        <v>1640</v>
      </c>
      <c r="D17" s="1609" t="s">
        <v>1929</v>
      </c>
      <c r="E17" s="1609" t="s">
        <v>1930</v>
      </c>
      <c r="F17" s="1609" t="s">
        <v>1887</v>
      </c>
      <c r="G17" s="1609" t="s">
        <v>1888</v>
      </c>
      <c r="H17" s="683">
        <v>0.5</v>
      </c>
      <c r="I17" s="684"/>
      <c r="J17" s="683">
        <v>0.5</v>
      </c>
      <c r="K17" s="684"/>
      <c r="L17" s="676"/>
      <c r="M17" s="684"/>
      <c r="N17" s="676"/>
      <c r="O17" s="684"/>
      <c r="P17" s="689">
        <v>1</v>
      </c>
      <c r="Q17" s="690">
        <v>110000</v>
      </c>
      <c r="R17" s="676" t="s">
        <v>1931</v>
      </c>
      <c r="S17" s="676" t="s">
        <v>1932</v>
      </c>
      <c r="T17" s="676" t="s">
        <v>1933</v>
      </c>
      <c r="U17" s="676" t="s">
        <v>1934</v>
      </c>
    </row>
    <row r="18" spans="1:21" s="365" customFormat="1" ht="141.75" x14ac:dyDescent="0.25">
      <c r="A18" s="1550"/>
      <c r="B18" s="1548"/>
      <c r="C18" s="676" t="s">
        <v>1640</v>
      </c>
      <c r="D18" s="1609" t="s">
        <v>1929</v>
      </c>
      <c r="E18" s="1609" t="s">
        <v>1935</v>
      </c>
      <c r="F18" s="1609" t="s">
        <v>1873</v>
      </c>
      <c r="G18" s="1609" t="s">
        <v>1874</v>
      </c>
      <c r="H18" s="683">
        <v>0.5</v>
      </c>
      <c r="I18" s="684"/>
      <c r="J18" s="683">
        <v>0.5</v>
      </c>
      <c r="K18" s="684"/>
      <c r="L18" s="676"/>
      <c r="M18" s="684"/>
      <c r="N18" s="676"/>
      <c r="O18" s="684"/>
      <c r="P18" s="689">
        <v>1</v>
      </c>
      <c r="Q18" s="690">
        <v>13000</v>
      </c>
      <c r="R18" s="676" t="s">
        <v>1936</v>
      </c>
      <c r="S18" s="676" t="s">
        <v>1932</v>
      </c>
      <c r="T18" s="676" t="s">
        <v>1933</v>
      </c>
      <c r="U18" s="676" t="s">
        <v>1934</v>
      </c>
    </row>
    <row r="19" spans="1:21" ht="141.75" x14ac:dyDescent="0.25">
      <c r="A19" s="1550"/>
      <c r="B19" s="1548"/>
      <c r="C19" s="787" t="s">
        <v>1642</v>
      </c>
      <c r="D19" s="787" t="s">
        <v>1983</v>
      </c>
      <c r="E19" s="787" t="s">
        <v>1984</v>
      </c>
      <c r="F19" s="787" t="s">
        <v>1966</v>
      </c>
      <c r="G19" s="787" t="s">
        <v>1967</v>
      </c>
      <c r="H19" s="791"/>
      <c r="I19" s="792"/>
      <c r="J19" s="787">
        <v>1</v>
      </c>
      <c r="K19" s="792"/>
      <c r="L19" s="787">
        <v>1</v>
      </c>
      <c r="M19" s="792"/>
      <c r="N19" s="787"/>
      <c r="O19" s="792"/>
      <c r="P19" s="796">
        <v>2</v>
      </c>
      <c r="Q19" s="797">
        <v>100000</v>
      </c>
      <c r="R19" s="787" t="s">
        <v>1985</v>
      </c>
      <c r="S19" s="787" t="s">
        <v>1986</v>
      </c>
      <c r="T19" s="787" t="s">
        <v>1987</v>
      </c>
      <c r="U19" s="787" t="s">
        <v>1988</v>
      </c>
    </row>
    <row r="20" spans="1:21" ht="204.75" x14ac:dyDescent="0.25">
      <c r="A20" s="1550"/>
      <c r="B20" s="1549"/>
      <c r="C20" s="787" t="s">
        <v>1642</v>
      </c>
      <c r="D20" s="787" t="s">
        <v>1989</v>
      </c>
      <c r="E20" s="787" t="s">
        <v>1990</v>
      </c>
      <c r="F20" s="787" t="s">
        <v>1969</v>
      </c>
      <c r="G20" s="787" t="s">
        <v>1970</v>
      </c>
      <c r="H20" s="791">
        <v>1</v>
      </c>
      <c r="I20" s="792"/>
      <c r="J20" s="787"/>
      <c r="K20" s="792"/>
      <c r="L20" s="787"/>
      <c r="M20" s="792"/>
      <c r="N20" s="787"/>
      <c r="O20" s="792"/>
      <c r="P20" s="796">
        <v>1</v>
      </c>
      <c r="Q20" s="797">
        <v>2150</v>
      </c>
      <c r="R20" s="787" t="s">
        <v>1991</v>
      </c>
      <c r="S20" s="787" t="s">
        <v>2450</v>
      </c>
      <c r="T20" s="787" t="s">
        <v>1987</v>
      </c>
      <c r="U20" s="787" t="s">
        <v>1988</v>
      </c>
    </row>
    <row r="21" spans="1:21" s="1138" customFormat="1" ht="189" x14ac:dyDescent="0.25">
      <c r="A21" s="1550"/>
      <c r="B21" s="1185"/>
      <c r="C21" s="1174" t="s">
        <v>1642</v>
      </c>
      <c r="D21" s="1174" t="s">
        <v>2174</v>
      </c>
      <c r="E21" s="1174" t="s">
        <v>2175</v>
      </c>
      <c r="F21" s="1174" t="s">
        <v>2172</v>
      </c>
      <c r="G21" s="1174" t="s">
        <v>2173</v>
      </c>
      <c r="H21" s="1180">
        <v>0.5</v>
      </c>
      <c r="I21" s="1181">
        <v>11200</v>
      </c>
      <c r="J21" s="1180">
        <v>0.5</v>
      </c>
      <c r="K21" s="1181"/>
      <c r="L21" s="1174"/>
      <c r="M21" s="1181"/>
      <c r="N21" s="1174"/>
      <c r="O21" s="1181"/>
      <c r="P21" s="1183">
        <v>1</v>
      </c>
      <c r="Q21" s="1184">
        <v>11200</v>
      </c>
      <c r="R21" s="1174" t="s">
        <v>2176</v>
      </c>
      <c r="S21" s="1174" t="s">
        <v>2177</v>
      </c>
      <c r="T21" s="1174" t="s">
        <v>2178</v>
      </c>
      <c r="U21" s="1174" t="s">
        <v>2179</v>
      </c>
    </row>
    <row r="22" spans="1:21" s="1138" customFormat="1" ht="110.25" x14ac:dyDescent="0.25">
      <c r="A22" s="1550"/>
      <c r="B22" s="1185"/>
      <c r="C22" s="1174" t="s">
        <v>1640</v>
      </c>
      <c r="D22" s="1174" t="s">
        <v>2180</v>
      </c>
      <c r="E22" s="1174" t="s">
        <v>2181</v>
      </c>
      <c r="F22" s="1174" t="s">
        <v>2154</v>
      </c>
      <c r="G22" s="1608" t="s">
        <v>2155</v>
      </c>
      <c r="H22" s="1610"/>
      <c r="I22" s="1611"/>
      <c r="J22" s="1610">
        <v>0.5</v>
      </c>
      <c r="K22" s="1611">
        <v>5000</v>
      </c>
      <c r="L22" s="1610">
        <v>0.5</v>
      </c>
      <c r="M22" s="1611">
        <v>5000</v>
      </c>
      <c r="N22" s="1608">
        <v>0</v>
      </c>
      <c r="O22" s="1611"/>
      <c r="P22" s="1612">
        <v>1</v>
      </c>
      <c r="Q22" s="1613">
        <v>10000</v>
      </c>
      <c r="R22" s="1174" t="s">
        <v>2182</v>
      </c>
      <c r="S22" s="1174" t="s">
        <v>2183</v>
      </c>
      <c r="T22" s="1174" t="s">
        <v>2178</v>
      </c>
      <c r="U22" s="1174" t="s">
        <v>2184</v>
      </c>
    </row>
    <row r="23" spans="1:21" s="1138" customFormat="1" ht="147" customHeight="1" x14ac:dyDescent="0.25">
      <c r="A23" s="1550"/>
      <c r="B23" s="1185"/>
      <c r="C23" s="1174" t="s">
        <v>1640</v>
      </c>
      <c r="D23" s="1174" t="s">
        <v>2185</v>
      </c>
      <c r="E23" s="1174" t="s">
        <v>2186</v>
      </c>
      <c r="F23" s="1174" t="s">
        <v>2157</v>
      </c>
      <c r="G23" s="1608" t="s">
        <v>2158</v>
      </c>
      <c r="H23" s="1610"/>
      <c r="I23" s="1611"/>
      <c r="J23" s="1608">
        <v>0</v>
      </c>
      <c r="K23" s="1611"/>
      <c r="L23" s="1610">
        <v>0.5</v>
      </c>
      <c r="M23" s="1611">
        <v>26250</v>
      </c>
      <c r="N23" s="1610">
        <v>0.5</v>
      </c>
      <c r="O23" s="1611">
        <v>26250</v>
      </c>
      <c r="P23" s="1612">
        <v>1</v>
      </c>
      <c r="Q23" s="1613">
        <v>52500</v>
      </c>
      <c r="R23" s="1174" t="s">
        <v>2187</v>
      </c>
      <c r="S23" s="1174" t="s">
        <v>2188</v>
      </c>
      <c r="T23" s="1174" t="s">
        <v>2178</v>
      </c>
      <c r="U23" s="1174" t="s">
        <v>2189</v>
      </c>
    </row>
    <row r="24" spans="1:21" s="1138" customFormat="1" ht="15.75" x14ac:dyDescent="0.25">
      <c r="A24" s="1550"/>
      <c r="B24" s="1185"/>
      <c r="C24" s="1174"/>
      <c r="D24" s="1174"/>
      <c r="E24" s="1174"/>
      <c r="F24" s="1174"/>
      <c r="G24" s="1174"/>
      <c r="H24" s="1180"/>
      <c r="I24" s="1181"/>
      <c r="J24" s="1174"/>
      <c r="K24" s="1181"/>
      <c r="L24" s="1174"/>
      <c r="M24" s="1181"/>
      <c r="N24" s="1174"/>
      <c r="O24" s="1181"/>
      <c r="P24" s="1183"/>
      <c r="Q24" s="1184"/>
      <c r="R24" s="1174"/>
      <c r="S24" s="1174"/>
      <c r="T24" s="1174"/>
      <c r="U24" s="1174"/>
    </row>
    <row r="25" spans="1:21" s="1138" customFormat="1" ht="15.75" x14ac:dyDescent="0.25">
      <c r="A25" s="1550"/>
      <c r="B25" s="1185"/>
      <c r="C25" s="1174"/>
      <c r="D25" s="1174"/>
      <c r="E25" s="1174"/>
      <c r="F25" s="1174"/>
      <c r="G25" s="1174"/>
      <c r="H25" s="1180"/>
      <c r="I25" s="1181"/>
      <c r="J25" s="1174"/>
      <c r="K25" s="1181"/>
      <c r="L25" s="1174"/>
      <c r="M25" s="1181"/>
      <c r="N25" s="1174"/>
      <c r="O25" s="1181"/>
      <c r="P25" s="1183"/>
      <c r="Q25" s="1184"/>
      <c r="R25" s="1174"/>
      <c r="S25" s="1174"/>
      <c r="T25" s="1174"/>
      <c r="U25" s="1174"/>
    </row>
    <row r="26" spans="1:21" s="1138" customFormat="1" ht="15.75" x14ac:dyDescent="0.25">
      <c r="A26" s="1550"/>
      <c r="B26" s="1185"/>
      <c r="C26" s="1174"/>
      <c r="D26" s="1174"/>
      <c r="E26" s="1174"/>
      <c r="F26" s="1174"/>
      <c r="G26" s="1174"/>
      <c r="H26" s="1180"/>
      <c r="I26" s="1181"/>
      <c r="J26" s="1174"/>
      <c r="K26" s="1181"/>
      <c r="L26" s="1174"/>
      <c r="M26" s="1181"/>
      <c r="N26" s="1174"/>
      <c r="O26" s="1181"/>
      <c r="P26" s="1183"/>
      <c r="Q26" s="1184"/>
      <c r="R26" s="1174"/>
      <c r="S26" s="1174"/>
      <c r="T26" s="1174"/>
      <c r="U26" s="1174"/>
    </row>
    <row r="27" spans="1:21" s="365" customFormat="1" ht="126" x14ac:dyDescent="0.25">
      <c r="A27" s="1550"/>
      <c r="B27" s="1547" t="s">
        <v>1414</v>
      </c>
      <c r="C27" s="1174" t="s">
        <v>1642</v>
      </c>
      <c r="D27" s="1608" t="s">
        <v>2190</v>
      </c>
      <c r="E27" s="1608" t="s">
        <v>2191</v>
      </c>
      <c r="F27" s="1608" t="s">
        <v>2104</v>
      </c>
      <c r="G27" s="1608" t="s">
        <v>2105</v>
      </c>
      <c r="H27" s="1610">
        <v>0.4</v>
      </c>
      <c r="I27" s="1611">
        <v>104634.6</v>
      </c>
      <c r="J27" s="1610">
        <v>0.3</v>
      </c>
      <c r="K27" s="1611">
        <v>78475.95</v>
      </c>
      <c r="L27" s="1610">
        <v>0.3</v>
      </c>
      <c r="M27" s="1611">
        <v>78475.95</v>
      </c>
      <c r="N27" s="1608"/>
      <c r="O27" s="1611"/>
      <c r="P27" s="1612">
        <v>1</v>
      </c>
      <c r="Q27" s="1613">
        <v>261586.5</v>
      </c>
      <c r="R27" s="1608" t="s">
        <v>2192</v>
      </c>
      <c r="S27" s="1174" t="s">
        <v>2193</v>
      </c>
      <c r="T27" s="1174" t="s">
        <v>2178</v>
      </c>
      <c r="U27" s="1174" t="s">
        <v>2194</v>
      </c>
    </row>
    <row r="28" spans="1:21" s="365" customFormat="1" ht="15.75" x14ac:dyDescent="0.25">
      <c r="A28" s="1550"/>
      <c r="B28" s="1548"/>
      <c r="C28" s="277"/>
      <c r="D28" s="1608"/>
      <c r="E28" s="1608"/>
      <c r="F28" s="1608"/>
      <c r="G28" s="1608"/>
      <c r="H28" s="1610"/>
      <c r="I28" s="1611"/>
      <c r="J28" s="1608"/>
      <c r="K28" s="1611"/>
      <c r="L28" s="1608"/>
      <c r="M28" s="1611"/>
      <c r="N28" s="1608"/>
      <c r="O28" s="1611"/>
      <c r="P28" s="1612">
        <f t="shared" si="1"/>
        <v>0</v>
      </c>
      <c r="Q28" s="1613">
        <f t="shared" si="2"/>
        <v>0</v>
      </c>
      <c r="R28" s="1608"/>
      <c r="S28" s="277"/>
      <c r="T28" s="277"/>
      <c r="U28" s="277"/>
    </row>
    <row r="29" spans="1:21" s="365" customFormat="1" ht="15.75" x14ac:dyDescent="0.25">
      <c r="A29" s="1550"/>
      <c r="B29" s="1548"/>
      <c r="C29" s="277"/>
      <c r="D29" s="1608"/>
      <c r="E29" s="1608"/>
      <c r="F29" s="1608"/>
      <c r="G29" s="1608"/>
      <c r="H29" s="1610"/>
      <c r="I29" s="1611"/>
      <c r="J29" s="1608"/>
      <c r="K29" s="1611"/>
      <c r="L29" s="1608"/>
      <c r="M29" s="1611"/>
      <c r="N29" s="1608"/>
      <c r="O29" s="1611"/>
      <c r="P29" s="1612">
        <f t="shared" si="1"/>
        <v>0</v>
      </c>
      <c r="Q29" s="1613">
        <f t="shared" si="2"/>
        <v>0</v>
      </c>
      <c r="R29" s="1608"/>
      <c r="S29" s="277"/>
      <c r="T29" s="277"/>
      <c r="U29" s="277"/>
    </row>
    <row r="30" spans="1:21" s="365" customFormat="1" ht="15.75" x14ac:dyDescent="0.25">
      <c r="A30" s="1550"/>
      <c r="B30" s="1548"/>
      <c r="C30" s="277"/>
      <c r="D30" s="1608"/>
      <c r="E30" s="1608"/>
      <c r="F30" s="1608"/>
      <c r="G30" s="1608"/>
      <c r="H30" s="1610"/>
      <c r="I30" s="1611"/>
      <c r="J30" s="1608"/>
      <c r="K30" s="1611"/>
      <c r="L30" s="1608"/>
      <c r="M30" s="1611"/>
      <c r="N30" s="1608"/>
      <c r="O30" s="1611"/>
      <c r="P30" s="1612">
        <f t="shared" si="1"/>
        <v>0</v>
      </c>
      <c r="Q30" s="1613">
        <f t="shared" si="2"/>
        <v>0</v>
      </c>
      <c r="R30" s="1608"/>
      <c r="S30" s="277"/>
      <c r="T30" s="277"/>
      <c r="U30" s="277"/>
    </row>
    <row r="31" spans="1:21" s="365" customFormat="1" ht="15.75" x14ac:dyDescent="0.25">
      <c r="A31" s="1550"/>
      <c r="B31" s="1548"/>
      <c r="C31" s="277"/>
      <c r="D31" s="1608"/>
      <c r="E31" s="1608"/>
      <c r="F31" s="1608"/>
      <c r="G31" s="1608"/>
      <c r="H31" s="1610"/>
      <c r="I31" s="1611"/>
      <c r="J31" s="1608"/>
      <c r="K31" s="1611"/>
      <c r="L31" s="1608"/>
      <c r="M31" s="1611"/>
      <c r="N31" s="1608"/>
      <c r="O31" s="1611"/>
      <c r="P31" s="1612">
        <f t="shared" si="1"/>
        <v>0</v>
      </c>
      <c r="Q31" s="1613">
        <f t="shared" si="2"/>
        <v>0</v>
      </c>
      <c r="R31" s="1608"/>
      <c r="S31" s="277"/>
      <c r="T31" s="277"/>
      <c r="U31" s="277"/>
    </row>
    <row r="32" spans="1:21" ht="15.75" x14ac:dyDescent="0.25">
      <c r="A32" s="1550"/>
      <c r="B32" s="1549"/>
      <c r="C32" s="277"/>
      <c r="D32" s="1608"/>
      <c r="E32" s="1608"/>
      <c r="F32" s="1608"/>
      <c r="G32" s="1608"/>
      <c r="H32" s="1608"/>
      <c r="I32" s="1611"/>
      <c r="J32" s="1608"/>
      <c r="K32" s="1611"/>
      <c r="L32" s="1608"/>
      <c r="M32" s="1611"/>
      <c r="N32" s="1608"/>
      <c r="O32" s="1611"/>
      <c r="P32" s="1612">
        <f t="shared" si="1"/>
        <v>0</v>
      </c>
      <c r="Q32" s="1613">
        <f t="shared" si="2"/>
        <v>0</v>
      </c>
      <c r="R32" s="1608"/>
      <c r="S32" s="277"/>
      <c r="T32" s="277"/>
      <c r="U32" s="277"/>
    </row>
    <row r="33" spans="1:21" ht="141.75" x14ac:dyDescent="0.25">
      <c r="A33" s="1547" t="s">
        <v>1415</v>
      </c>
      <c r="B33" s="1547" t="s">
        <v>1417</v>
      </c>
      <c r="C33" s="277" t="s">
        <v>1642</v>
      </c>
      <c r="D33" s="1608" t="s">
        <v>1809</v>
      </c>
      <c r="E33" s="1608" t="s">
        <v>1810</v>
      </c>
      <c r="F33" s="1608" t="s">
        <v>1811</v>
      </c>
      <c r="G33" s="1608" t="s">
        <v>1812</v>
      </c>
      <c r="H33" s="1610">
        <v>0.33</v>
      </c>
      <c r="I33" s="1611"/>
      <c r="J33" s="1610">
        <v>0.33</v>
      </c>
      <c r="K33" s="1611"/>
      <c r="L33" s="1610">
        <v>0.34</v>
      </c>
      <c r="M33" s="1611"/>
      <c r="N33" s="1608"/>
      <c r="O33" s="1611"/>
      <c r="P33" s="1612">
        <f t="shared" si="1"/>
        <v>1</v>
      </c>
      <c r="Q33" s="1613">
        <f>'[1]1. TALLERES SEMINARIOS'!D143</f>
        <v>3930</v>
      </c>
      <c r="R33" s="1608" t="s">
        <v>1813</v>
      </c>
      <c r="S33" s="277" t="s">
        <v>1814</v>
      </c>
      <c r="T33" s="277">
        <v>18</v>
      </c>
      <c r="U33" s="277" t="s">
        <v>1815</v>
      </c>
    </row>
    <row r="34" spans="1:21" s="365" customFormat="1" ht="157.5" x14ac:dyDescent="0.25">
      <c r="A34" s="1548"/>
      <c r="B34" s="1548"/>
      <c r="C34" s="676" t="s">
        <v>1642</v>
      </c>
      <c r="D34" s="1608" t="s">
        <v>1937</v>
      </c>
      <c r="E34" s="1608" t="s">
        <v>1938</v>
      </c>
      <c r="F34" s="1608" t="s">
        <v>1939</v>
      </c>
      <c r="G34" s="1608" t="s">
        <v>1940</v>
      </c>
      <c r="H34" s="1610">
        <v>0.25</v>
      </c>
      <c r="I34" s="1611"/>
      <c r="J34" s="1610">
        <v>0.25</v>
      </c>
      <c r="K34" s="1611"/>
      <c r="L34" s="1610">
        <v>0.25</v>
      </c>
      <c r="M34" s="1611"/>
      <c r="N34" s="1610">
        <v>0.25</v>
      </c>
      <c r="O34" s="1611"/>
      <c r="P34" s="1612">
        <v>1</v>
      </c>
      <c r="Q34" s="1613"/>
      <c r="R34" s="1608" t="s">
        <v>1941</v>
      </c>
      <c r="S34" s="676" t="s">
        <v>1942</v>
      </c>
      <c r="T34" s="676" t="s">
        <v>1943</v>
      </c>
      <c r="U34" s="676" t="s">
        <v>1944</v>
      </c>
    </row>
    <row r="35" spans="1:21" s="365" customFormat="1" ht="126" x14ac:dyDescent="0.25">
      <c r="A35" s="1548"/>
      <c r="B35" s="1548"/>
      <c r="C35" s="676" t="s">
        <v>1642</v>
      </c>
      <c r="D35" s="1608" t="s">
        <v>1945</v>
      </c>
      <c r="E35" s="1608" t="s">
        <v>1938</v>
      </c>
      <c r="F35" s="1608" t="s">
        <v>1946</v>
      </c>
      <c r="G35" s="1608" t="s">
        <v>1947</v>
      </c>
      <c r="H35" s="1610">
        <v>0.25</v>
      </c>
      <c r="I35" s="1611"/>
      <c r="J35" s="1610">
        <v>0.25</v>
      </c>
      <c r="K35" s="1611"/>
      <c r="L35" s="1610">
        <v>0.25</v>
      </c>
      <c r="M35" s="1611"/>
      <c r="N35" s="1610">
        <v>0.25</v>
      </c>
      <c r="O35" s="1611"/>
      <c r="P35" s="1612">
        <v>1</v>
      </c>
      <c r="Q35" s="1613" t="s">
        <v>1912</v>
      </c>
      <c r="R35" s="1608" t="s">
        <v>1948</v>
      </c>
      <c r="S35" s="676" t="s">
        <v>1942</v>
      </c>
      <c r="T35" s="676" t="s">
        <v>1949</v>
      </c>
      <c r="U35" s="676" t="s">
        <v>1944</v>
      </c>
    </row>
    <row r="36" spans="1:21" s="1138" customFormat="1" ht="126" x14ac:dyDescent="0.25">
      <c r="A36" s="1548"/>
      <c r="B36" s="1548"/>
      <c r="C36" s="1174" t="s">
        <v>1642</v>
      </c>
      <c r="D36" s="1174" t="s">
        <v>2195</v>
      </c>
      <c r="E36" s="1174" t="s">
        <v>2196</v>
      </c>
      <c r="F36" s="1174" t="s">
        <v>2197</v>
      </c>
      <c r="G36" s="1174" t="s">
        <v>2198</v>
      </c>
      <c r="H36" s="1180">
        <v>0.25</v>
      </c>
      <c r="I36" s="1181"/>
      <c r="J36" s="1180">
        <v>0.25</v>
      </c>
      <c r="K36" s="1181"/>
      <c r="L36" s="1180">
        <v>0.25</v>
      </c>
      <c r="M36" s="1181"/>
      <c r="N36" s="1180">
        <v>0.25</v>
      </c>
      <c r="O36" s="1181"/>
      <c r="P36" s="1183">
        <v>1</v>
      </c>
      <c r="Q36" s="1184" t="s">
        <v>1912</v>
      </c>
      <c r="R36" s="1174" t="s">
        <v>2199</v>
      </c>
      <c r="S36" s="1174" t="s">
        <v>2200</v>
      </c>
      <c r="T36" s="1174" t="s">
        <v>2201</v>
      </c>
      <c r="U36" s="1174" t="s">
        <v>2202</v>
      </c>
    </row>
    <row r="37" spans="1:21" s="1138" customFormat="1" ht="126" x14ac:dyDescent="0.25">
      <c r="A37" s="1548"/>
      <c r="B37" s="1548"/>
      <c r="C37" s="1174" t="s">
        <v>1642</v>
      </c>
      <c r="D37" s="1174" t="s">
        <v>2203</v>
      </c>
      <c r="E37" s="1174" t="s">
        <v>2204</v>
      </c>
      <c r="F37" s="1174" t="s">
        <v>2205</v>
      </c>
      <c r="G37" s="1174" t="s">
        <v>2206</v>
      </c>
      <c r="H37" s="1180">
        <v>0.25</v>
      </c>
      <c r="I37" s="1181"/>
      <c r="J37" s="1180">
        <v>0.25</v>
      </c>
      <c r="K37" s="1181"/>
      <c r="L37" s="1180">
        <v>0.25</v>
      </c>
      <c r="M37" s="1181"/>
      <c r="N37" s="1180">
        <v>0.25</v>
      </c>
      <c r="O37" s="1181"/>
      <c r="P37" s="1183">
        <v>1</v>
      </c>
      <c r="Q37" s="1184" t="s">
        <v>1912</v>
      </c>
      <c r="R37" s="1174" t="s">
        <v>2207</v>
      </c>
      <c r="S37" s="1174" t="s">
        <v>2208</v>
      </c>
      <c r="T37" s="1174" t="s">
        <v>2201</v>
      </c>
      <c r="U37" s="1174" t="s">
        <v>2209</v>
      </c>
    </row>
    <row r="38" spans="1:21" s="365" customFormat="1" ht="126" x14ac:dyDescent="0.25">
      <c r="A38" s="1548"/>
      <c r="B38" s="1548"/>
      <c r="C38" s="1174" t="s">
        <v>1642</v>
      </c>
      <c r="D38" s="1174" t="s">
        <v>2210</v>
      </c>
      <c r="E38" s="1174" t="s">
        <v>2211</v>
      </c>
      <c r="F38" s="1174" t="s">
        <v>2212</v>
      </c>
      <c r="G38" s="1174" t="s">
        <v>2213</v>
      </c>
      <c r="H38" s="1180">
        <v>0.5</v>
      </c>
      <c r="I38" s="1181"/>
      <c r="J38" s="1174"/>
      <c r="K38" s="1181"/>
      <c r="L38" s="1180">
        <v>0.5</v>
      </c>
      <c r="M38" s="1181"/>
      <c r="N38" s="1174"/>
      <c r="O38" s="1181"/>
      <c r="P38" s="1183"/>
      <c r="Q38" s="1184" t="s">
        <v>1912</v>
      </c>
      <c r="R38" s="1174" t="s">
        <v>2214</v>
      </c>
      <c r="S38" s="1174" t="s">
        <v>2215</v>
      </c>
      <c r="T38" s="1174" t="s">
        <v>2189</v>
      </c>
      <c r="U38" s="1174" t="s">
        <v>2202</v>
      </c>
    </row>
    <row r="39" spans="1:21" s="365" customFormat="1" ht="126" x14ac:dyDescent="0.25">
      <c r="A39" s="1548"/>
      <c r="B39" s="1548"/>
      <c r="C39" s="1174" t="s">
        <v>1642</v>
      </c>
      <c r="D39" s="1174" t="s">
        <v>2216</v>
      </c>
      <c r="E39" s="1174" t="s">
        <v>2217</v>
      </c>
      <c r="F39" s="1174" t="s">
        <v>2169</v>
      </c>
      <c r="G39" s="1174" t="s">
        <v>2170</v>
      </c>
      <c r="H39" s="1180">
        <v>1</v>
      </c>
      <c r="I39" s="1181">
        <v>16000</v>
      </c>
      <c r="J39" s="1174"/>
      <c r="K39" s="1181"/>
      <c r="L39" s="1174"/>
      <c r="M39" s="1181"/>
      <c r="N39" s="1174"/>
      <c r="O39" s="1181"/>
      <c r="P39" s="1183"/>
      <c r="Q39" s="1184">
        <v>16000</v>
      </c>
      <c r="R39" s="1174" t="s">
        <v>2218</v>
      </c>
      <c r="S39" s="1174" t="s">
        <v>2219</v>
      </c>
      <c r="T39" s="1174" t="s">
        <v>2220</v>
      </c>
      <c r="U39" s="1174" t="s">
        <v>2202</v>
      </c>
    </row>
    <row r="40" spans="1:21" s="365" customFormat="1" ht="15.75" x14ac:dyDescent="0.25">
      <c r="A40" s="1548"/>
      <c r="B40" s="1549"/>
      <c r="C40" s="277"/>
      <c r="D40" s="277"/>
      <c r="E40" s="277"/>
      <c r="F40" s="277"/>
      <c r="G40" s="277"/>
      <c r="H40" s="362"/>
      <c r="I40" s="363"/>
      <c r="J40" s="277"/>
      <c r="K40" s="363"/>
      <c r="L40" s="277"/>
      <c r="M40" s="363"/>
      <c r="N40" s="277"/>
      <c r="O40" s="363"/>
      <c r="P40" s="399">
        <f t="shared" si="1"/>
        <v>0</v>
      </c>
      <c r="Q40" s="400">
        <f t="shared" si="2"/>
        <v>0</v>
      </c>
      <c r="R40" s="277"/>
      <c r="S40" s="277"/>
      <c r="T40" s="277"/>
      <c r="U40" s="277"/>
    </row>
    <row r="41" spans="1:21" ht="94.5" x14ac:dyDescent="0.25">
      <c r="A41" s="1548"/>
      <c r="B41" s="1547" t="s">
        <v>1418</v>
      </c>
      <c r="C41" s="1174" t="s">
        <v>1644</v>
      </c>
      <c r="D41" s="1174" t="s">
        <v>2221</v>
      </c>
      <c r="E41" s="1174" t="s">
        <v>2222</v>
      </c>
      <c r="F41" s="1174" t="s">
        <v>2172</v>
      </c>
      <c r="G41" s="1174" t="s">
        <v>2223</v>
      </c>
      <c r="H41" s="1180">
        <v>0.5</v>
      </c>
      <c r="I41" s="1181"/>
      <c r="J41" s="1180">
        <v>0.5</v>
      </c>
      <c r="K41" s="1181"/>
      <c r="L41" s="1174"/>
      <c r="M41" s="1181"/>
      <c r="N41" s="1174"/>
      <c r="O41" s="1181"/>
      <c r="P41" s="1183">
        <v>1</v>
      </c>
      <c r="Q41" s="1184" t="s">
        <v>1912</v>
      </c>
      <c r="R41" s="1174" t="s">
        <v>2224</v>
      </c>
      <c r="S41" s="1174" t="s">
        <v>2225</v>
      </c>
      <c r="T41" s="1174" t="s">
        <v>2189</v>
      </c>
      <c r="U41" s="1174" t="s">
        <v>2189</v>
      </c>
    </row>
    <row r="42" spans="1:21" s="365" customFormat="1" ht="94.5" x14ac:dyDescent="0.25">
      <c r="A42" s="1548"/>
      <c r="B42" s="1548"/>
      <c r="C42" s="1174" t="s">
        <v>1644</v>
      </c>
      <c r="D42" s="1608" t="s">
        <v>2226</v>
      </c>
      <c r="E42" s="1608" t="s">
        <v>2227</v>
      </c>
      <c r="F42" s="1608" t="s">
        <v>2154</v>
      </c>
      <c r="G42" s="1608" t="s">
        <v>2228</v>
      </c>
      <c r="H42" s="1608"/>
      <c r="I42" s="1611"/>
      <c r="J42" s="1608"/>
      <c r="K42" s="1611"/>
      <c r="L42" s="1610">
        <v>1</v>
      </c>
      <c r="M42" s="1611"/>
      <c r="N42" s="1608"/>
      <c r="O42" s="1611"/>
      <c r="P42" s="1612">
        <v>1</v>
      </c>
      <c r="Q42" s="1613" t="s">
        <v>1912</v>
      </c>
      <c r="R42" s="1608" t="s">
        <v>2229</v>
      </c>
      <c r="S42" s="1174" t="s">
        <v>2230</v>
      </c>
      <c r="T42" s="1174" t="s">
        <v>2201</v>
      </c>
      <c r="U42" s="1174" t="s">
        <v>2231</v>
      </c>
    </row>
    <row r="43" spans="1:21" s="365" customFormat="1" ht="126" x14ac:dyDescent="0.25">
      <c r="A43" s="1548"/>
      <c r="B43" s="1548"/>
      <c r="C43" s="1174" t="s">
        <v>1644</v>
      </c>
      <c r="D43" s="1608" t="s">
        <v>2226</v>
      </c>
      <c r="E43" s="1608" t="s">
        <v>2232</v>
      </c>
      <c r="F43" s="1608" t="s">
        <v>2157</v>
      </c>
      <c r="G43" s="1608" t="s">
        <v>2233</v>
      </c>
      <c r="H43" s="1610">
        <v>0.25</v>
      </c>
      <c r="I43" s="1611"/>
      <c r="J43" s="1610">
        <v>0.25</v>
      </c>
      <c r="K43" s="1611"/>
      <c r="L43" s="1610">
        <v>0.25</v>
      </c>
      <c r="M43" s="1611"/>
      <c r="N43" s="1610">
        <v>0.25</v>
      </c>
      <c r="O43" s="1611"/>
      <c r="P43" s="1612">
        <v>1</v>
      </c>
      <c r="Q43" s="1613" t="s">
        <v>1912</v>
      </c>
      <c r="R43" s="1608" t="s">
        <v>2234</v>
      </c>
      <c r="S43" s="1174" t="s">
        <v>2235</v>
      </c>
      <c r="T43" s="1174" t="s">
        <v>2189</v>
      </c>
      <c r="U43" s="1174" t="s">
        <v>2189</v>
      </c>
    </row>
    <row r="44" spans="1:21" s="365" customFormat="1" ht="141.75" x14ac:dyDescent="0.25">
      <c r="A44" s="1548"/>
      <c r="B44" s="1548"/>
      <c r="C44" s="1174" t="s">
        <v>1644</v>
      </c>
      <c r="D44" s="1608" t="s">
        <v>2226</v>
      </c>
      <c r="E44" s="1608" t="s">
        <v>2236</v>
      </c>
      <c r="F44" s="1608" t="s">
        <v>2102</v>
      </c>
      <c r="G44" s="1608" t="s">
        <v>2103</v>
      </c>
      <c r="H44" s="1608"/>
      <c r="I44" s="1611"/>
      <c r="J44" s="1610">
        <v>1</v>
      </c>
      <c r="K44" s="1611">
        <v>2291</v>
      </c>
      <c r="L44" s="1608"/>
      <c r="M44" s="1611"/>
      <c r="N44" s="1608"/>
      <c r="O44" s="1611"/>
      <c r="P44" s="1612">
        <v>1</v>
      </c>
      <c r="Q44" s="1613">
        <v>2291</v>
      </c>
      <c r="R44" s="1174" t="s">
        <v>2237</v>
      </c>
      <c r="S44" s="1174" t="s">
        <v>2238</v>
      </c>
      <c r="T44" s="1174" t="s">
        <v>2189</v>
      </c>
      <c r="U44" s="1174" t="s">
        <v>2239</v>
      </c>
    </row>
    <row r="45" spans="1:21" s="1138" customFormat="1" ht="93" customHeight="1" x14ac:dyDescent="0.25">
      <c r="A45" s="1548"/>
      <c r="B45" s="1548"/>
      <c r="C45" s="1174" t="s">
        <v>1644</v>
      </c>
      <c r="D45" s="1608" t="s">
        <v>2226</v>
      </c>
      <c r="E45" s="1608" t="s">
        <v>2240</v>
      </c>
      <c r="F45" s="1608" t="s">
        <v>2241</v>
      </c>
      <c r="G45" s="1608" t="s">
        <v>2242</v>
      </c>
      <c r="H45" s="1608"/>
      <c r="I45" s="1611"/>
      <c r="J45" s="1608"/>
      <c r="K45" s="1611"/>
      <c r="L45" s="1608"/>
      <c r="M45" s="1611"/>
      <c r="N45" s="1608"/>
      <c r="O45" s="1611"/>
      <c r="P45" s="1612"/>
      <c r="Q45" s="1613"/>
      <c r="R45" s="1608" t="s">
        <v>2243</v>
      </c>
      <c r="S45" s="1174" t="s">
        <v>2244</v>
      </c>
      <c r="T45" s="1174" t="s">
        <v>2189</v>
      </c>
      <c r="U45" s="1174" t="s">
        <v>2202</v>
      </c>
    </row>
    <row r="46" spans="1:21" ht="157.5" x14ac:dyDescent="0.25">
      <c r="A46" s="1548"/>
      <c r="B46" s="1548"/>
      <c r="C46" s="1174" t="s">
        <v>1644</v>
      </c>
      <c r="D46" s="1608" t="s">
        <v>2226</v>
      </c>
      <c r="E46" s="1608" t="s">
        <v>2245</v>
      </c>
      <c r="F46" s="1608" t="s">
        <v>2167</v>
      </c>
      <c r="G46" s="1608" t="s">
        <v>2168</v>
      </c>
      <c r="H46" s="1608"/>
      <c r="I46" s="1611">
        <v>3937.5</v>
      </c>
      <c r="J46" s="1608"/>
      <c r="K46" s="1611">
        <v>3937.5</v>
      </c>
      <c r="L46" s="1608"/>
      <c r="M46" s="1611">
        <v>3937.5</v>
      </c>
      <c r="N46" s="1608"/>
      <c r="O46" s="1611">
        <v>2625</v>
      </c>
      <c r="P46" s="1612"/>
      <c r="Q46" s="1613">
        <v>14437.5</v>
      </c>
      <c r="R46" s="1608" t="s">
        <v>2246</v>
      </c>
      <c r="S46" s="1174" t="s">
        <v>2247</v>
      </c>
      <c r="T46" s="1174" t="s">
        <v>2201</v>
      </c>
      <c r="U46" s="1174" t="s">
        <v>2189</v>
      </c>
    </row>
    <row r="47" spans="1:21" s="1138" customFormat="1" ht="110.25" x14ac:dyDescent="0.25">
      <c r="A47" s="1548"/>
      <c r="B47" s="1548"/>
      <c r="C47" s="1174" t="s">
        <v>1644</v>
      </c>
      <c r="D47" s="1174" t="s">
        <v>2248</v>
      </c>
      <c r="E47" s="1174" t="s">
        <v>2249</v>
      </c>
      <c r="F47" s="1174" t="s">
        <v>2163</v>
      </c>
      <c r="G47" s="1174" t="s">
        <v>2164</v>
      </c>
      <c r="H47" s="1180">
        <v>1</v>
      </c>
      <c r="I47" s="1181">
        <v>4800</v>
      </c>
      <c r="J47" s="1174"/>
      <c r="K47" s="1181"/>
      <c r="L47" s="1174"/>
      <c r="M47" s="1181"/>
      <c r="N47" s="1174"/>
      <c r="O47" s="1181"/>
      <c r="P47" s="1183">
        <v>1</v>
      </c>
      <c r="Q47" s="1184">
        <v>4800</v>
      </c>
      <c r="R47" s="1174" t="s">
        <v>2250</v>
      </c>
      <c r="S47" s="1174" t="s">
        <v>2251</v>
      </c>
      <c r="T47" s="1174" t="s">
        <v>2194</v>
      </c>
      <c r="U47" s="1174" t="s">
        <v>2194</v>
      </c>
    </row>
    <row r="48" spans="1:21" ht="15.75" x14ac:dyDescent="0.25">
      <c r="A48" s="1549"/>
      <c r="B48" s="1549"/>
      <c r="C48" s="1174"/>
      <c r="D48" s="1174"/>
      <c r="E48" s="1174"/>
      <c r="F48" s="1174"/>
      <c r="G48" s="1174"/>
      <c r="H48" s="1174"/>
      <c r="I48" s="1181"/>
      <c r="J48" s="1174"/>
      <c r="K48" s="1181"/>
      <c r="L48" s="1174"/>
      <c r="M48" s="1181"/>
      <c r="N48" s="1174"/>
      <c r="O48" s="1181"/>
      <c r="P48" s="1183">
        <f t="shared" si="1"/>
        <v>0</v>
      </c>
      <c r="Q48" s="1184">
        <f t="shared" si="2"/>
        <v>0</v>
      </c>
      <c r="R48" s="1174"/>
      <c r="S48" s="1174"/>
      <c r="T48" s="1174"/>
      <c r="U48" s="1179"/>
    </row>
    <row r="49" spans="1:21" ht="15.75" x14ac:dyDescent="0.25">
      <c r="A49" s="297"/>
      <c r="B49" s="298"/>
      <c r="C49" s="1176" t="s">
        <v>1409</v>
      </c>
      <c r="D49" s="1177"/>
      <c r="E49" s="1177"/>
      <c r="F49" s="1177"/>
      <c r="G49" s="1178"/>
      <c r="H49" s="1173">
        <f t="shared" ref="H49:Q49" si="3">SUM(H9:H48)</f>
        <v>7.48</v>
      </c>
      <c r="I49" s="1172">
        <f t="shared" si="3"/>
        <v>140572.1</v>
      </c>
      <c r="J49" s="1173">
        <f t="shared" si="3"/>
        <v>6.88</v>
      </c>
      <c r="K49" s="1172">
        <f t="shared" si="3"/>
        <v>89704.45</v>
      </c>
      <c r="L49" s="1173">
        <f t="shared" si="3"/>
        <v>6.39</v>
      </c>
      <c r="M49" s="1172">
        <f t="shared" si="3"/>
        <v>113663.45</v>
      </c>
      <c r="N49" s="1173">
        <f t="shared" si="3"/>
        <v>2.25</v>
      </c>
      <c r="O49" s="1172">
        <f t="shared" si="3"/>
        <v>28875</v>
      </c>
      <c r="P49" s="1172">
        <f t="shared" si="3"/>
        <v>21</v>
      </c>
      <c r="Q49" s="1172">
        <f t="shared" si="3"/>
        <v>901895</v>
      </c>
      <c r="R49" s="1173"/>
      <c r="S49" s="1173"/>
      <c r="T49" s="1173"/>
      <c r="U49" s="1175"/>
    </row>
    <row r="54" spans="1:21" x14ac:dyDescent="0.25">
      <c r="C54" s="463"/>
    </row>
    <row r="55" spans="1:21" x14ac:dyDescent="0.25">
      <c r="C55" s="463"/>
    </row>
    <row r="56" spans="1:21" x14ac:dyDescent="0.25">
      <c r="C56" s="463"/>
    </row>
    <row r="57" spans="1:21" x14ac:dyDescent="0.25">
      <c r="C57" s="463"/>
    </row>
    <row r="58" spans="1:21" x14ac:dyDescent="0.25">
      <c r="C58" s="463"/>
    </row>
    <row r="59" spans="1:21" x14ac:dyDescent="0.25">
      <c r="C59" s="463"/>
    </row>
    <row r="69" s="260" customFormat="1" ht="12" x14ac:dyDescent="0.25"/>
    <row r="70" s="260" customFormat="1" ht="12" x14ac:dyDescent="0.25"/>
    <row r="83" s="260" customFormat="1" ht="12" x14ac:dyDescent="0.25"/>
    <row r="84" s="260" customFormat="1" ht="12" x14ac:dyDescent="0.25"/>
  </sheetData>
  <mergeCells count="26">
    <mergeCell ref="D5:D7"/>
    <mergeCell ref="T5:T7"/>
    <mergeCell ref="U5:U7"/>
    <mergeCell ref="P5:Q6"/>
    <mergeCell ref="R5:R7"/>
    <mergeCell ref="N6:O6"/>
    <mergeCell ref="G5:G7"/>
    <mergeCell ref="H5:O5"/>
    <mergeCell ref="H6:I6"/>
    <mergeCell ref="S5:S7"/>
    <mergeCell ref="A3:U3"/>
    <mergeCell ref="B9:B14"/>
    <mergeCell ref="B15:B20"/>
    <mergeCell ref="B27:B32"/>
    <mergeCell ref="B41:B48"/>
    <mergeCell ref="B33:B40"/>
    <mergeCell ref="A5:A7"/>
    <mergeCell ref="B5:B7"/>
    <mergeCell ref="C5:C7"/>
    <mergeCell ref="E5:E7"/>
    <mergeCell ref="A9:A32"/>
    <mergeCell ref="A33:A48"/>
    <mergeCell ref="A4:U4"/>
    <mergeCell ref="F5:F7"/>
    <mergeCell ref="J6:K6"/>
    <mergeCell ref="L6:M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48">
      <formula1>$P$1:$U$1</formula1>
    </dataValidation>
  </dataValidations>
  <pageMargins left="0.7" right="0.7" top="0.75" bottom="0.75" header="0.3" footer="0.3"/>
  <pageSetup orientation="portrait" r:id="rId1"/>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3"/>
  <dimension ref="A1:V36"/>
  <sheetViews>
    <sheetView topLeftCell="C1" zoomScale="61" zoomScaleNormal="61" workbookViewId="0">
      <pane ySplit="6" topLeftCell="A34" activePane="bottomLeft" state="frozen"/>
      <selection activeCell="R5" sqref="R5"/>
      <selection pane="bottomLeft" activeCell="Q33" sqref="Q33"/>
    </sheetView>
  </sheetViews>
  <sheetFormatPr baseColWidth="10" defaultRowHeight="15" x14ac:dyDescent="0.25"/>
  <cols>
    <col min="1" max="2" width="21.7109375" customWidth="1"/>
    <col min="3" max="3" width="27.42578125" customWidth="1"/>
    <col min="4" max="4" width="27.42578125" style="463"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19" width="19" customWidth="1"/>
    <col min="20" max="21" width="14.140625" customWidth="1"/>
    <col min="22" max="22" width="17" customWidth="1"/>
  </cols>
  <sheetData>
    <row r="1" spans="1:22" ht="18.75" x14ac:dyDescent="0.25">
      <c r="B1" s="284"/>
      <c r="C1" s="510" t="s">
        <v>1645</v>
      </c>
      <c r="D1" s="284"/>
      <c r="E1" s="284"/>
      <c r="F1" s="284"/>
      <c r="H1" s="284" t="s">
        <v>1419</v>
      </c>
      <c r="J1" s="284"/>
      <c r="K1" s="284"/>
      <c r="L1" s="284"/>
      <c r="M1" s="284"/>
      <c r="N1" s="284"/>
      <c r="O1" s="284"/>
      <c r="P1" s="284"/>
      <c r="Q1" s="284"/>
      <c r="R1" s="284"/>
      <c r="S1" s="284"/>
      <c r="T1" s="284"/>
      <c r="U1" s="284"/>
      <c r="V1" s="284"/>
    </row>
    <row r="2" spans="1:22" s="365" customFormat="1" ht="18.75" x14ac:dyDescent="0.25">
      <c r="A2" s="365" t="s">
        <v>1347</v>
      </c>
      <c r="B2" s="284"/>
      <c r="C2" s="284"/>
      <c r="D2" s="284"/>
      <c r="E2" s="284"/>
      <c r="F2" s="284"/>
      <c r="H2" s="284"/>
      <c r="I2" s="233"/>
      <c r="J2" s="284"/>
      <c r="K2" s="284"/>
      <c r="L2" s="284"/>
      <c r="M2" s="284"/>
      <c r="N2" s="284"/>
      <c r="O2" s="284"/>
      <c r="P2" s="284"/>
      <c r="Q2" s="284"/>
      <c r="R2" s="284"/>
      <c r="S2" s="284"/>
      <c r="T2" s="284"/>
      <c r="U2" s="284"/>
      <c r="V2" s="284"/>
    </row>
    <row r="3" spans="1:22" x14ac:dyDescent="0.25">
      <c r="A3" s="269" t="s">
        <v>1422</v>
      </c>
      <c r="B3" s="269"/>
      <c r="C3" s="269"/>
      <c r="D3" s="269"/>
      <c r="E3" s="269"/>
      <c r="F3" s="269"/>
      <c r="G3" s="269"/>
      <c r="H3" s="269"/>
      <c r="I3" s="269"/>
      <c r="J3" s="269"/>
      <c r="K3" s="269"/>
      <c r="L3" s="269"/>
      <c r="M3" s="269"/>
      <c r="N3" s="269"/>
      <c r="O3" s="269"/>
      <c r="P3" s="269"/>
      <c r="Q3" s="269"/>
      <c r="R3" s="269"/>
      <c r="S3" s="269"/>
      <c r="T3" s="269"/>
      <c r="U3" s="269"/>
      <c r="V3" s="269"/>
    </row>
    <row r="4" spans="1:22" ht="15" customHeight="1" x14ac:dyDescent="0.25">
      <c r="A4" s="1522" t="s">
        <v>96</v>
      </c>
      <c r="B4" s="1524" t="s">
        <v>110</v>
      </c>
      <c r="C4" s="1534" t="s">
        <v>1537</v>
      </c>
      <c r="D4" s="1534" t="s">
        <v>1538</v>
      </c>
      <c r="E4" s="1534" t="s">
        <v>86</v>
      </c>
      <c r="F4" s="1534" t="s">
        <v>391</v>
      </c>
      <c r="G4" s="1534" t="s">
        <v>87</v>
      </c>
      <c r="H4" s="1537" t="s">
        <v>99</v>
      </c>
      <c r="I4" s="1539"/>
      <c r="J4" s="1539"/>
      <c r="K4" s="1539"/>
      <c r="L4" s="1539"/>
      <c r="M4" s="1539"/>
      <c r="N4" s="1539"/>
      <c r="O4" s="1538"/>
      <c r="P4" s="1543" t="s">
        <v>100</v>
      </c>
      <c r="Q4" s="1544"/>
      <c r="R4" s="1524" t="s">
        <v>101</v>
      </c>
      <c r="S4" s="1524" t="s">
        <v>102</v>
      </c>
      <c r="T4" s="1524" t="s">
        <v>109</v>
      </c>
      <c r="U4" s="1524" t="s">
        <v>108</v>
      </c>
      <c r="V4" s="1540" t="s">
        <v>88</v>
      </c>
    </row>
    <row r="5" spans="1:22" ht="15" customHeight="1" x14ac:dyDescent="0.25">
      <c r="A5" s="1522"/>
      <c r="B5" s="1522"/>
      <c r="C5" s="1535"/>
      <c r="D5" s="1535"/>
      <c r="E5" s="1535"/>
      <c r="F5" s="1535"/>
      <c r="G5" s="1535"/>
      <c r="H5" s="1537" t="s">
        <v>103</v>
      </c>
      <c r="I5" s="1538"/>
      <c r="J5" s="1537" t="s">
        <v>104</v>
      </c>
      <c r="K5" s="1538"/>
      <c r="L5" s="1537" t="s">
        <v>105</v>
      </c>
      <c r="M5" s="1538"/>
      <c r="N5" s="1537" t="s">
        <v>106</v>
      </c>
      <c r="O5" s="1538"/>
      <c r="P5" s="1545"/>
      <c r="Q5" s="1546"/>
      <c r="R5" s="1522"/>
      <c r="S5" s="1522"/>
      <c r="T5" s="1522"/>
      <c r="U5" s="1522"/>
      <c r="V5" s="1541"/>
    </row>
    <row r="6" spans="1:22" ht="25.5" x14ac:dyDescent="0.25">
      <c r="A6" s="1523"/>
      <c r="B6" s="1523"/>
      <c r="C6" s="1536"/>
      <c r="D6" s="1536"/>
      <c r="E6" s="1536"/>
      <c r="F6" s="1536"/>
      <c r="G6" s="1536"/>
      <c r="H6" s="439" t="s">
        <v>107</v>
      </c>
      <c r="I6" s="439" t="s">
        <v>12</v>
      </c>
      <c r="J6" s="439" t="s">
        <v>107</v>
      </c>
      <c r="K6" s="439" t="s">
        <v>12</v>
      </c>
      <c r="L6" s="439" t="s">
        <v>107</v>
      </c>
      <c r="M6" s="439" t="s">
        <v>12</v>
      </c>
      <c r="N6" s="439" t="s">
        <v>107</v>
      </c>
      <c r="O6" s="439" t="s">
        <v>12</v>
      </c>
      <c r="P6" s="439" t="s">
        <v>107</v>
      </c>
      <c r="Q6" s="439" t="s">
        <v>12</v>
      </c>
      <c r="R6" s="1523"/>
      <c r="S6" s="1523"/>
      <c r="T6" s="1523"/>
      <c r="U6" s="1523"/>
      <c r="V6" s="1542"/>
    </row>
    <row r="7" spans="1:22" s="365" customFormat="1" ht="15.75" x14ac:dyDescent="0.25">
      <c r="A7" s="440"/>
      <c r="B7" s="441"/>
      <c r="C7" s="442"/>
      <c r="D7" s="442"/>
      <c r="E7" s="442"/>
      <c r="F7" s="443"/>
      <c r="G7" s="442"/>
      <c r="H7" s="444"/>
      <c r="I7" s="444"/>
      <c r="J7" s="444"/>
      <c r="K7" s="444"/>
      <c r="L7" s="444"/>
      <c r="M7" s="444"/>
      <c r="N7" s="444"/>
      <c r="O7" s="444"/>
      <c r="P7" s="444"/>
      <c r="Q7" s="444"/>
      <c r="R7" s="445"/>
      <c r="S7" s="445"/>
      <c r="T7" s="445"/>
      <c r="U7" s="445"/>
      <c r="V7" s="446"/>
    </row>
    <row r="8" spans="1:22" ht="108" customHeight="1" x14ac:dyDescent="0.25">
      <c r="A8" s="1550" t="s">
        <v>1420</v>
      </c>
      <c r="B8" s="1547" t="s">
        <v>1421</v>
      </c>
      <c r="C8" s="680" t="s">
        <v>1645</v>
      </c>
      <c r="D8" s="1608" t="s">
        <v>1816</v>
      </c>
      <c r="E8" s="1608" t="s">
        <v>1817</v>
      </c>
      <c r="F8" s="1608" t="s">
        <v>1818</v>
      </c>
      <c r="G8" s="1608" t="s">
        <v>1819</v>
      </c>
      <c r="H8" s="1610"/>
      <c r="I8" s="1611"/>
      <c r="J8" s="1610">
        <v>1</v>
      </c>
      <c r="K8" s="1611"/>
      <c r="L8" s="1610"/>
      <c r="M8" s="1611"/>
      <c r="N8" s="1610"/>
      <c r="O8" s="1611"/>
      <c r="P8" s="1612">
        <f t="shared" ref="P8" si="0">H8+J8+L8+N8</f>
        <v>1</v>
      </c>
      <c r="Q8" s="1613">
        <f>'[1]2. CONTRATACION DE PERSONAL'!D10</f>
        <v>317631.89999999997</v>
      </c>
      <c r="R8" s="1608"/>
      <c r="S8" s="1608" t="s">
        <v>1820</v>
      </c>
      <c r="T8" s="1608" t="s">
        <v>1821</v>
      </c>
      <c r="U8" s="1608" t="s">
        <v>1822</v>
      </c>
      <c r="V8" s="1608" t="s">
        <v>1823</v>
      </c>
    </row>
    <row r="9" spans="1:22" ht="123" customHeight="1" x14ac:dyDescent="0.25">
      <c r="A9" s="1550"/>
      <c r="B9" s="1548"/>
      <c r="C9" s="680" t="s">
        <v>1645</v>
      </c>
      <c r="D9" s="1608" t="s">
        <v>1950</v>
      </c>
      <c r="E9" s="1608" t="s">
        <v>1951</v>
      </c>
      <c r="F9" s="1608" t="s">
        <v>1869</v>
      </c>
      <c r="G9" s="1608" t="s">
        <v>1870</v>
      </c>
      <c r="H9" s="1610">
        <v>0.25</v>
      </c>
      <c r="I9" s="1611"/>
      <c r="J9" s="1610">
        <v>0.25</v>
      </c>
      <c r="K9" s="1611"/>
      <c r="L9" s="1610">
        <v>0.25</v>
      </c>
      <c r="M9" s="1611"/>
      <c r="N9" s="1610">
        <v>0.25</v>
      </c>
      <c r="O9" s="1611"/>
      <c r="P9" s="1612">
        <v>1</v>
      </c>
      <c r="Q9" s="1613">
        <v>428803.07</v>
      </c>
      <c r="R9" s="1608" t="s">
        <v>1952</v>
      </c>
      <c r="S9" s="1608" t="s">
        <v>1953</v>
      </c>
      <c r="T9" s="1608" t="s">
        <v>1954</v>
      </c>
      <c r="U9" s="1608" t="s">
        <v>1955</v>
      </c>
      <c r="V9" s="1608"/>
    </row>
    <row r="10" spans="1:22" s="365" customFormat="1" ht="135" customHeight="1" x14ac:dyDescent="0.25">
      <c r="A10" s="1550"/>
      <c r="B10" s="1548"/>
      <c r="C10" s="680" t="s">
        <v>1645</v>
      </c>
      <c r="D10" s="1608" t="s">
        <v>1956</v>
      </c>
      <c r="E10" s="1608" t="s">
        <v>1951</v>
      </c>
      <c r="F10" s="1608" t="s">
        <v>1871</v>
      </c>
      <c r="G10" s="1608" t="s">
        <v>1872</v>
      </c>
      <c r="H10" s="1610">
        <v>0.25</v>
      </c>
      <c r="I10" s="1611"/>
      <c r="J10" s="1610">
        <v>0.25</v>
      </c>
      <c r="K10" s="1611"/>
      <c r="L10" s="1610">
        <v>0.25</v>
      </c>
      <c r="M10" s="1611"/>
      <c r="N10" s="1610">
        <v>0.25</v>
      </c>
      <c r="O10" s="1611"/>
      <c r="P10" s="1612">
        <v>1</v>
      </c>
      <c r="Q10" s="1613">
        <v>428803.07</v>
      </c>
      <c r="R10" s="1608" t="s">
        <v>1957</v>
      </c>
      <c r="S10" s="1608" t="s">
        <v>1953</v>
      </c>
      <c r="T10" s="1608" t="s">
        <v>1954</v>
      </c>
      <c r="U10" s="1608" t="s">
        <v>1955</v>
      </c>
      <c r="V10" s="1608"/>
    </row>
    <row r="11" spans="1:22" s="365" customFormat="1" ht="133.5" customHeight="1" x14ac:dyDescent="0.25">
      <c r="A11" s="1550"/>
      <c r="B11" s="1548"/>
      <c r="C11" s="788" t="s">
        <v>1645</v>
      </c>
      <c r="D11" s="1614" t="s">
        <v>1992</v>
      </c>
      <c r="E11" s="1614" t="s">
        <v>1993</v>
      </c>
      <c r="F11" s="1614" t="s">
        <v>1958</v>
      </c>
      <c r="G11" s="1614" t="s">
        <v>1959</v>
      </c>
      <c r="H11" s="1615">
        <v>0.25</v>
      </c>
      <c r="I11" s="1616"/>
      <c r="J11" s="1615">
        <v>0.25</v>
      </c>
      <c r="K11" s="1616"/>
      <c r="L11" s="1615">
        <v>0.25</v>
      </c>
      <c r="M11" s="1616"/>
      <c r="N11" s="1615">
        <v>0.25</v>
      </c>
      <c r="O11" s="1616"/>
      <c r="P11" s="1617">
        <v>1</v>
      </c>
      <c r="Q11" s="1618">
        <v>1920</v>
      </c>
      <c r="R11" s="1614" t="s">
        <v>1994</v>
      </c>
      <c r="S11" s="1614" t="s">
        <v>1995</v>
      </c>
      <c r="T11" s="788" t="s">
        <v>1996</v>
      </c>
      <c r="U11" s="788" t="s">
        <v>1997</v>
      </c>
      <c r="V11" s="325"/>
    </row>
    <row r="12" spans="1:22" s="365" customFormat="1" ht="156" customHeight="1" x14ac:dyDescent="0.25">
      <c r="A12" s="1550"/>
      <c r="B12" s="1548"/>
      <c r="C12" s="788" t="s">
        <v>1645</v>
      </c>
      <c r="D12" s="1614" t="s">
        <v>1998</v>
      </c>
      <c r="E12" s="1614" t="s">
        <v>1993</v>
      </c>
      <c r="F12" s="1614" t="s">
        <v>1960</v>
      </c>
      <c r="G12" s="1614" t="s">
        <v>1961</v>
      </c>
      <c r="H12" s="1615">
        <v>0.25</v>
      </c>
      <c r="I12" s="1616"/>
      <c r="J12" s="1615">
        <v>0.25</v>
      </c>
      <c r="K12" s="1616"/>
      <c r="L12" s="1615">
        <v>0.25</v>
      </c>
      <c r="M12" s="1616"/>
      <c r="N12" s="1615">
        <v>0.25</v>
      </c>
      <c r="O12" s="1616"/>
      <c r="P12" s="1617">
        <v>1</v>
      </c>
      <c r="Q12" s="1618">
        <v>1920</v>
      </c>
      <c r="R12" s="1614" t="s">
        <v>1994</v>
      </c>
      <c r="S12" s="1614" t="s">
        <v>1995</v>
      </c>
      <c r="T12" s="788" t="s">
        <v>1996</v>
      </c>
      <c r="U12" s="788" t="s">
        <v>1997</v>
      </c>
      <c r="V12" s="325"/>
    </row>
    <row r="13" spans="1:22" s="1346" customFormat="1" ht="107.25" customHeight="1" x14ac:dyDescent="0.25">
      <c r="A13" s="1550"/>
      <c r="B13" s="1548"/>
      <c r="C13" s="1392" t="s">
        <v>1645</v>
      </c>
      <c r="D13" s="1392" t="s">
        <v>2316</v>
      </c>
      <c r="E13" s="1392" t="s">
        <v>2317</v>
      </c>
      <c r="F13" s="1392" t="s">
        <v>2318</v>
      </c>
      <c r="G13" s="1392" t="s">
        <v>2319</v>
      </c>
      <c r="H13" s="1393">
        <v>1</v>
      </c>
      <c r="I13" s="1394"/>
      <c r="J13" s="1393"/>
      <c r="K13" s="1394"/>
      <c r="L13" s="1393"/>
      <c r="M13" s="1394"/>
      <c r="N13" s="1393"/>
      <c r="O13" s="1394"/>
      <c r="P13" s="1397">
        <v>1</v>
      </c>
      <c r="Q13" s="1398" t="s">
        <v>1912</v>
      </c>
      <c r="R13" s="1392" t="s">
        <v>2320</v>
      </c>
      <c r="S13" s="1392" t="s">
        <v>2321</v>
      </c>
      <c r="T13" s="1392" t="s">
        <v>2322</v>
      </c>
      <c r="U13" s="1392" t="s">
        <v>2323</v>
      </c>
      <c r="V13" s="1392"/>
    </row>
    <row r="14" spans="1:22" s="1346" customFormat="1" ht="94.5" x14ac:dyDescent="0.25">
      <c r="A14" s="1550"/>
      <c r="B14" s="1548"/>
      <c r="C14" s="1392" t="s">
        <v>1645</v>
      </c>
      <c r="D14" s="1619" t="s">
        <v>2324</v>
      </c>
      <c r="E14" s="1619" t="s">
        <v>2325</v>
      </c>
      <c r="F14" s="1392" t="s">
        <v>2283</v>
      </c>
      <c r="G14" s="1392" t="s">
        <v>2284</v>
      </c>
      <c r="H14" s="1393"/>
      <c r="I14" s="1394"/>
      <c r="J14" s="1393">
        <v>1</v>
      </c>
      <c r="K14" s="1394">
        <v>85</v>
      </c>
      <c r="L14" s="1393"/>
      <c r="M14" s="1394"/>
      <c r="N14" s="1393"/>
      <c r="O14" s="1394"/>
      <c r="P14" s="1397">
        <v>1</v>
      </c>
      <c r="Q14" s="1398">
        <v>85</v>
      </c>
      <c r="R14" s="1392"/>
      <c r="S14" s="1392" t="s">
        <v>2321</v>
      </c>
      <c r="T14" s="1392" t="s">
        <v>2322</v>
      </c>
      <c r="U14" s="1392" t="s">
        <v>2323</v>
      </c>
      <c r="V14" s="1392"/>
    </row>
    <row r="15" spans="1:22" s="1346" customFormat="1" ht="117" customHeight="1" x14ac:dyDescent="0.25">
      <c r="A15" s="1550"/>
      <c r="B15" s="1548"/>
      <c r="C15" s="1392" t="s">
        <v>1645</v>
      </c>
      <c r="D15" s="1392" t="s">
        <v>2326</v>
      </c>
      <c r="E15" s="1392" t="s">
        <v>2327</v>
      </c>
      <c r="F15" s="1392" t="s">
        <v>2286</v>
      </c>
      <c r="G15" s="1392" t="s">
        <v>2287</v>
      </c>
      <c r="H15" s="1393">
        <v>1</v>
      </c>
      <c r="I15" s="1394">
        <v>85</v>
      </c>
      <c r="J15" s="1393"/>
      <c r="K15" s="1394"/>
      <c r="L15" s="1393"/>
      <c r="M15" s="1394"/>
      <c r="N15" s="1393"/>
      <c r="O15" s="1394"/>
      <c r="P15" s="1397">
        <v>1</v>
      </c>
      <c r="Q15" s="1398">
        <v>85</v>
      </c>
      <c r="R15" s="1392" t="s">
        <v>2328</v>
      </c>
      <c r="S15" s="1392" t="s">
        <v>2329</v>
      </c>
      <c r="T15" s="1392" t="s">
        <v>2322</v>
      </c>
      <c r="U15" s="1392" t="s">
        <v>2323</v>
      </c>
      <c r="V15" s="1392"/>
    </row>
    <row r="16" spans="1:22" s="1346" customFormat="1" ht="110.25" x14ac:dyDescent="0.25">
      <c r="A16" s="1550"/>
      <c r="B16" s="1548"/>
      <c r="C16" s="1392" t="s">
        <v>1645</v>
      </c>
      <c r="D16" s="1392" t="s">
        <v>2330</v>
      </c>
      <c r="E16" s="1392" t="s">
        <v>2331</v>
      </c>
      <c r="F16" s="1392" t="s">
        <v>2332</v>
      </c>
      <c r="G16" s="1392" t="s">
        <v>2333</v>
      </c>
      <c r="H16" s="1393">
        <v>0.5</v>
      </c>
      <c r="I16" s="1394"/>
      <c r="J16" s="1393"/>
      <c r="K16" s="1394"/>
      <c r="L16" s="1393">
        <v>0.5</v>
      </c>
      <c r="M16" s="1394"/>
      <c r="N16" s="1393"/>
      <c r="O16" s="1394"/>
      <c r="P16" s="1397">
        <v>1</v>
      </c>
      <c r="Q16" s="1398" t="s">
        <v>1912</v>
      </c>
      <c r="R16" s="1392" t="s">
        <v>2334</v>
      </c>
      <c r="S16" s="1392" t="s">
        <v>2335</v>
      </c>
      <c r="T16" s="1392" t="s">
        <v>2336</v>
      </c>
      <c r="U16" s="1392" t="s">
        <v>2323</v>
      </c>
      <c r="V16" s="1392"/>
    </row>
    <row r="17" spans="1:22" s="1346" customFormat="1" ht="128.25" customHeight="1" x14ac:dyDescent="0.25">
      <c r="A17" s="1550"/>
      <c r="B17" s="1548"/>
      <c r="C17" s="1392" t="s">
        <v>1645</v>
      </c>
      <c r="D17" s="1619" t="s">
        <v>2337</v>
      </c>
      <c r="E17" s="1619" t="s">
        <v>2338</v>
      </c>
      <c r="F17" s="1392" t="s">
        <v>2288</v>
      </c>
      <c r="G17" s="1392" t="s">
        <v>2289</v>
      </c>
      <c r="H17" s="1393">
        <v>1</v>
      </c>
      <c r="I17" s="1394">
        <v>85</v>
      </c>
      <c r="J17" s="1393"/>
      <c r="K17" s="1394"/>
      <c r="L17" s="1393"/>
      <c r="M17" s="1394"/>
      <c r="N17" s="1393"/>
      <c r="O17" s="1394"/>
      <c r="P17" s="1397">
        <v>1</v>
      </c>
      <c r="Q17" s="1398">
        <v>85</v>
      </c>
      <c r="R17" s="1392" t="s">
        <v>2339</v>
      </c>
      <c r="S17" s="1392" t="s">
        <v>2340</v>
      </c>
      <c r="T17" s="1392" t="s">
        <v>2322</v>
      </c>
      <c r="U17" s="1392" t="s">
        <v>2323</v>
      </c>
      <c r="V17" s="1392"/>
    </row>
    <row r="18" spans="1:22" s="1346" customFormat="1" ht="107.25" customHeight="1" x14ac:dyDescent="0.25">
      <c r="A18" s="1550"/>
      <c r="B18" s="1548"/>
      <c r="C18" s="1392" t="s">
        <v>1645</v>
      </c>
      <c r="D18" s="1608" t="s">
        <v>2341</v>
      </c>
      <c r="E18" s="1608" t="s">
        <v>2342</v>
      </c>
      <c r="F18" s="1608" t="s">
        <v>2290</v>
      </c>
      <c r="G18" s="1608" t="s">
        <v>2291</v>
      </c>
      <c r="H18" s="1610">
        <v>1</v>
      </c>
      <c r="I18" s="1611">
        <v>170</v>
      </c>
      <c r="J18" s="1610"/>
      <c r="K18" s="1611"/>
      <c r="L18" s="1610"/>
      <c r="M18" s="1611"/>
      <c r="N18" s="1610"/>
      <c r="O18" s="1611"/>
      <c r="P18" s="1612">
        <v>1</v>
      </c>
      <c r="Q18" s="1613">
        <v>170</v>
      </c>
      <c r="R18" s="1608" t="s">
        <v>2343</v>
      </c>
      <c r="S18" s="1608" t="s">
        <v>2344</v>
      </c>
      <c r="T18" s="1608" t="s">
        <v>2345</v>
      </c>
      <c r="U18" s="1392" t="s">
        <v>2323</v>
      </c>
      <c r="V18" s="1392"/>
    </row>
    <row r="19" spans="1:22" s="1346" customFormat="1" ht="126" x14ac:dyDescent="0.25">
      <c r="A19" s="1550"/>
      <c r="B19" s="1548"/>
      <c r="C19" s="1392" t="s">
        <v>1645</v>
      </c>
      <c r="D19" s="1608" t="s">
        <v>2346</v>
      </c>
      <c r="E19" s="1608" t="s">
        <v>2347</v>
      </c>
      <c r="F19" s="1608" t="s">
        <v>2281</v>
      </c>
      <c r="G19" s="1608" t="s">
        <v>2282</v>
      </c>
      <c r="H19" s="1610"/>
      <c r="I19" s="1611"/>
      <c r="J19" s="1610">
        <v>0.5</v>
      </c>
      <c r="K19" s="1611">
        <v>16674.5</v>
      </c>
      <c r="L19" s="1610">
        <v>0.5</v>
      </c>
      <c r="M19" s="1611">
        <v>16674.5</v>
      </c>
      <c r="N19" s="1610"/>
      <c r="O19" s="1611"/>
      <c r="P19" s="1612">
        <v>1</v>
      </c>
      <c r="Q19" s="1613">
        <v>33349</v>
      </c>
      <c r="R19" s="1608" t="s">
        <v>2348</v>
      </c>
      <c r="S19" s="1608" t="s">
        <v>2349</v>
      </c>
      <c r="T19" s="1608" t="s">
        <v>2345</v>
      </c>
      <c r="U19" s="1392" t="s">
        <v>2323</v>
      </c>
      <c r="V19" s="1392"/>
    </row>
    <row r="20" spans="1:22" s="1346" customFormat="1" ht="110.25" x14ac:dyDescent="0.25">
      <c r="A20" s="1550"/>
      <c r="B20" s="1548"/>
      <c r="C20" s="1392" t="s">
        <v>1645</v>
      </c>
      <c r="D20" s="1392" t="s">
        <v>2350</v>
      </c>
      <c r="E20" s="1392" t="s">
        <v>2351</v>
      </c>
      <c r="F20" s="1392" t="s">
        <v>2292</v>
      </c>
      <c r="G20" s="1392" t="s">
        <v>2293</v>
      </c>
      <c r="H20" s="1393"/>
      <c r="I20" s="1394"/>
      <c r="J20" s="1393"/>
      <c r="K20" s="1394"/>
      <c r="L20" s="1393">
        <v>1</v>
      </c>
      <c r="M20" s="1394">
        <v>170</v>
      </c>
      <c r="N20" s="1393"/>
      <c r="O20" s="1394"/>
      <c r="P20" s="1397">
        <v>1</v>
      </c>
      <c r="Q20" s="1398">
        <v>170</v>
      </c>
      <c r="R20" s="1392" t="s">
        <v>2352</v>
      </c>
      <c r="S20" s="1392" t="s">
        <v>2353</v>
      </c>
      <c r="T20" s="1392" t="s">
        <v>2345</v>
      </c>
      <c r="U20" s="1392" t="s">
        <v>2323</v>
      </c>
      <c r="V20" s="1392"/>
    </row>
    <row r="21" spans="1:22" s="1346" customFormat="1" ht="110.25" x14ac:dyDescent="0.25">
      <c r="A21" s="1550"/>
      <c r="B21" s="1548"/>
      <c r="C21" s="1392" t="s">
        <v>1645</v>
      </c>
      <c r="D21" s="1392" t="s">
        <v>2354</v>
      </c>
      <c r="E21" s="1392" t="s">
        <v>2355</v>
      </c>
      <c r="F21" s="1392" t="s">
        <v>2356</v>
      </c>
      <c r="G21" s="1392" t="s">
        <v>2357</v>
      </c>
      <c r="H21" s="1393">
        <v>0.25</v>
      </c>
      <c r="I21" s="1394"/>
      <c r="J21" s="1393">
        <v>0.25</v>
      </c>
      <c r="K21" s="1394"/>
      <c r="L21" s="1393">
        <v>0.25</v>
      </c>
      <c r="M21" s="1394"/>
      <c r="N21" s="1393">
        <v>0.25</v>
      </c>
      <c r="O21" s="1394"/>
      <c r="P21" s="1397">
        <v>1</v>
      </c>
      <c r="Q21" s="1398" t="s">
        <v>1912</v>
      </c>
      <c r="R21" s="1392" t="s">
        <v>2358</v>
      </c>
      <c r="S21" s="1392" t="s">
        <v>2359</v>
      </c>
      <c r="T21" s="1392" t="s">
        <v>2322</v>
      </c>
      <c r="U21" s="1392" t="s">
        <v>2323</v>
      </c>
      <c r="V21" s="1392"/>
    </row>
    <row r="22" spans="1:22" s="1346" customFormat="1" ht="157.5" x14ac:dyDescent="0.25">
      <c r="A22" s="1550"/>
      <c r="B22" s="1548"/>
      <c r="C22" s="1392" t="s">
        <v>1645</v>
      </c>
      <c r="D22" s="1620" t="s">
        <v>2360</v>
      </c>
      <c r="E22" s="1620" t="s">
        <v>2361</v>
      </c>
      <c r="F22" s="1620" t="s">
        <v>2362</v>
      </c>
      <c r="G22" s="1620" t="s">
        <v>2363</v>
      </c>
      <c r="H22" s="1621">
        <v>1</v>
      </c>
      <c r="I22" s="1622"/>
      <c r="J22" s="1621"/>
      <c r="K22" s="1622"/>
      <c r="L22" s="1621"/>
      <c r="M22" s="1622"/>
      <c r="N22" s="1621"/>
      <c r="O22" s="1622"/>
      <c r="P22" s="1623">
        <v>1</v>
      </c>
      <c r="Q22" s="1624" t="s">
        <v>1912</v>
      </c>
      <c r="R22" s="1392" t="s">
        <v>2364</v>
      </c>
      <c r="S22" s="1392" t="s">
        <v>2365</v>
      </c>
      <c r="T22" s="1392" t="s">
        <v>2322</v>
      </c>
      <c r="U22" s="1392" t="s">
        <v>2323</v>
      </c>
      <c r="V22" s="1392"/>
    </row>
    <row r="23" spans="1:22" s="365" customFormat="1" ht="94.5" x14ac:dyDescent="0.25">
      <c r="A23" s="1550"/>
      <c r="B23" s="1548"/>
      <c r="C23" s="1392" t="s">
        <v>1645</v>
      </c>
      <c r="D23" s="1620" t="s">
        <v>2366</v>
      </c>
      <c r="E23" s="1620" t="s">
        <v>2367</v>
      </c>
      <c r="F23" s="1620" t="s">
        <v>2294</v>
      </c>
      <c r="G23" s="1620" t="s">
        <v>2295</v>
      </c>
      <c r="H23" s="1621"/>
      <c r="I23" s="1622"/>
      <c r="J23" s="1621">
        <v>1</v>
      </c>
      <c r="K23" s="1622">
        <v>85</v>
      </c>
      <c r="L23" s="1621"/>
      <c r="M23" s="1622"/>
      <c r="N23" s="1621"/>
      <c r="O23" s="1622"/>
      <c r="P23" s="1623">
        <v>1</v>
      </c>
      <c r="Q23" s="1624">
        <v>85</v>
      </c>
      <c r="R23" s="1392" t="s">
        <v>2368</v>
      </c>
      <c r="S23" s="1392" t="s">
        <v>2369</v>
      </c>
      <c r="T23" s="1392" t="s">
        <v>2322</v>
      </c>
      <c r="U23" s="1392" t="s">
        <v>2323</v>
      </c>
      <c r="V23" s="325"/>
    </row>
    <row r="24" spans="1:22" s="365" customFormat="1" ht="94.5" x14ac:dyDescent="0.25">
      <c r="A24" s="1550"/>
      <c r="B24" s="1548"/>
      <c r="C24" s="1392" t="s">
        <v>1645</v>
      </c>
      <c r="D24" s="1620" t="s">
        <v>2370</v>
      </c>
      <c r="E24" s="1620" t="s">
        <v>2371</v>
      </c>
      <c r="F24" s="1620" t="s">
        <v>2296</v>
      </c>
      <c r="G24" s="1620" t="s">
        <v>2297</v>
      </c>
      <c r="H24" s="1621"/>
      <c r="I24" s="1622"/>
      <c r="J24" s="1621"/>
      <c r="K24" s="1622"/>
      <c r="L24" s="1621">
        <v>1</v>
      </c>
      <c r="M24" s="1622">
        <v>85</v>
      </c>
      <c r="N24" s="1621"/>
      <c r="O24" s="1622"/>
      <c r="P24" s="1623">
        <v>1</v>
      </c>
      <c r="Q24" s="1624">
        <v>85</v>
      </c>
      <c r="R24" s="1392" t="s">
        <v>2372</v>
      </c>
      <c r="S24" s="1392" t="s">
        <v>2373</v>
      </c>
      <c r="T24" s="1392" t="s">
        <v>2322</v>
      </c>
      <c r="U24" s="1392" t="s">
        <v>2323</v>
      </c>
      <c r="V24" s="325"/>
    </row>
    <row r="25" spans="1:22" ht="141.75" x14ac:dyDescent="0.25">
      <c r="A25" s="1550"/>
      <c r="B25" s="1548"/>
      <c r="C25" s="1392" t="s">
        <v>1645</v>
      </c>
      <c r="D25" s="1625" t="s">
        <v>2374</v>
      </c>
      <c r="E25" s="1625" t="s">
        <v>2375</v>
      </c>
      <c r="F25" s="1625" t="s">
        <v>2376</v>
      </c>
      <c r="G25" s="1625" t="s">
        <v>2377</v>
      </c>
      <c r="H25" s="1626">
        <v>0.25</v>
      </c>
      <c r="I25" s="1627">
        <v>236.25</v>
      </c>
      <c r="J25" s="1626">
        <v>0.25</v>
      </c>
      <c r="K25" s="1627">
        <v>236.25</v>
      </c>
      <c r="L25" s="1626">
        <v>0.25</v>
      </c>
      <c r="M25" s="1627">
        <v>236.25</v>
      </c>
      <c r="N25" s="1626">
        <v>0.25</v>
      </c>
      <c r="O25" s="1627">
        <v>236.25</v>
      </c>
      <c r="P25" s="1628">
        <v>1</v>
      </c>
      <c r="Q25" s="1629">
        <v>945</v>
      </c>
      <c r="R25" s="1392" t="s">
        <v>2378</v>
      </c>
      <c r="S25" s="1392" t="s">
        <v>2379</v>
      </c>
      <c r="T25" s="1392" t="s">
        <v>2380</v>
      </c>
      <c r="U25" s="1392" t="s">
        <v>2381</v>
      </c>
      <c r="V25" s="325"/>
    </row>
    <row r="26" spans="1:22" ht="94.5" x14ac:dyDescent="0.25">
      <c r="A26" s="1550"/>
      <c r="B26" s="1548"/>
      <c r="C26" s="1392" t="s">
        <v>1645</v>
      </c>
      <c r="D26" s="1625" t="s">
        <v>2382</v>
      </c>
      <c r="E26" s="1625" t="s">
        <v>2383</v>
      </c>
      <c r="F26" s="1625" t="s">
        <v>2384</v>
      </c>
      <c r="G26" s="1625" t="s">
        <v>2385</v>
      </c>
      <c r="H26" s="1626">
        <v>0.25</v>
      </c>
      <c r="I26" s="1627"/>
      <c r="J26" s="1626">
        <v>0.25</v>
      </c>
      <c r="K26" s="1627"/>
      <c r="L26" s="1626">
        <v>0.25</v>
      </c>
      <c r="M26" s="1627"/>
      <c r="N26" s="1626">
        <v>0.25</v>
      </c>
      <c r="O26" s="1627"/>
      <c r="P26" s="1628">
        <v>1</v>
      </c>
      <c r="Q26" s="1629" t="s">
        <v>1912</v>
      </c>
      <c r="R26" s="1392"/>
      <c r="S26" s="1392" t="s">
        <v>2386</v>
      </c>
      <c r="T26" s="1392" t="s">
        <v>2380</v>
      </c>
      <c r="U26" s="1392" t="s">
        <v>2381</v>
      </c>
      <c r="V26" s="325"/>
    </row>
    <row r="27" spans="1:22" s="1346" customFormat="1" ht="94.5" x14ac:dyDescent="0.25">
      <c r="A27" s="1550"/>
      <c r="B27" s="1548"/>
      <c r="C27" s="1392" t="s">
        <v>1645</v>
      </c>
      <c r="D27" s="1625" t="s">
        <v>2387</v>
      </c>
      <c r="E27" s="1625" t="s">
        <v>2388</v>
      </c>
      <c r="F27" s="1625" t="s">
        <v>2298</v>
      </c>
      <c r="G27" s="1625" t="s">
        <v>2299</v>
      </c>
      <c r="H27" s="1626">
        <v>0.25</v>
      </c>
      <c r="I27" s="1627" t="s">
        <v>1912</v>
      </c>
      <c r="J27" s="1626">
        <v>0.25</v>
      </c>
      <c r="K27" s="1627" t="s">
        <v>1912</v>
      </c>
      <c r="L27" s="1626">
        <v>0.25</v>
      </c>
      <c r="M27" s="1627" t="s">
        <v>1912</v>
      </c>
      <c r="N27" s="1626">
        <v>0.25</v>
      </c>
      <c r="O27" s="1627" t="s">
        <v>1912</v>
      </c>
      <c r="P27" s="1628">
        <v>1</v>
      </c>
      <c r="Q27" s="1629"/>
      <c r="R27" s="1392"/>
      <c r="S27" s="1392" t="s">
        <v>2389</v>
      </c>
      <c r="T27" s="1392" t="s">
        <v>2390</v>
      </c>
      <c r="U27" s="1392" t="s">
        <v>2381</v>
      </c>
      <c r="V27" s="1392"/>
    </row>
    <row r="28" spans="1:22" s="1346" customFormat="1" ht="110.25" x14ac:dyDescent="0.25">
      <c r="A28" s="1550"/>
      <c r="B28" s="1548"/>
      <c r="C28" s="1392" t="s">
        <v>1645</v>
      </c>
      <c r="D28" s="1392" t="s">
        <v>2391</v>
      </c>
      <c r="E28" s="1392" t="s">
        <v>2392</v>
      </c>
      <c r="F28" s="1392" t="s">
        <v>2310</v>
      </c>
      <c r="G28" s="1392" t="s">
        <v>2311</v>
      </c>
      <c r="H28" s="1393">
        <v>0.25</v>
      </c>
      <c r="I28" s="1394">
        <v>3250</v>
      </c>
      <c r="J28" s="1393">
        <v>0.25</v>
      </c>
      <c r="K28" s="1394">
        <v>3250</v>
      </c>
      <c r="L28" s="1393">
        <v>0.25</v>
      </c>
      <c r="M28" s="1394">
        <v>3250</v>
      </c>
      <c r="N28" s="1393">
        <v>0.25</v>
      </c>
      <c r="O28" s="1394">
        <v>3250</v>
      </c>
      <c r="P28" s="1397">
        <v>1</v>
      </c>
      <c r="Q28" s="1398">
        <v>13000</v>
      </c>
      <c r="R28" s="1392"/>
      <c r="S28" s="1392" t="s">
        <v>2393</v>
      </c>
      <c r="T28" s="1392" t="s">
        <v>2394</v>
      </c>
      <c r="U28" s="1392" t="s">
        <v>2381</v>
      </c>
      <c r="V28" s="1392"/>
    </row>
    <row r="29" spans="1:22" s="1346" customFormat="1" ht="110.25" x14ac:dyDescent="0.25">
      <c r="A29" s="1550"/>
      <c r="B29" s="1548"/>
      <c r="C29" s="1392" t="s">
        <v>1645</v>
      </c>
      <c r="D29" s="1392" t="s">
        <v>2395</v>
      </c>
      <c r="E29" s="1392" t="s">
        <v>2396</v>
      </c>
      <c r="F29" s="1392" t="s">
        <v>2397</v>
      </c>
      <c r="G29" s="1392" t="s">
        <v>2398</v>
      </c>
      <c r="H29" s="1393">
        <v>0.25</v>
      </c>
      <c r="I29" s="1394"/>
      <c r="J29" s="1393">
        <v>0.25</v>
      </c>
      <c r="K29" s="1394"/>
      <c r="L29" s="1393">
        <v>0.25</v>
      </c>
      <c r="M29" s="1394"/>
      <c r="N29" s="1393">
        <v>0.25</v>
      </c>
      <c r="O29" s="1394"/>
      <c r="P29" s="1397">
        <v>1</v>
      </c>
      <c r="Q29" s="1398" t="s">
        <v>1912</v>
      </c>
      <c r="R29" s="1392" t="s">
        <v>2399</v>
      </c>
      <c r="S29" s="1392" t="s">
        <v>2400</v>
      </c>
      <c r="T29" s="1392" t="s">
        <v>2380</v>
      </c>
      <c r="U29" s="1392" t="s">
        <v>2381</v>
      </c>
      <c r="V29" s="1392"/>
    </row>
    <row r="30" spans="1:22" s="1346" customFormat="1" ht="126" x14ac:dyDescent="0.25">
      <c r="A30" s="1550"/>
      <c r="B30" s="1548"/>
      <c r="C30" s="1392" t="s">
        <v>1645</v>
      </c>
      <c r="D30" s="1392" t="s">
        <v>2401</v>
      </c>
      <c r="E30" s="1392" t="s">
        <v>2402</v>
      </c>
      <c r="F30" s="1392" t="s">
        <v>2313</v>
      </c>
      <c r="G30" s="1392" t="s">
        <v>2314</v>
      </c>
      <c r="H30" s="1393">
        <v>0.25</v>
      </c>
      <c r="I30" s="1394">
        <v>350</v>
      </c>
      <c r="J30" s="1393">
        <v>0.25</v>
      </c>
      <c r="K30" s="1394">
        <v>350</v>
      </c>
      <c r="L30" s="1393">
        <v>0.25</v>
      </c>
      <c r="M30" s="1394">
        <v>350</v>
      </c>
      <c r="N30" s="1393">
        <v>0.25</v>
      </c>
      <c r="O30" s="1394">
        <v>350</v>
      </c>
      <c r="P30" s="1397">
        <v>1</v>
      </c>
      <c r="Q30" s="1398">
        <v>1400</v>
      </c>
      <c r="R30" s="1392"/>
      <c r="S30" s="1392" t="s">
        <v>2400</v>
      </c>
      <c r="T30" s="1392" t="s">
        <v>2380</v>
      </c>
      <c r="U30" s="1392" t="s">
        <v>2381</v>
      </c>
      <c r="V30" s="1392"/>
    </row>
    <row r="31" spans="1:22" s="1346" customFormat="1" ht="94.5" x14ac:dyDescent="0.25">
      <c r="A31" s="1550"/>
      <c r="B31" s="1548"/>
      <c r="C31" s="1392" t="s">
        <v>1645</v>
      </c>
      <c r="D31" s="1392" t="s">
        <v>2403</v>
      </c>
      <c r="E31" s="1392" t="s">
        <v>2404</v>
      </c>
      <c r="F31" s="1392" t="s">
        <v>2405</v>
      </c>
      <c r="G31" s="1392" t="s">
        <v>2406</v>
      </c>
      <c r="H31" s="1393">
        <v>0.25</v>
      </c>
      <c r="I31" s="1394"/>
      <c r="J31" s="1393">
        <v>0.25</v>
      </c>
      <c r="K31" s="1394"/>
      <c r="L31" s="1393">
        <v>0.25</v>
      </c>
      <c r="M31" s="1394"/>
      <c r="N31" s="1393">
        <v>0.25</v>
      </c>
      <c r="O31" s="1394"/>
      <c r="P31" s="1397">
        <v>1</v>
      </c>
      <c r="Q31" s="1398" t="s">
        <v>1912</v>
      </c>
      <c r="R31" s="1392"/>
      <c r="S31" s="1392" t="s">
        <v>2407</v>
      </c>
      <c r="T31" s="1392" t="s">
        <v>2380</v>
      </c>
      <c r="U31" s="1392" t="s">
        <v>2381</v>
      </c>
      <c r="V31" s="1392"/>
    </row>
    <row r="32" spans="1:22" ht="94.5" x14ac:dyDescent="0.25">
      <c r="A32" s="1550"/>
      <c r="B32" s="1548"/>
      <c r="C32" s="1392" t="s">
        <v>1645</v>
      </c>
      <c r="D32" s="1392" t="s">
        <v>2408</v>
      </c>
      <c r="E32" s="1392" t="s">
        <v>2409</v>
      </c>
      <c r="F32" s="1392" t="s">
        <v>2410</v>
      </c>
      <c r="G32" s="1392" t="s">
        <v>2411</v>
      </c>
      <c r="H32" s="1393">
        <v>0.25</v>
      </c>
      <c r="I32" s="1394"/>
      <c r="J32" s="1393">
        <v>0.25</v>
      </c>
      <c r="K32" s="1394"/>
      <c r="L32" s="1393">
        <v>0.25</v>
      </c>
      <c r="M32" s="1394"/>
      <c r="N32" s="1393">
        <v>0.25</v>
      </c>
      <c r="O32" s="1394"/>
      <c r="P32" s="1397">
        <v>1</v>
      </c>
      <c r="Q32" s="1398" t="s">
        <v>1912</v>
      </c>
      <c r="R32" s="1392" t="s">
        <v>2412</v>
      </c>
      <c r="S32" s="1392" t="s">
        <v>2413</v>
      </c>
      <c r="T32" s="1392" t="s">
        <v>2414</v>
      </c>
      <c r="U32" s="1392" t="s">
        <v>2381</v>
      </c>
      <c r="V32" s="325"/>
    </row>
    <row r="33" spans="1:22" ht="110.25" x14ac:dyDescent="0.25">
      <c r="A33" s="1550"/>
      <c r="B33" s="1548"/>
      <c r="C33" s="1392" t="s">
        <v>1645</v>
      </c>
      <c r="D33" s="1392" t="s">
        <v>2415</v>
      </c>
      <c r="E33" s="1392" t="s">
        <v>2416</v>
      </c>
      <c r="F33" s="1392" t="s">
        <v>2302</v>
      </c>
      <c r="G33" s="1392" t="s">
        <v>2303</v>
      </c>
      <c r="H33" s="1393">
        <v>0.25</v>
      </c>
      <c r="I33" s="1394">
        <v>2586.5</v>
      </c>
      <c r="J33" s="1393">
        <v>0.25</v>
      </c>
      <c r="K33" s="1394">
        <v>2586.5</v>
      </c>
      <c r="L33" s="1393">
        <v>0.25</v>
      </c>
      <c r="M33" s="1394">
        <v>2586.5</v>
      </c>
      <c r="N33" s="1393">
        <v>0.25</v>
      </c>
      <c r="O33" s="1394">
        <v>2586.5</v>
      </c>
      <c r="P33" s="1397">
        <v>1</v>
      </c>
      <c r="Q33" s="1398">
        <v>10346</v>
      </c>
      <c r="R33" s="1392" t="s">
        <v>2417</v>
      </c>
      <c r="S33" s="1392" t="s">
        <v>2418</v>
      </c>
      <c r="T33" s="1392" t="s">
        <v>2380</v>
      </c>
      <c r="U33" s="1392" t="s">
        <v>2381</v>
      </c>
      <c r="V33" s="325"/>
    </row>
    <row r="34" spans="1:22" ht="94.5" x14ac:dyDescent="0.25">
      <c r="A34" s="1550"/>
      <c r="B34" s="1548"/>
      <c r="C34" s="1392" t="s">
        <v>1645</v>
      </c>
      <c r="D34" s="1392" t="s">
        <v>2419</v>
      </c>
      <c r="E34" s="1392" t="s">
        <v>2420</v>
      </c>
      <c r="F34" s="1392" t="s">
        <v>2421</v>
      </c>
      <c r="G34" s="1392" t="s">
        <v>2422</v>
      </c>
      <c r="H34" s="1393">
        <v>0.25</v>
      </c>
      <c r="I34" s="1394"/>
      <c r="J34" s="1393">
        <v>0.25</v>
      </c>
      <c r="K34" s="1394"/>
      <c r="L34" s="1393">
        <v>0.25</v>
      </c>
      <c r="M34" s="1394"/>
      <c r="N34" s="1393">
        <v>0.25</v>
      </c>
      <c r="O34" s="1394"/>
      <c r="P34" s="1397">
        <v>1</v>
      </c>
      <c r="Q34" s="1398" t="s">
        <v>1912</v>
      </c>
      <c r="R34" s="1392" t="s">
        <v>2423</v>
      </c>
      <c r="S34" s="1392" t="s">
        <v>2424</v>
      </c>
      <c r="T34" s="1392" t="s">
        <v>2425</v>
      </c>
      <c r="U34" s="1392" t="s">
        <v>2381</v>
      </c>
      <c r="V34" s="325"/>
    </row>
    <row r="35" spans="1:22" ht="15.75" x14ac:dyDescent="0.25">
      <c r="A35" s="1550"/>
      <c r="B35" s="1549"/>
      <c r="C35" s="1392"/>
      <c r="D35" s="1392"/>
      <c r="E35" s="1392"/>
      <c r="F35" s="1392"/>
      <c r="G35" s="1392"/>
      <c r="H35" s="1393"/>
      <c r="I35" s="1394"/>
      <c r="J35" s="1393"/>
      <c r="K35" s="1394"/>
      <c r="L35" s="1393"/>
      <c r="M35" s="1394"/>
      <c r="N35" s="1393"/>
      <c r="O35" s="1394"/>
      <c r="P35" s="1397">
        <f t="shared" ref="P35" si="1">H35+J35+L35+N35</f>
        <v>0</v>
      </c>
      <c r="Q35" s="1398">
        <f t="shared" ref="Q35" si="2">I35+K35+M35+O35</f>
        <v>0</v>
      </c>
      <c r="R35" s="1392"/>
      <c r="S35" s="1392"/>
      <c r="T35" s="1392"/>
      <c r="U35" s="1392"/>
      <c r="V35" s="325"/>
    </row>
    <row r="36" spans="1:22" ht="15.6" customHeight="1" x14ac:dyDescent="0.25">
      <c r="A36" s="291"/>
      <c r="B36" s="292"/>
      <c r="C36" s="1390" t="s">
        <v>1516</v>
      </c>
      <c r="D36" s="1335"/>
      <c r="E36" s="1335"/>
      <c r="F36" s="1335"/>
      <c r="G36" s="1391"/>
      <c r="H36" s="1349">
        <f t="shared" ref="H36:Q36" si="3">SUM(H8:H35)</f>
        <v>9.25</v>
      </c>
      <c r="I36" s="1388">
        <f t="shared" si="3"/>
        <v>6762.75</v>
      </c>
      <c r="J36" s="1349">
        <f t="shared" si="3"/>
        <v>7.25</v>
      </c>
      <c r="K36" s="1388">
        <f t="shared" si="3"/>
        <v>23267.25</v>
      </c>
      <c r="L36" s="1349">
        <f t="shared" si="3"/>
        <v>6.75</v>
      </c>
      <c r="M36" s="1388">
        <f t="shared" si="3"/>
        <v>23352.25</v>
      </c>
      <c r="N36" s="1349">
        <f t="shared" si="3"/>
        <v>3.75</v>
      </c>
      <c r="O36" s="1388">
        <f t="shared" si="3"/>
        <v>6422.75</v>
      </c>
      <c r="P36" s="1388">
        <f t="shared" si="3"/>
        <v>27</v>
      </c>
      <c r="Q36" s="1388">
        <f t="shared" si="3"/>
        <v>1238883.04</v>
      </c>
      <c r="R36" s="1389"/>
      <c r="S36" s="1389"/>
      <c r="T36" s="1389"/>
      <c r="U36" s="1389"/>
      <c r="V36" s="264"/>
    </row>
  </sheetData>
  <mergeCells count="20">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 ref="A8:A35"/>
    <mergeCell ref="B8:B35"/>
    <mergeCell ref="A4:A6"/>
    <mergeCell ref="B4:B6"/>
    <mergeCell ref="C4:C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35">
      <formula1>$C$1</formula1>
    </dataValidation>
  </dataValidations>
  <pageMargins left="0.7" right="0.7" top="0.75" bottom="0.75" header="0.3" footer="0.3"/>
  <pageSetup paperSize="9"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4"/>
  <dimension ref="A1:V24"/>
  <sheetViews>
    <sheetView topLeftCell="C1" zoomScale="55" zoomScaleNormal="55" workbookViewId="0">
      <pane ySplit="7" topLeftCell="A8" activePane="bottomLeft" state="frozen"/>
      <selection activeCell="A7" sqref="A7"/>
      <selection pane="bottomLeft" activeCell="T11" sqref="T11"/>
    </sheetView>
  </sheetViews>
  <sheetFormatPr baseColWidth="10" defaultRowHeight="15" x14ac:dyDescent="0.25"/>
  <cols>
    <col min="1" max="1" width="21.7109375" customWidth="1"/>
    <col min="2" max="2" width="26.28515625" customWidth="1"/>
    <col min="3" max="3" width="27.42578125" customWidth="1"/>
    <col min="4" max="4" width="27.42578125" style="463" customWidth="1"/>
    <col min="5" max="7" width="27.42578125" customWidth="1"/>
    <col min="8" max="8" width="15.28515625" customWidth="1"/>
    <col min="9" max="9" width="14.85546875" style="233" bestFit="1" customWidth="1"/>
    <col min="10" max="10" width="15.28515625" customWidth="1"/>
    <col min="11" max="11" width="18.85546875" style="233" customWidth="1"/>
    <col min="13" max="13" width="14.85546875" style="233" bestFit="1" customWidth="1"/>
    <col min="15" max="15" width="14.855468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 customHeight="1" x14ac:dyDescent="0.25">
      <c r="B1" s="241"/>
      <c r="C1" s="511" t="s">
        <v>1646</v>
      </c>
      <c r="D1" s="511" t="s">
        <v>1647</v>
      </c>
      <c r="E1" s="241"/>
      <c r="F1" s="243"/>
      <c r="G1" s="241"/>
      <c r="H1" s="290" t="s">
        <v>1353</v>
      </c>
      <c r="K1" s="241"/>
      <c r="L1" s="241"/>
      <c r="M1" s="241"/>
      <c r="N1" s="241"/>
      <c r="O1" s="241"/>
      <c r="P1" s="241"/>
      <c r="Q1" s="241"/>
      <c r="R1" s="241"/>
      <c r="S1" s="241"/>
      <c r="T1" s="241"/>
      <c r="U1" s="241"/>
      <c r="V1" s="241"/>
    </row>
    <row r="2" spans="1:22" ht="18" customHeight="1" x14ac:dyDescent="0.25">
      <c r="B2" s="243"/>
      <c r="C2" s="243"/>
      <c r="D2" s="243"/>
      <c r="E2" s="243"/>
      <c r="F2" s="243"/>
      <c r="G2" s="243"/>
      <c r="H2" s="290"/>
      <c r="K2" s="243"/>
      <c r="L2" s="243"/>
      <c r="M2" s="243"/>
      <c r="N2" s="243"/>
      <c r="O2" s="243"/>
      <c r="P2" s="243"/>
      <c r="Q2" s="243"/>
      <c r="R2" s="243"/>
      <c r="S2" s="243"/>
      <c r="T2" s="243"/>
      <c r="U2" s="243"/>
      <c r="V2" s="243"/>
    </row>
    <row r="3" spans="1:22" ht="18" customHeight="1" x14ac:dyDescent="0.25">
      <c r="A3" s="315" t="s">
        <v>1346</v>
      </c>
      <c r="B3" s="243"/>
      <c r="C3" s="243"/>
      <c r="D3" s="243"/>
      <c r="E3" s="243"/>
      <c r="F3" s="243"/>
      <c r="G3" s="243"/>
      <c r="H3" s="290"/>
      <c r="K3" s="243"/>
      <c r="L3" s="243"/>
      <c r="M3" s="243"/>
      <c r="N3" s="243"/>
      <c r="O3" s="243"/>
      <c r="P3" s="243"/>
      <c r="Q3" s="243"/>
      <c r="R3" s="243"/>
      <c r="S3" s="243"/>
      <c r="T3" s="243"/>
      <c r="U3" s="243"/>
      <c r="V3" s="243"/>
    </row>
    <row r="4" spans="1:22" ht="33" customHeight="1" x14ac:dyDescent="0.25">
      <c r="A4" s="1573" t="s">
        <v>1352</v>
      </c>
      <c r="B4" s="1573"/>
      <c r="C4" s="1573"/>
      <c r="D4" s="1573"/>
      <c r="E4" s="1573"/>
      <c r="F4" s="1573"/>
      <c r="G4" s="1573"/>
      <c r="H4" s="1573"/>
      <c r="I4" s="1573"/>
      <c r="J4" s="1573"/>
      <c r="K4" s="1573"/>
      <c r="L4" s="1573"/>
      <c r="M4" s="1573"/>
      <c r="N4" s="1573"/>
      <c r="O4" s="1573"/>
      <c r="P4" s="1573"/>
      <c r="Q4" s="1573"/>
      <c r="R4" s="1573"/>
      <c r="S4" s="1573"/>
      <c r="T4" s="1573"/>
      <c r="U4" s="1573"/>
      <c r="V4" s="1573"/>
    </row>
    <row r="5" spans="1:22" ht="14.45" customHeight="1" x14ac:dyDescent="0.25">
      <c r="A5" s="1522" t="s">
        <v>96</v>
      </c>
      <c r="B5" s="1524" t="s">
        <v>110</v>
      </c>
      <c r="C5" s="1534" t="s">
        <v>1537</v>
      </c>
      <c r="D5" s="1534" t="s">
        <v>1538</v>
      </c>
      <c r="E5" s="1534" t="s">
        <v>86</v>
      </c>
      <c r="F5" s="1534" t="s">
        <v>391</v>
      </c>
      <c r="G5" s="1534" t="s">
        <v>87</v>
      </c>
      <c r="H5" s="1537" t="s">
        <v>99</v>
      </c>
      <c r="I5" s="1539"/>
      <c r="J5" s="1539"/>
      <c r="K5" s="1539"/>
      <c r="L5" s="1539"/>
      <c r="M5" s="1539"/>
      <c r="N5" s="1539"/>
      <c r="O5" s="1538"/>
      <c r="P5" s="1543" t="s">
        <v>100</v>
      </c>
      <c r="Q5" s="1544"/>
      <c r="R5" s="1524" t="s">
        <v>101</v>
      </c>
      <c r="S5" s="1524" t="s">
        <v>102</v>
      </c>
      <c r="T5" s="1524" t="s">
        <v>109</v>
      </c>
      <c r="U5" s="1524" t="s">
        <v>108</v>
      </c>
      <c r="V5" s="1540" t="s">
        <v>88</v>
      </c>
    </row>
    <row r="6" spans="1:22" ht="14.45" customHeight="1" x14ac:dyDescent="0.25">
      <c r="A6" s="1522"/>
      <c r="B6" s="1522"/>
      <c r="C6" s="1535"/>
      <c r="D6" s="1535"/>
      <c r="E6" s="1535"/>
      <c r="F6" s="1535"/>
      <c r="G6" s="1535"/>
      <c r="H6" s="1537" t="s">
        <v>103</v>
      </c>
      <c r="I6" s="1538"/>
      <c r="J6" s="1537" t="s">
        <v>104</v>
      </c>
      <c r="K6" s="1538"/>
      <c r="L6" s="1537" t="s">
        <v>105</v>
      </c>
      <c r="M6" s="1538"/>
      <c r="N6" s="1537" t="s">
        <v>106</v>
      </c>
      <c r="O6" s="1538"/>
      <c r="P6" s="1545"/>
      <c r="Q6" s="1546"/>
      <c r="R6" s="1522"/>
      <c r="S6" s="1522"/>
      <c r="T6" s="1522"/>
      <c r="U6" s="1522"/>
      <c r="V6" s="1541"/>
    </row>
    <row r="7" spans="1:22" ht="25.5" x14ac:dyDescent="0.25">
      <c r="A7" s="1523"/>
      <c r="B7" s="1523"/>
      <c r="C7" s="1536"/>
      <c r="D7" s="1536"/>
      <c r="E7" s="1536"/>
      <c r="F7" s="1536"/>
      <c r="G7" s="1536"/>
      <c r="H7" s="439" t="s">
        <v>107</v>
      </c>
      <c r="I7" s="439" t="s">
        <v>12</v>
      </c>
      <c r="J7" s="439" t="s">
        <v>107</v>
      </c>
      <c r="K7" s="439" t="s">
        <v>12</v>
      </c>
      <c r="L7" s="439" t="s">
        <v>107</v>
      </c>
      <c r="M7" s="439" t="s">
        <v>12</v>
      </c>
      <c r="N7" s="439" t="s">
        <v>107</v>
      </c>
      <c r="O7" s="439" t="s">
        <v>12</v>
      </c>
      <c r="P7" s="439" t="s">
        <v>107</v>
      </c>
      <c r="Q7" s="439" t="s">
        <v>12</v>
      </c>
      <c r="R7" s="1523"/>
      <c r="S7" s="1523"/>
      <c r="T7" s="1523"/>
      <c r="U7" s="1523"/>
      <c r="V7" s="1542"/>
    </row>
    <row r="8" spans="1:22" ht="15.6" customHeight="1" x14ac:dyDescent="0.25">
      <c r="A8" s="440"/>
      <c r="B8" s="441"/>
      <c r="C8" s="442"/>
      <c r="D8" s="442"/>
      <c r="E8" s="442"/>
      <c r="F8" s="443"/>
      <c r="G8" s="442"/>
      <c r="H8" s="444"/>
      <c r="I8" s="444"/>
      <c r="J8" s="444"/>
      <c r="K8" s="444"/>
      <c r="L8" s="444"/>
      <c r="M8" s="444"/>
      <c r="N8" s="444"/>
      <c r="O8" s="444"/>
      <c r="P8" s="444"/>
      <c r="Q8" s="444"/>
      <c r="R8" s="445"/>
      <c r="S8" s="445"/>
      <c r="T8" s="445"/>
      <c r="U8" s="445"/>
      <c r="V8" s="446"/>
    </row>
    <row r="9" spans="1:22" ht="189" x14ac:dyDescent="0.25">
      <c r="A9" s="1574" t="s">
        <v>1423</v>
      </c>
      <c r="B9" s="1525" t="s">
        <v>1424</v>
      </c>
      <c r="C9" s="325" t="s">
        <v>1646</v>
      </c>
      <c r="D9" s="325" t="s">
        <v>1824</v>
      </c>
      <c r="E9" s="325" t="s">
        <v>1825</v>
      </c>
      <c r="F9" s="325" t="s">
        <v>1826</v>
      </c>
      <c r="G9" s="325" t="s">
        <v>1827</v>
      </c>
      <c r="H9" s="351"/>
      <c r="I9" s="354"/>
      <c r="J9" s="357">
        <v>0.33</v>
      </c>
      <c r="K9" s="354"/>
      <c r="L9" s="357">
        <v>0.33</v>
      </c>
      <c r="M9" s="354"/>
      <c r="N9" s="357">
        <v>0.34</v>
      </c>
      <c r="O9" s="354"/>
      <c r="P9" s="399">
        <f t="shared" ref="P9:Q12" si="0">H9+J9+L9+N9</f>
        <v>1</v>
      </c>
      <c r="Q9" s="400">
        <f>'[1]5. ACTIVIDADES ESPECIALES'!D274+'[1]1. TALLERES SEMINARIOS'!D105</f>
        <v>14085</v>
      </c>
      <c r="R9" s="325"/>
      <c r="S9" s="325" t="s">
        <v>1828</v>
      </c>
      <c r="T9" s="325" t="s">
        <v>1829</v>
      </c>
      <c r="U9" s="325" t="s">
        <v>1830</v>
      </c>
      <c r="V9" s="325" t="s">
        <v>1831</v>
      </c>
    </row>
    <row r="10" spans="1:22" ht="189" x14ac:dyDescent="0.25">
      <c r="A10" s="1575"/>
      <c r="B10" s="1526"/>
      <c r="C10" s="325" t="s">
        <v>1646</v>
      </c>
      <c r="D10" s="1571" t="s">
        <v>1832</v>
      </c>
      <c r="E10" s="1571" t="s">
        <v>1833</v>
      </c>
      <c r="F10" s="325" t="s">
        <v>1834</v>
      </c>
      <c r="G10" s="325" t="s">
        <v>1835</v>
      </c>
      <c r="H10" s="351"/>
      <c r="I10" s="354"/>
      <c r="J10" s="357">
        <v>0.33</v>
      </c>
      <c r="K10" s="354"/>
      <c r="L10" s="357">
        <v>0.33</v>
      </c>
      <c r="M10" s="354"/>
      <c r="N10" s="357">
        <v>0.34</v>
      </c>
      <c r="O10" s="354"/>
      <c r="P10" s="399">
        <f t="shared" si="0"/>
        <v>1</v>
      </c>
      <c r="Q10" s="400">
        <f t="shared" si="0"/>
        <v>0</v>
      </c>
      <c r="R10" s="325"/>
      <c r="S10" s="325" t="s">
        <v>1836</v>
      </c>
      <c r="T10" s="325" t="s">
        <v>1837</v>
      </c>
      <c r="U10" s="325" t="s">
        <v>1838</v>
      </c>
      <c r="V10" s="325" t="s">
        <v>1839</v>
      </c>
    </row>
    <row r="11" spans="1:22" ht="189" x14ac:dyDescent="0.25">
      <c r="A11" s="1575"/>
      <c r="B11" s="1526"/>
      <c r="C11" s="325" t="s">
        <v>1646</v>
      </c>
      <c r="D11" s="1572"/>
      <c r="E11" s="1572"/>
      <c r="F11" s="325" t="s">
        <v>1840</v>
      </c>
      <c r="G11" s="325" t="s">
        <v>1841</v>
      </c>
      <c r="H11" s="357">
        <v>0.25</v>
      </c>
      <c r="I11" s="354"/>
      <c r="J11" s="357">
        <v>0.25</v>
      </c>
      <c r="K11" s="354"/>
      <c r="L11" s="357">
        <v>0.25</v>
      </c>
      <c r="M11" s="354"/>
      <c r="N11" s="357">
        <v>0.25</v>
      </c>
      <c r="O11" s="354"/>
      <c r="P11" s="399">
        <f t="shared" si="0"/>
        <v>1</v>
      </c>
      <c r="Q11" s="400">
        <f>'[1]5. ACTIVIDADES ESPECIALES'!D318+'[1]1. TALLERES SEMINARIOS'!D124</f>
        <v>3085</v>
      </c>
      <c r="R11" s="325"/>
      <c r="S11" s="325" t="s">
        <v>1828</v>
      </c>
      <c r="T11" s="325" t="s">
        <v>1842</v>
      </c>
      <c r="U11" s="325" t="s">
        <v>1838</v>
      </c>
      <c r="V11" s="325" t="s">
        <v>1839</v>
      </c>
    </row>
    <row r="12" spans="1:22" ht="173.25" x14ac:dyDescent="0.25">
      <c r="A12" s="1575"/>
      <c r="B12" s="1526"/>
      <c r="C12" s="325" t="s">
        <v>1646</v>
      </c>
      <c r="D12" s="325" t="s">
        <v>1843</v>
      </c>
      <c r="E12" s="325" t="s">
        <v>1844</v>
      </c>
      <c r="F12" s="325" t="s">
        <v>1845</v>
      </c>
      <c r="G12" s="325" t="s">
        <v>1846</v>
      </c>
      <c r="H12" s="351"/>
      <c r="I12" s="354"/>
      <c r="J12" s="357">
        <v>0.5</v>
      </c>
      <c r="K12" s="354"/>
      <c r="L12" s="357">
        <v>0.5</v>
      </c>
      <c r="M12" s="354"/>
      <c r="N12" s="351"/>
      <c r="O12" s="354"/>
      <c r="P12" s="399">
        <f t="shared" si="0"/>
        <v>1</v>
      </c>
      <c r="Q12" s="400">
        <f t="shared" si="0"/>
        <v>0</v>
      </c>
      <c r="R12" s="325"/>
      <c r="S12" s="325" t="s">
        <v>1847</v>
      </c>
      <c r="T12" s="325" t="s">
        <v>1837</v>
      </c>
      <c r="U12" s="325" t="s">
        <v>1848</v>
      </c>
      <c r="V12" s="306" t="s">
        <v>1849</v>
      </c>
    </row>
    <row r="13" spans="1:22" ht="15.75" x14ac:dyDescent="0.25">
      <c r="A13" s="1575"/>
      <c r="B13" s="1526"/>
      <c r="C13" s="325"/>
      <c r="D13" s="325"/>
      <c r="E13" s="325"/>
      <c r="F13" s="325"/>
      <c r="G13" s="277"/>
      <c r="H13" s="357"/>
      <c r="I13" s="354"/>
      <c r="J13" s="357"/>
      <c r="K13" s="354"/>
      <c r="L13" s="357"/>
      <c r="M13" s="354"/>
      <c r="N13" s="357"/>
      <c r="O13" s="354"/>
      <c r="P13" s="402">
        <f t="shared" ref="P13:Q20" si="1">H13+J13+L13+N13</f>
        <v>0</v>
      </c>
      <c r="Q13" s="400">
        <f t="shared" si="1"/>
        <v>0</v>
      </c>
      <c r="R13" s="325"/>
      <c r="S13" s="325"/>
      <c r="T13" s="325"/>
      <c r="U13" s="325"/>
      <c r="V13" s="277"/>
    </row>
    <row r="14" spans="1:22" ht="15.75" x14ac:dyDescent="0.25">
      <c r="A14" s="1575"/>
      <c r="B14" s="1526"/>
      <c r="C14" s="325"/>
      <c r="D14" s="325"/>
      <c r="E14" s="325"/>
      <c r="F14" s="325"/>
      <c r="G14" s="325"/>
      <c r="H14" s="351"/>
      <c r="I14" s="354"/>
      <c r="J14" s="351"/>
      <c r="K14" s="354"/>
      <c r="L14" s="351"/>
      <c r="M14" s="354"/>
      <c r="N14" s="351"/>
      <c r="O14" s="354"/>
      <c r="P14" s="402">
        <f t="shared" si="1"/>
        <v>0</v>
      </c>
      <c r="Q14" s="400">
        <f t="shared" si="1"/>
        <v>0</v>
      </c>
      <c r="R14" s="325"/>
      <c r="S14" s="325"/>
      <c r="T14" s="325"/>
      <c r="U14" s="325"/>
      <c r="V14" s="325"/>
    </row>
    <row r="15" spans="1:22" ht="15.75" x14ac:dyDescent="0.25">
      <c r="A15" s="1575"/>
      <c r="B15" s="1526"/>
      <c r="C15" s="325"/>
      <c r="D15" s="325"/>
      <c r="E15" s="325"/>
      <c r="F15" s="325"/>
      <c r="G15" s="73"/>
      <c r="H15" s="351"/>
      <c r="I15" s="354"/>
      <c r="J15" s="351"/>
      <c r="K15" s="354"/>
      <c r="L15" s="351"/>
      <c r="M15" s="354"/>
      <c r="N15" s="351"/>
      <c r="O15" s="354"/>
      <c r="P15" s="402">
        <f t="shared" si="1"/>
        <v>0</v>
      </c>
      <c r="Q15" s="400">
        <f t="shared" si="1"/>
        <v>0</v>
      </c>
      <c r="R15" s="325"/>
      <c r="S15" s="325"/>
      <c r="T15" s="325"/>
      <c r="U15" s="325"/>
      <c r="V15" s="325"/>
    </row>
    <row r="16" spans="1:22" ht="15.75" x14ac:dyDescent="0.25">
      <c r="A16" s="1575"/>
      <c r="B16" s="1526"/>
      <c r="C16" s="325"/>
      <c r="D16" s="325"/>
      <c r="E16" s="325"/>
      <c r="F16" s="325"/>
      <c r="G16" s="325"/>
      <c r="H16" s="351"/>
      <c r="I16" s="354"/>
      <c r="J16" s="351"/>
      <c r="K16" s="354"/>
      <c r="L16" s="351"/>
      <c r="M16" s="354"/>
      <c r="N16" s="351"/>
      <c r="O16" s="354"/>
      <c r="P16" s="402">
        <f t="shared" si="1"/>
        <v>0</v>
      </c>
      <c r="Q16" s="400">
        <f t="shared" si="1"/>
        <v>0</v>
      </c>
      <c r="R16" s="325"/>
      <c r="S16" s="325"/>
      <c r="T16" s="325"/>
      <c r="U16" s="325"/>
      <c r="V16" s="325"/>
    </row>
    <row r="17" spans="1:22" ht="15.75" x14ac:dyDescent="0.25">
      <c r="A17" s="1575"/>
      <c r="B17" s="1526"/>
      <c r="C17" s="325"/>
      <c r="D17" s="325"/>
      <c r="E17" s="325"/>
      <c r="F17" s="325"/>
      <c r="G17" s="325"/>
      <c r="H17" s="357"/>
      <c r="I17" s="354"/>
      <c r="J17" s="357"/>
      <c r="K17" s="354"/>
      <c r="L17" s="357"/>
      <c r="M17" s="354"/>
      <c r="N17" s="357"/>
      <c r="O17" s="354"/>
      <c r="P17" s="402">
        <f t="shared" si="1"/>
        <v>0</v>
      </c>
      <c r="Q17" s="400">
        <f t="shared" si="1"/>
        <v>0</v>
      </c>
      <c r="R17" s="351"/>
      <c r="S17" s="351"/>
      <c r="T17" s="351"/>
      <c r="U17" s="351"/>
      <c r="V17" s="325"/>
    </row>
    <row r="18" spans="1:22" ht="15.75" x14ac:dyDescent="0.25">
      <c r="A18" s="1575"/>
      <c r="B18" s="1526"/>
      <c r="C18" s="325"/>
      <c r="D18" s="325"/>
      <c r="E18" s="325"/>
      <c r="F18" s="325"/>
      <c r="G18" s="325"/>
      <c r="H18" s="351"/>
      <c r="I18" s="354"/>
      <c r="J18" s="351"/>
      <c r="K18" s="354"/>
      <c r="L18" s="351"/>
      <c r="M18" s="354"/>
      <c r="N18" s="351"/>
      <c r="O18" s="354"/>
      <c r="P18" s="403">
        <f t="shared" si="1"/>
        <v>0</v>
      </c>
      <c r="Q18" s="404">
        <f t="shared" si="1"/>
        <v>0</v>
      </c>
      <c r="R18" s="325"/>
      <c r="S18" s="325"/>
      <c r="T18" s="325"/>
      <c r="U18" s="325"/>
      <c r="V18" s="325"/>
    </row>
    <row r="19" spans="1:22" ht="15.75" x14ac:dyDescent="0.25">
      <c r="A19" s="1575"/>
      <c r="B19" s="1526"/>
      <c r="C19" s="325"/>
      <c r="D19" s="325"/>
      <c r="E19" s="325"/>
      <c r="F19" s="325"/>
      <c r="G19" s="325"/>
      <c r="H19" s="351"/>
      <c r="I19" s="354"/>
      <c r="J19" s="351"/>
      <c r="K19" s="354"/>
      <c r="L19" s="351"/>
      <c r="M19" s="354"/>
      <c r="N19" s="351"/>
      <c r="O19" s="354"/>
      <c r="P19" s="403">
        <f t="shared" si="1"/>
        <v>0</v>
      </c>
      <c r="Q19" s="404">
        <f t="shared" si="1"/>
        <v>0</v>
      </c>
      <c r="R19" s="325"/>
      <c r="S19" s="325"/>
      <c r="T19" s="325"/>
      <c r="U19" s="325"/>
      <c r="V19" s="366"/>
    </row>
    <row r="20" spans="1:22" ht="15.75" x14ac:dyDescent="0.25">
      <c r="A20" s="1576"/>
      <c r="B20" s="1527"/>
      <c r="C20" s="325"/>
      <c r="D20" s="325"/>
      <c r="E20" s="325"/>
      <c r="F20" s="325"/>
      <c r="G20" s="325"/>
      <c r="H20" s="351"/>
      <c r="I20" s="354"/>
      <c r="J20" s="351"/>
      <c r="K20" s="354"/>
      <c r="L20" s="351"/>
      <c r="M20" s="354"/>
      <c r="N20" s="351"/>
      <c r="O20" s="354"/>
      <c r="P20" s="402">
        <f t="shared" si="1"/>
        <v>0</v>
      </c>
      <c r="Q20" s="400">
        <f t="shared" si="1"/>
        <v>0</v>
      </c>
      <c r="R20" s="351"/>
      <c r="S20" s="351"/>
      <c r="T20" s="351"/>
      <c r="U20" s="351"/>
      <c r="V20" s="325"/>
    </row>
    <row r="21" spans="1:22" ht="15.6" customHeight="1" x14ac:dyDescent="0.25">
      <c r="A21" s="300"/>
      <c r="B21" s="242"/>
      <c r="C21" s="300" t="s">
        <v>115</v>
      </c>
      <c r="D21" s="300"/>
      <c r="E21" s="242"/>
      <c r="F21" s="242"/>
      <c r="G21" s="242"/>
      <c r="H21" s="80">
        <f t="shared" ref="H21:Q21" si="2">SUM(H9:H20)</f>
        <v>0.25</v>
      </c>
      <c r="I21" s="234">
        <f t="shared" si="2"/>
        <v>0</v>
      </c>
      <c r="J21" s="80">
        <f t="shared" si="2"/>
        <v>1.4100000000000001</v>
      </c>
      <c r="K21" s="234">
        <f t="shared" si="2"/>
        <v>0</v>
      </c>
      <c r="L21" s="80">
        <f t="shared" si="2"/>
        <v>1.4100000000000001</v>
      </c>
      <c r="M21" s="234">
        <f t="shared" si="2"/>
        <v>0</v>
      </c>
      <c r="N21" s="80">
        <f t="shared" si="2"/>
        <v>0.93</v>
      </c>
      <c r="O21" s="234">
        <f t="shared" si="2"/>
        <v>0</v>
      </c>
      <c r="P21" s="234">
        <f t="shared" si="2"/>
        <v>4</v>
      </c>
      <c r="Q21" s="234">
        <f t="shared" si="2"/>
        <v>17170</v>
      </c>
      <c r="R21" s="68"/>
      <c r="S21" s="68"/>
      <c r="T21" s="68"/>
      <c r="U21" s="68"/>
      <c r="V21" s="68"/>
    </row>
    <row r="23" spans="1:22" x14ac:dyDescent="0.25">
      <c r="C23" s="463"/>
    </row>
    <row r="24" spans="1:22" x14ac:dyDescent="0.25">
      <c r="C24" s="463"/>
    </row>
  </sheetData>
  <mergeCells count="23">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 ref="H6:I6"/>
    <mergeCell ref="J6:K6"/>
    <mergeCell ref="L6:M6"/>
    <mergeCell ref="N6:O6"/>
    <mergeCell ref="B9:B20"/>
    <mergeCell ref="D10:D11"/>
    <mergeCell ref="E10:E11"/>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5"/>
  <dimension ref="A1:AB42"/>
  <sheetViews>
    <sheetView topLeftCell="E1" zoomScale="51" zoomScaleNormal="51" workbookViewId="0">
      <pane ySplit="6" topLeftCell="A16" activePane="bottomLeft" state="frozen"/>
      <selection activeCell="R7" sqref="R7"/>
      <selection pane="bottomLeft" activeCell="X25" sqref="X25"/>
    </sheetView>
  </sheetViews>
  <sheetFormatPr baseColWidth="10" defaultRowHeight="15" x14ac:dyDescent="0.25"/>
  <cols>
    <col min="1" max="1" width="34" customWidth="1"/>
    <col min="2" max="2" width="35.7109375" customWidth="1"/>
    <col min="3" max="3" width="27.42578125" customWidth="1"/>
    <col min="4" max="4" width="27.42578125" style="463"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1586" t="s">
        <v>1344</v>
      </c>
      <c r="B1" s="1586"/>
      <c r="C1" s="1586"/>
      <c r="D1" s="1586"/>
      <c r="E1" s="1586"/>
      <c r="F1" s="1586"/>
      <c r="G1" s="1586"/>
      <c r="H1" s="1586"/>
      <c r="I1" s="1586"/>
      <c r="J1" s="1586"/>
      <c r="K1" s="1586"/>
      <c r="L1" s="1586"/>
      <c r="M1" s="1586"/>
      <c r="N1" s="1586"/>
      <c r="O1" s="1586"/>
      <c r="P1" s="1586"/>
      <c r="Q1" s="1586"/>
      <c r="R1" s="1586"/>
      <c r="S1" s="1586"/>
      <c r="T1" s="1586"/>
      <c r="U1" s="1586"/>
      <c r="V1" s="511" t="s">
        <v>1691</v>
      </c>
      <c r="W1" s="511" t="s">
        <v>1692</v>
      </c>
      <c r="X1" s="511" t="s">
        <v>1693</v>
      </c>
      <c r="Y1" s="511" t="s">
        <v>1694</v>
      </c>
      <c r="Z1" s="511" t="s">
        <v>1695</v>
      </c>
      <c r="AA1" s="511" t="s">
        <v>1696</v>
      </c>
      <c r="AB1" s="511" t="s">
        <v>1697</v>
      </c>
    </row>
    <row r="2" spans="1:28" x14ac:dyDescent="0.25">
      <c r="A2" s="1587" t="s">
        <v>1425</v>
      </c>
      <c r="B2" s="1587"/>
      <c r="C2" s="1587"/>
      <c r="D2" s="1587"/>
      <c r="E2" s="1587"/>
      <c r="F2" s="1587"/>
      <c r="G2" s="1587"/>
      <c r="H2" s="1587"/>
      <c r="I2" s="1587"/>
      <c r="J2" s="1587"/>
      <c r="K2" s="1587"/>
      <c r="L2" s="1587"/>
      <c r="M2" s="1587"/>
      <c r="N2" s="1587"/>
      <c r="O2" s="1587"/>
      <c r="P2" s="1587"/>
      <c r="Q2" s="1587"/>
      <c r="R2" s="1587"/>
      <c r="S2" s="1587"/>
      <c r="T2" s="1587"/>
      <c r="U2" s="1587"/>
    </row>
    <row r="3" spans="1:28" ht="13.5" customHeight="1" x14ac:dyDescent="0.25">
      <c r="A3" s="312" t="s">
        <v>1426</v>
      </c>
      <c r="B3" s="313"/>
      <c r="C3" s="313"/>
      <c r="D3" s="313"/>
      <c r="E3" s="313"/>
      <c r="F3" s="313"/>
      <c r="G3" s="313"/>
      <c r="H3" s="313"/>
      <c r="I3" s="313"/>
      <c r="J3" s="313"/>
      <c r="K3" s="313"/>
      <c r="L3" s="313"/>
      <c r="M3" s="514" t="s">
        <v>1648</v>
      </c>
      <c r="N3" s="514" t="s">
        <v>1649</v>
      </c>
      <c r="O3" s="514" t="s">
        <v>1650</v>
      </c>
      <c r="P3" s="514" t="s">
        <v>1651</v>
      </c>
      <c r="Q3" s="313"/>
      <c r="R3" s="313"/>
      <c r="S3" s="313"/>
      <c r="T3" s="313"/>
      <c r="U3" s="313"/>
    </row>
    <row r="4" spans="1:28" ht="15" customHeight="1" x14ac:dyDescent="0.25">
      <c r="A4" s="1522" t="s">
        <v>96</v>
      </c>
      <c r="B4" s="1524" t="s">
        <v>110</v>
      </c>
      <c r="C4" s="1534" t="s">
        <v>1537</v>
      </c>
      <c r="D4" s="1534" t="s">
        <v>1538</v>
      </c>
      <c r="E4" s="1534" t="s">
        <v>86</v>
      </c>
      <c r="F4" s="1534" t="s">
        <v>391</v>
      </c>
      <c r="G4" s="1534" t="s">
        <v>87</v>
      </c>
      <c r="H4" s="1537" t="s">
        <v>99</v>
      </c>
      <c r="I4" s="1539"/>
      <c r="J4" s="1539"/>
      <c r="K4" s="1539"/>
      <c r="L4" s="1539"/>
      <c r="M4" s="1539"/>
      <c r="N4" s="1539"/>
      <c r="O4" s="1538"/>
      <c r="P4" s="1543" t="s">
        <v>100</v>
      </c>
      <c r="Q4" s="1544"/>
      <c r="R4" s="1524" t="s">
        <v>102</v>
      </c>
      <c r="S4" s="1524" t="s">
        <v>109</v>
      </c>
      <c r="T4" s="1524" t="s">
        <v>108</v>
      </c>
      <c r="U4" s="1540" t="s">
        <v>88</v>
      </c>
    </row>
    <row r="5" spans="1:28" ht="15" customHeight="1" x14ac:dyDescent="0.25">
      <c r="A5" s="1522"/>
      <c r="B5" s="1522"/>
      <c r="C5" s="1535"/>
      <c r="D5" s="1535"/>
      <c r="E5" s="1535"/>
      <c r="F5" s="1535"/>
      <c r="G5" s="1535"/>
      <c r="H5" s="1537" t="s">
        <v>103</v>
      </c>
      <c r="I5" s="1538"/>
      <c r="J5" s="1537" t="s">
        <v>104</v>
      </c>
      <c r="K5" s="1538"/>
      <c r="L5" s="1537" t="s">
        <v>105</v>
      </c>
      <c r="M5" s="1538"/>
      <c r="N5" s="1537" t="s">
        <v>106</v>
      </c>
      <c r="O5" s="1538"/>
      <c r="P5" s="1545"/>
      <c r="Q5" s="1546"/>
      <c r="R5" s="1522"/>
      <c r="S5" s="1522"/>
      <c r="T5" s="1522"/>
      <c r="U5" s="1541"/>
    </row>
    <row r="6" spans="1:28" ht="25.5" x14ac:dyDescent="0.25">
      <c r="A6" s="1523"/>
      <c r="B6" s="1523"/>
      <c r="C6" s="1536"/>
      <c r="D6" s="1536"/>
      <c r="E6" s="1536"/>
      <c r="F6" s="1536"/>
      <c r="G6" s="1536"/>
      <c r="H6" s="439" t="s">
        <v>107</v>
      </c>
      <c r="I6" s="439" t="s">
        <v>12</v>
      </c>
      <c r="J6" s="439" t="s">
        <v>107</v>
      </c>
      <c r="K6" s="439" t="s">
        <v>12</v>
      </c>
      <c r="L6" s="439" t="s">
        <v>107</v>
      </c>
      <c r="M6" s="439" t="s">
        <v>12</v>
      </c>
      <c r="N6" s="439" t="s">
        <v>107</v>
      </c>
      <c r="O6" s="439" t="s">
        <v>12</v>
      </c>
      <c r="P6" s="439" t="s">
        <v>107</v>
      </c>
      <c r="Q6" s="439" t="s">
        <v>12</v>
      </c>
      <c r="R6" s="1523"/>
      <c r="S6" s="1523"/>
      <c r="T6" s="1523"/>
      <c r="U6" s="1542"/>
    </row>
    <row r="7" spans="1:28" ht="15.75" x14ac:dyDescent="0.25">
      <c r="A7" s="440"/>
      <c r="B7" s="441"/>
      <c r="C7" s="442"/>
      <c r="D7" s="442"/>
      <c r="E7" s="442"/>
      <c r="F7" s="443"/>
      <c r="G7" s="442"/>
      <c r="H7" s="444"/>
      <c r="I7" s="444"/>
      <c r="J7" s="444"/>
      <c r="K7" s="444"/>
      <c r="L7" s="444"/>
      <c r="M7" s="444"/>
      <c r="N7" s="444"/>
      <c r="O7" s="444"/>
      <c r="P7" s="444"/>
      <c r="Q7" s="444"/>
      <c r="R7" s="445"/>
      <c r="S7" s="445"/>
      <c r="T7" s="445"/>
      <c r="U7" s="446"/>
    </row>
    <row r="8" spans="1:28" ht="267.75" x14ac:dyDescent="0.25">
      <c r="A8" s="1581" t="s">
        <v>1517</v>
      </c>
      <c r="B8" s="1578" t="s">
        <v>1518</v>
      </c>
      <c r="C8" s="1495" t="s">
        <v>1648</v>
      </c>
      <c r="D8" s="1496" t="s">
        <v>1851</v>
      </c>
      <c r="E8" s="1579" t="s">
        <v>1852</v>
      </c>
      <c r="F8" s="308" t="s">
        <v>1853</v>
      </c>
      <c r="G8" s="277" t="s">
        <v>1854</v>
      </c>
      <c r="H8" s="362">
        <v>0.25</v>
      </c>
      <c r="I8" s="363"/>
      <c r="J8" s="362">
        <v>0.25</v>
      </c>
      <c r="K8" s="363"/>
      <c r="L8" s="362">
        <v>0.25</v>
      </c>
      <c r="M8" s="363"/>
      <c r="N8" s="362">
        <v>0.25</v>
      </c>
      <c r="O8" s="363"/>
      <c r="P8" s="399">
        <f t="shared" ref="P8" si="0">H8+J8+L8+N8</f>
        <v>1</v>
      </c>
      <c r="Q8" s="400">
        <f>+'[2]1. TALLERES SEMINARIOS'!D10</f>
        <v>4278.333333333333</v>
      </c>
      <c r="R8" s="277" t="s">
        <v>1855</v>
      </c>
      <c r="S8" s="277" t="s">
        <v>1856</v>
      </c>
      <c r="T8" s="277" t="s">
        <v>1857</v>
      </c>
      <c r="U8" s="277" t="s">
        <v>1858</v>
      </c>
    </row>
    <row r="9" spans="1:28" s="365" customFormat="1" ht="220.5" x14ac:dyDescent="0.25">
      <c r="A9" s="1582"/>
      <c r="B9" s="1578"/>
      <c r="C9" s="1495" t="s">
        <v>1648</v>
      </c>
      <c r="D9" s="1496" t="s">
        <v>1851</v>
      </c>
      <c r="E9" s="1580"/>
      <c r="F9" s="308" t="s">
        <v>1859</v>
      </c>
      <c r="G9" s="277" t="s">
        <v>1860</v>
      </c>
      <c r="H9" s="362">
        <v>0.25</v>
      </c>
      <c r="I9" s="363"/>
      <c r="J9" s="362">
        <v>0.25</v>
      </c>
      <c r="K9" s="363"/>
      <c r="L9" s="362">
        <v>0.25</v>
      </c>
      <c r="M9" s="363"/>
      <c r="N9" s="362">
        <v>0.25</v>
      </c>
      <c r="O9" s="363"/>
      <c r="P9" s="399">
        <v>1</v>
      </c>
      <c r="Q9" s="400">
        <v>1069.58</v>
      </c>
      <c r="R9" s="277" t="s">
        <v>1861</v>
      </c>
      <c r="S9" s="277" t="s">
        <v>1862</v>
      </c>
      <c r="T9" s="277" t="s">
        <v>1857</v>
      </c>
      <c r="U9" s="277" t="s">
        <v>1858</v>
      </c>
    </row>
    <row r="10" spans="1:28" s="365" customFormat="1" ht="220.5" x14ac:dyDescent="0.25">
      <c r="A10" s="1582"/>
      <c r="B10" s="1578"/>
      <c r="C10" s="1495" t="s">
        <v>1648</v>
      </c>
      <c r="D10" s="1495" t="s">
        <v>1863</v>
      </c>
      <c r="E10" s="308" t="s">
        <v>1691</v>
      </c>
      <c r="F10" s="308" t="s">
        <v>1864</v>
      </c>
      <c r="G10" s="277" t="s">
        <v>1865</v>
      </c>
      <c r="H10" s="362">
        <v>0.25</v>
      </c>
      <c r="I10" s="363"/>
      <c r="J10" s="362">
        <v>0.25</v>
      </c>
      <c r="K10" s="363"/>
      <c r="L10" s="362">
        <v>0.25</v>
      </c>
      <c r="M10" s="363"/>
      <c r="N10" s="362">
        <v>0.25</v>
      </c>
      <c r="O10" s="363"/>
      <c r="P10" s="399">
        <v>1</v>
      </c>
      <c r="Q10" s="400">
        <f>+'[2]5. ACTIVIDADES ESPECIALES'!D10</f>
        <v>20416.222000000002</v>
      </c>
      <c r="R10" s="277" t="s">
        <v>1866</v>
      </c>
      <c r="S10" s="277" t="s">
        <v>1867</v>
      </c>
      <c r="T10" s="277" t="s">
        <v>1868</v>
      </c>
      <c r="U10" s="277" t="s">
        <v>1858</v>
      </c>
    </row>
    <row r="11" spans="1:28" s="463" customFormat="1" ht="15.75" x14ac:dyDescent="0.25">
      <c r="A11" s="1582"/>
      <c r="B11" s="1578"/>
      <c r="C11" s="1495"/>
      <c r="D11" s="1495"/>
      <c r="E11" s="308"/>
      <c r="F11" s="308"/>
      <c r="G11" s="277"/>
      <c r="H11" s="362"/>
      <c r="I11" s="363"/>
      <c r="J11" s="277"/>
      <c r="K11" s="363"/>
      <c r="L11" s="277"/>
      <c r="M11" s="363"/>
      <c r="N11" s="277"/>
      <c r="O11" s="363"/>
      <c r="P11" s="399">
        <f t="shared" ref="P11" si="1">H11+J11+L11+N11</f>
        <v>0</v>
      </c>
      <c r="Q11" s="400">
        <f t="shared" ref="Q11" si="2">I11+K11+M11+O11</f>
        <v>0</v>
      </c>
      <c r="R11" s="277"/>
      <c r="S11" s="277"/>
      <c r="T11" s="277"/>
      <c r="U11" s="277"/>
    </row>
    <row r="12" spans="1:28" s="365" customFormat="1" ht="15.75" x14ac:dyDescent="0.25">
      <c r="A12" s="1582"/>
      <c r="B12" s="1578"/>
      <c r="C12" s="1495"/>
      <c r="D12" s="1495"/>
      <c r="E12" s="308"/>
      <c r="F12" s="308"/>
      <c r="G12" s="277"/>
      <c r="H12" s="362"/>
      <c r="I12" s="363"/>
      <c r="J12" s="277"/>
      <c r="K12" s="363"/>
      <c r="L12" s="277"/>
      <c r="M12" s="363"/>
      <c r="N12" s="277"/>
      <c r="O12" s="363"/>
      <c r="P12" s="399">
        <f t="shared" ref="P12:P32" si="3">H12+J12+L12+N12</f>
        <v>0</v>
      </c>
      <c r="Q12" s="400">
        <f t="shared" ref="Q12:Q32" si="4">I12+K12+M12+O12</f>
        <v>0</v>
      </c>
      <c r="R12" s="277"/>
      <c r="S12" s="277"/>
      <c r="T12" s="277"/>
      <c r="U12" s="277"/>
    </row>
    <row r="13" spans="1:28" s="463" customFormat="1" ht="15.75" x14ac:dyDescent="0.25">
      <c r="A13" s="1582"/>
      <c r="B13" s="1578"/>
      <c r="C13" s="1495"/>
      <c r="D13" s="1495"/>
      <c r="E13" s="308"/>
      <c r="F13" s="308"/>
      <c r="G13" s="277"/>
      <c r="H13" s="362"/>
      <c r="I13" s="363"/>
      <c r="J13" s="277"/>
      <c r="K13" s="363"/>
      <c r="L13" s="277"/>
      <c r="M13" s="363"/>
      <c r="N13" s="277"/>
      <c r="O13" s="363"/>
      <c r="P13" s="399">
        <f t="shared" si="3"/>
        <v>0</v>
      </c>
      <c r="Q13" s="400">
        <f t="shared" si="4"/>
        <v>0</v>
      </c>
      <c r="R13" s="277"/>
      <c r="S13" s="277"/>
      <c r="T13" s="277"/>
      <c r="U13" s="277"/>
    </row>
    <row r="14" spans="1:28" s="463" customFormat="1" ht="15.75" x14ac:dyDescent="0.25">
      <c r="A14" s="1582"/>
      <c r="B14" s="1578"/>
      <c r="C14" s="1495"/>
      <c r="D14" s="1495"/>
      <c r="E14" s="308"/>
      <c r="F14" s="308"/>
      <c r="G14" s="277"/>
      <c r="H14" s="362"/>
      <c r="I14" s="363"/>
      <c r="J14" s="277"/>
      <c r="K14" s="363"/>
      <c r="L14" s="277"/>
      <c r="M14" s="363"/>
      <c r="N14" s="277"/>
      <c r="O14" s="363"/>
      <c r="P14" s="399">
        <f t="shared" si="3"/>
        <v>0</v>
      </c>
      <c r="Q14" s="400">
        <f t="shared" si="4"/>
        <v>0</v>
      </c>
      <c r="R14" s="277"/>
      <c r="S14" s="277"/>
      <c r="T14" s="277"/>
      <c r="U14" s="277"/>
    </row>
    <row r="15" spans="1:28" s="365" customFormat="1" ht="15.75" x14ac:dyDescent="0.25">
      <c r="A15" s="1582"/>
      <c r="B15" s="1578"/>
      <c r="C15" s="1495"/>
      <c r="D15" s="1495"/>
      <c r="E15" s="308"/>
      <c r="F15" s="308"/>
      <c r="G15" s="277"/>
      <c r="H15" s="362"/>
      <c r="I15" s="363"/>
      <c r="J15" s="277"/>
      <c r="K15" s="363"/>
      <c r="L15" s="277"/>
      <c r="M15" s="363"/>
      <c r="N15" s="277"/>
      <c r="O15" s="363"/>
      <c r="P15" s="399">
        <f t="shared" si="3"/>
        <v>0</v>
      </c>
      <c r="Q15" s="400">
        <f t="shared" si="4"/>
        <v>0</v>
      </c>
      <c r="R15" s="277"/>
      <c r="S15" s="277"/>
      <c r="T15" s="277"/>
      <c r="U15" s="277"/>
    </row>
    <row r="16" spans="1:28" s="463" customFormat="1" ht="15.75" x14ac:dyDescent="0.25">
      <c r="A16" s="1582"/>
      <c r="B16" s="1578"/>
      <c r="C16" s="1495"/>
      <c r="D16" s="1495"/>
      <c r="E16" s="308"/>
      <c r="F16" s="308"/>
      <c r="G16" s="277"/>
      <c r="H16" s="362"/>
      <c r="I16" s="363"/>
      <c r="J16" s="277"/>
      <c r="K16" s="363"/>
      <c r="L16" s="277"/>
      <c r="M16" s="363"/>
      <c r="N16" s="277"/>
      <c r="O16" s="363"/>
      <c r="P16" s="399">
        <f t="shared" si="3"/>
        <v>0</v>
      </c>
      <c r="Q16" s="400">
        <f t="shared" si="4"/>
        <v>0</v>
      </c>
      <c r="R16" s="277"/>
      <c r="S16" s="277"/>
      <c r="T16" s="277"/>
      <c r="U16" s="277"/>
    </row>
    <row r="17" spans="1:21" s="365" customFormat="1" ht="15.75" x14ac:dyDescent="0.25">
      <c r="A17" s="1582"/>
      <c r="B17" s="1578"/>
      <c r="C17" s="1495"/>
      <c r="D17" s="1495"/>
      <c r="E17" s="308"/>
      <c r="F17" s="308"/>
      <c r="G17" s="277"/>
      <c r="H17" s="362"/>
      <c r="I17" s="363"/>
      <c r="J17" s="277"/>
      <c r="K17" s="363"/>
      <c r="L17" s="277"/>
      <c r="M17" s="363"/>
      <c r="N17" s="277"/>
      <c r="O17" s="363"/>
      <c r="P17" s="399">
        <f t="shared" si="3"/>
        <v>0</v>
      </c>
      <c r="Q17" s="400">
        <f t="shared" si="4"/>
        <v>0</v>
      </c>
      <c r="R17" s="277"/>
      <c r="S17" s="277"/>
      <c r="T17" s="277"/>
      <c r="U17" s="277"/>
    </row>
    <row r="18" spans="1:21" ht="15.75" x14ac:dyDescent="0.25">
      <c r="A18" s="1582"/>
      <c r="B18" s="1578"/>
      <c r="C18" s="1495"/>
      <c r="D18" s="1495"/>
      <c r="E18" s="308"/>
      <c r="F18" s="308"/>
      <c r="G18" s="277"/>
      <c r="H18" s="362"/>
      <c r="I18" s="363"/>
      <c r="J18" s="277"/>
      <c r="K18" s="363"/>
      <c r="L18" s="277"/>
      <c r="M18" s="363"/>
      <c r="N18" s="277"/>
      <c r="O18" s="363"/>
      <c r="P18" s="399">
        <f t="shared" si="3"/>
        <v>0</v>
      </c>
      <c r="Q18" s="400">
        <f t="shared" si="4"/>
        <v>0</v>
      </c>
      <c r="R18" s="277"/>
      <c r="S18" s="277"/>
      <c r="T18" s="277"/>
      <c r="U18" s="277"/>
    </row>
    <row r="19" spans="1:21" ht="15.75" x14ac:dyDescent="0.25">
      <c r="A19" s="1582"/>
      <c r="B19" s="1577" t="s">
        <v>1519</v>
      </c>
      <c r="C19" s="1495"/>
      <c r="D19" s="1495"/>
      <c r="E19" s="308"/>
      <c r="F19" s="277"/>
      <c r="G19" s="277"/>
      <c r="H19" s="277"/>
      <c r="I19" s="363"/>
      <c r="J19" s="277"/>
      <c r="K19" s="363"/>
      <c r="L19" s="277"/>
      <c r="M19" s="363"/>
      <c r="N19" s="277"/>
      <c r="O19" s="363"/>
      <c r="P19" s="399">
        <f t="shared" si="3"/>
        <v>0</v>
      </c>
      <c r="Q19" s="400">
        <f t="shared" si="4"/>
        <v>0</v>
      </c>
      <c r="R19" s="277"/>
      <c r="S19" s="277"/>
      <c r="T19" s="277"/>
      <c r="U19" s="277"/>
    </row>
    <row r="20" spans="1:21" ht="15.75" x14ac:dyDescent="0.25">
      <c r="A20" s="1582"/>
      <c r="B20" s="1577"/>
      <c r="C20" s="1495"/>
      <c r="D20" s="1495"/>
      <c r="E20" s="308"/>
      <c r="F20" s="277"/>
      <c r="G20" s="277"/>
      <c r="H20" s="362"/>
      <c r="I20" s="363"/>
      <c r="J20" s="277"/>
      <c r="K20" s="363"/>
      <c r="L20" s="277"/>
      <c r="M20" s="363"/>
      <c r="N20" s="277"/>
      <c r="O20" s="363"/>
      <c r="P20" s="399">
        <f t="shared" si="3"/>
        <v>0</v>
      </c>
      <c r="Q20" s="400">
        <f t="shared" si="4"/>
        <v>0</v>
      </c>
      <c r="R20" s="277"/>
      <c r="S20" s="277"/>
      <c r="T20" s="277"/>
      <c r="U20" s="277"/>
    </row>
    <row r="21" spans="1:21" s="365" customFormat="1" ht="15.75" x14ac:dyDescent="0.25">
      <c r="A21" s="1582"/>
      <c r="B21" s="1577"/>
      <c r="C21" s="1495"/>
      <c r="D21" s="1495"/>
      <c r="E21" s="308"/>
      <c r="F21" s="277"/>
      <c r="G21" s="277"/>
      <c r="H21" s="362"/>
      <c r="I21" s="363"/>
      <c r="J21" s="277"/>
      <c r="K21" s="363"/>
      <c r="L21" s="277"/>
      <c r="M21" s="363"/>
      <c r="N21" s="277"/>
      <c r="O21" s="363"/>
      <c r="P21" s="399">
        <f t="shared" si="3"/>
        <v>0</v>
      </c>
      <c r="Q21" s="400">
        <f t="shared" si="4"/>
        <v>0</v>
      </c>
      <c r="R21" s="277"/>
      <c r="S21" s="277"/>
      <c r="T21" s="277"/>
      <c r="U21" s="277"/>
    </row>
    <row r="22" spans="1:21" s="365" customFormat="1" ht="15.75" x14ac:dyDescent="0.25">
      <c r="A22" s="1582"/>
      <c r="B22" s="1577"/>
      <c r="C22" s="1495"/>
      <c r="D22" s="1495"/>
      <c r="E22" s="308"/>
      <c r="F22" s="277"/>
      <c r="G22" s="277"/>
      <c r="H22" s="362"/>
      <c r="I22" s="363"/>
      <c r="J22" s="277"/>
      <c r="K22" s="363"/>
      <c r="L22" s="277"/>
      <c r="M22" s="363"/>
      <c r="N22" s="277"/>
      <c r="O22" s="363"/>
      <c r="P22" s="399">
        <f t="shared" si="3"/>
        <v>0</v>
      </c>
      <c r="Q22" s="400">
        <f t="shared" si="4"/>
        <v>0</v>
      </c>
      <c r="R22" s="277"/>
      <c r="S22" s="277"/>
      <c r="T22" s="277"/>
      <c r="U22" s="277"/>
    </row>
    <row r="23" spans="1:21" s="365" customFormat="1" ht="15.75" x14ac:dyDescent="0.25">
      <c r="A23" s="1582"/>
      <c r="B23" s="1577"/>
      <c r="C23" s="1495"/>
      <c r="D23" s="1495"/>
      <c r="E23" s="308"/>
      <c r="F23" s="277"/>
      <c r="G23" s="277"/>
      <c r="H23" s="362"/>
      <c r="I23" s="363"/>
      <c r="J23" s="277"/>
      <c r="K23" s="363"/>
      <c r="L23" s="277"/>
      <c r="M23" s="363"/>
      <c r="N23" s="277"/>
      <c r="O23" s="363"/>
      <c r="P23" s="399">
        <f t="shared" si="3"/>
        <v>0</v>
      </c>
      <c r="Q23" s="400">
        <f t="shared" si="4"/>
        <v>0</v>
      </c>
      <c r="R23" s="277"/>
      <c r="S23" s="277"/>
      <c r="T23" s="277"/>
      <c r="U23" s="277"/>
    </row>
    <row r="24" spans="1:21" s="365" customFormat="1" ht="15.75" x14ac:dyDescent="0.25">
      <c r="A24" s="1582"/>
      <c r="B24" s="1577"/>
      <c r="C24" s="1495"/>
      <c r="D24" s="1495"/>
      <c r="E24" s="308"/>
      <c r="F24" s="277"/>
      <c r="G24" s="277"/>
      <c r="H24" s="362"/>
      <c r="I24" s="363"/>
      <c r="J24" s="277"/>
      <c r="K24" s="363"/>
      <c r="L24" s="277"/>
      <c r="M24" s="363"/>
      <c r="N24" s="277"/>
      <c r="O24" s="363"/>
      <c r="P24" s="399">
        <f t="shared" si="3"/>
        <v>0</v>
      </c>
      <c r="Q24" s="400">
        <f t="shared" si="4"/>
        <v>0</v>
      </c>
      <c r="R24" s="277"/>
      <c r="S24" s="277"/>
      <c r="T24" s="277"/>
      <c r="U24" s="277"/>
    </row>
    <row r="25" spans="1:21" s="365" customFormat="1" ht="15.75" x14ac:dyDescent="0.25">
      <c r="A25" s="1582"/>
      <c r="B25" s="1577"/>
      <c r="C25" s="1495"/>
      <c r="D25" s="1495"/>
      <c r="E25" s="308"/>
      <c r="F25" s="277"/>
      <c r="G25" s="277"/>
      <c r="H25" s="362"/>
      <c r="I25" s="363"/>
      <c r="J25" s="277"/>
      <c r="K25" s="363"/>
      <c r="L25" s="277"/>
      <c r="M25" s="363"/>
      <c r="N25" s="277"/>
      <c r="O25" s="363"/>
      <c r="P25" s="399">
        <f t="shared" si="3"/>
        <v>0</v>
      </c>
      <c r="Q25" s="400">
        <f t="shared" si="4"/>
        <v>0</v>
      </c>
      <c r="R25" s="277"/>
      <c r="S25" s="277"/>
      <c r="T25" s="277"/>
      <c r="U25" s="277"/>
    </row>
    <row r="26" spans="1:21" ht="15.75" x14ac:dyDescent="0.25">
      <c r="A26" s="1582"/>
      <c r="B26" s="1577"/>
      <c r="C26" s="1495"/>
      <c r="D26" s="1495"/>
      <c r="E26" s="308"/>
      <c r="F26" s="277"/>
      <c r="G26" s="277"/>
      <c r="H26" s="277"/>
      <c r="I26" s="363"/>
      <c r="J26" s="277"/>
      <c r="K26" s="363"/>
      <c r="L26" s="277"/>
      <c r="M26" s="363"/>
      <c r="N26" s="277"/>
      <c r="O26" s="363"/>
      <c r="P26" s="399">
        <f t="shared" si="3"/>
        <v>0</v>
      </c>
      <c r="Q26" s="400">
        <f t="shared" si="4"/>
        <v>0</v>
      </c>
      <c r="R26" s="277"/>
      <c r="S26" s="277"/>
      <c r="T26" s="277"/>
      <c r="U26" s="359"/>
    </row>
    <row r="27" spans="1:21" ht="15.75" x14ac:dyDescent="0.25">
      <c r="A27" s="1582"/>
      <c r="B27" s="1577"/>
      <c r="C27" s="1495"/>
      <c r="D27" s="1495"/>
      <c r="E27" s="308"/>
      <c r="F27" s="277"/>
      <c r="G27" s="277"/>
      <c r="H27" s="277"/>
      <c r="I27" s="363"/>
      <c r="J27" s="277"/>
      <c r="K27" s="363"/>
      <c r="L27" s="277"/>
      <c r="M27" s="363"/>
      <c r="N27" s="277"/>
      <c r="O27" s="363"/>
      <c r="P27" s="399">
        <f t="shared" si="3"/>
        <v>0</v>
      </c>
      <c r="Q27" s="400">
        <f t="shared" si="4"/>
        <v>0</v>
      </c>
      <c r="R27" s="277"/>
      <c r="S27" s="277"/>
      <c r="T27" s="277"/>
      <c r="U27" s="359"/>
    </row>
    <row r="28" spans="1:21" ht="15.75" x14ac:dyDescent="0.25">
      <c r="A28" s="1582"/>
      <c r="B28" s="1577"/>
      <c r="C28" s="1495"/>
      <c r="D28" s="1495"/>
      <c r="E28" s="308"/>
      <c r="F28" s="277"/>
      <c r="G28" s="277"/>
      <c r="H28" s="277"/>
      <c r="I28" s="363"/>
      <c r="J28" s="277"/>
      <c r="K28" s="363"/>
      <c r="L28" s="277"/>
      <c r="M28" s="363"/>
      <c r="N28" s="277"/>
      <c r="O28" s="363"/>
      <c r="P28" s="399">
        <f t="shared" si="3"/>
        <v>0</v>
      </c>
      <c r="Q28" s="400">
        <f t="shared" si="4"/>
        <v>0</v>
      </c>
      <c r="R28" s="277"/>
      <c r="S28" s="277"/>
      <c r="T28" s="277"/>
      <c r="U28" s="359"/>
    </row>
    <row r="29" spans="1:21" ht="15.75" x14ac:dyDescent="0.25">
      <c r="A29" s="1582"/>
      <c r="B29" s="1577"/>
      <c r="C29" s="1495"/>
      <c r="D29" s="1495"/>
      <c r="E29" s="308"/>
      <c r="F29" s="277"/>
      <c r="G29" s="277"/>
      <c r="H29" s="277"/>
      <c r="I29" s="363"/>
      <c r="J29" s="277"/>
      <c r="K29" s="363"/>
      <c r="L29" s="277"/>
      <c r="M29" s="363"/>
      <c r="N29" s="277"/>
      <c r="O29" s="363"/>
      <c r="P29" s="399">
        <f t="shared" si="3"/>
        <v>0</v>
      </c>
      <c r="Q29" s="400">
        <f t="shared" si="4"/>
        <v>0</v>
      </c>
      <c r="R29" s="277"/>
      <c r="S29" s="277"/>
      <c r="T29" s="277"/>
      <c r="U29" s="359"/>
    </row>
    <row r="30" spans="1:21" ht="15.75" x14ac:dyDescent="0.25">
      <c r="A30" s="1582"/>
      <c r="B30" s="1577" t="s">
        <v>1520</v>
      </c>
      <c r="C30" s="1495"/>
      <c r="D30" s="1495"/>
      <c r="E30" s="308"/>
      <c r="F30" s="277"/>
      <c r="G30" s="277"/>
      <c r="H30" s="277"/>
      <c r="I30" s="363"/>
      <c r="J30" s="277"/>
      <c r="K30" s="363"/>
      <c r="L30" s="277"/>
      <c r="M30" s="363"/>
      <c r="N30" s="277"/>
      <c r="O30" s="363"/>
      <c r="P30" s="399">
        <f t="shared" si="3"/>
        <v>0</v>
      </c>
      <c r="Q30" s="400">
        <f t="shared" si="4"/>
        <v>0</v>
      </c>
      <c r="R30" s="277"/>
      <c r="S30" s="277"/>
      <c r="T30" s="277"/>
      <c r="U30" s="359"/>
    </row>
    <row r="31" spans="1:21" ht="15.75" x14ac:dyDescent="0.25">
      <c r="A31" s="1582"/>
      <c r="B31" s="1577"/>
      <c r="C31" s="1497"/>
      <c r="D31" s="1497"/>
      <c r="E31" s="308"/>
      <c r="F31" s="311"/>
      <c r="G31" s="311"/>
      <c r="H31" s="277"/>
      <c r="I31" s="363"/>
      <c r="J31" s="277"/>
      <c r="K31" s="363"/>
      <c r="L31" s="277"/>
      <c r="M31" s="363"/>
      <c r="N31" s="277"/>
      <c r="O31" s="363"/>
      <c r="P31" s="399">
        <f t="shared" si="3"/>
        <v>0</v>
      </c>
      <c r="Q31" s="400">
        <f t="shared" si="4"/>
        <v>0</v>
      </c>
      <c r="R31" s="277"/>
      <c r="S31" s="277"/>
      <c r="T31" s="277"/>
      <c r="U31" s="359"/>
    </row>
    <row r="32" spans="1:21" s="365" customFormat="1" ht="15.75" x14ac:dyDescent="0.25">
      <c r="A32" s="1582"/>
      <c r="B32" s="1577"/>
      <c r="C32" s="1497"/>
      <c r="D32" s="1497"/>
      <c r="E32" s="308"/>
      <c r="F32" s="311"/>
      <c r="G32" s="311"/>
      <c r="H32" s="277"/>
      <c r="I32" s="363"/>
      <c r="J32" s="277"/>
      <c r="K32" s="363"/>
      <c r="L32" s="277"/>
      <c r="M32" s="363"/>
      <c r="N32" s="277"/>
      <c r="O32" s="363"/>
      <c r="P32" s="399">
        <f t="shared" si="3"/>
        <v>0</v>
      </c>
      <c r="Q32" s="400">
        <f t="shared" si="4"/>
        <v>0</v>
      </c>
      <c r="R32" s="277"/>
      <c r="S32" s="277"/>
      <c r="T32" s="277"/>
      <c r="U32" s="359"/>
    </row>
    <row r="33" spans="1:21" s="365" customFormat="1" ht="15.75" x14ac:dyDescent="0.25">
      <c r="A33" s="1582"/>
      <c r="B33" s="1577"/>
      <c r="C33" s="1497"/>
      <c r="D33" s="1497"/>
      <c r="E33" s="308"/>
      <c r="F33" s="311"/>
      <c r="G33" s="311"/>
      <c r="H33" s="277"/>
      <c r="I33" s="363"/>
      <c r="J33" s="277"/>
      <c r="K33" s="363"/>
      <c r="L33" s="277"/>
      <c r="M33" s="363"/>
      <c r="N33" s="277"/>
      <c r="O33" s="363"/>
      <c r="P33" s="399">
        <f t="shared" ref="P33:P35" si="5">H33+J33+L33+N33</f>
        <v>0</v>
      </c>
      <c r="Q33" s="400">
        <f t="shared" ref="Q33:Q35" si="6">I33+K33+M33+O33</f>
        <v>0</v>
      </c>
      <c r="R33" s="277"/>
      <c r="S33" s="277"/>
      <c r="T33" s="277"/>
      <c r="U33" s="359"/>
    </row>
    <row r="34" spans="1:21" ht="15.75" x14ac:dyDescent="0.25">
      <c r="A34" s="1582"/>
      <c r="B34" s="1577"/>
      <c r="C34" s="1497"/>
      <c r="D34" s="1497"/>
      <c r="E34" s="308"/>
      <c r="F34" s="307"/>
      <c r="G34" s="311"/>
      <c r="H34" s="277"/>
      <c r="I34" s="363"/>
      <c r="J34" s="277"/>
      <c r="K34" s="363"/>
      <c r="L34" s="277"/>
      <c r="M34" s="363"/>
      <c r="N34" s="277"/>
      <c r="O34" s="363"/>
      <c r="P34" s="399">
        <f t="shared" si="5"/>
        <v>0</v>
      </c>
      <c r="Q34" s="400">
        <f t="shared" si="6"/>
        <v>0</v>
      </c>
      <c r="R34" s="277"/>
      <c r="S34" s="277"/>
      <c r="T34" s="277"/>
      <c r="U34" s="359"/>
    </row>
    <row r="35" spans="1:21" s="365" customFormat="1" ht="15.75" x14ac:dyDescent="0.25">
      <c r="A35" s="1582"/>
      <c r="B35" s="1577"/>
      <c r="C35" s="1497"/>
      <c r="D35" s="1497"/>
      <c r="E35" s="308"/>
      <c r="F35" s="307"/>
      <c r="G35" s="311"/>
      <c r="H35" s="277"/>
      <c r="I35" s="363"/>
      <c r="J35" s="277"/>
      <c r="K35" s="363"/>
      <c r="L35" s="277"/>
      <c r="M35" s="363"/>
      <c r="N35" s="277"/>
      <c r="O35" s="363"/>
      <c r="P35" s="399">
        <f t="shared" si="5"/>
        <v>0</v>
      </c>
      <c r="Q35" s="400">
        <f t="shared" si="6"/>
        <v>0</v>
      </c>
      <c r="R35" s="277"/>
      <c r="S35" s="277"/>
      <c r="T35" s="277"/>
      <c r="U35" s="359"/>
    </row>
    <row r="36" spans="1:21" ht="15.75" x14ac:dyDescent="0.25">
      <c r="A36" s="1583" t="s">
        <v>1345</v>
      </c>
      <c r="B36" s="1584"/>
      <c r="C36" s="1584"/>
      <c r="D36" s="1584"/>
      <c r="E36" s="1584"/>
      <c r="F36" s="1584"/>
      <c r="G36" s="1585"/>
      <c r="H36" s="232">
        <f t="shared" ref="H36:Q36" si="7">SUM(H8:H35)</f>
        <v>0.75</v>
      </c>
      <c r="I36" s="232">
        <f t="shared" si="7"/>
        <v>0</v>
      </c>
      <c r="J36" s="232">
        <f t="shared" si="7"/>
        <v>0.75</v>
      </c>
      <c r="K36" s="232">
        <f t="shared" si="7"/>
        <v>0</v>
      </c>
      <c r="L36" s="232">
        <f t="shared" si="7"/>
        <v>0.75</v>
      </c>
      <c r="M36" s="232">
        <f t="shared" si="7"/>
        <v>0</v>
      </c>
      <c r="N36" s="232">
        <f t="shared" si="7"/>
        <v>0.75</v>
      </c>
      <c r="O36" s="232">
        <f t="shared" si="7"/>
        <v>0</v>
      </c>
      <c r="P36" s="232">
        <f t="shared" si="7"/>
        <v>3</v>
      </c>
      <c r="Q36" s="232">
        <f t="shared" si="7"/>
        <v>25764.135333333335</v>
      </c>
      <c r="R36" s="264"/>
      <c r="S36" s="264"/>
      <c r="T36" s="264"/>
      <c r="U36" s="278"/>
    </row>
    <row r="39" spans="1:21" x14ac:dyDescent="0.25">
      <c r="B39" s="463"/>
    </row>
    <row r="40" spans="1:21" x14ac:dyDescent="0.25">
      <c r="B40" s="463"/>
    </row>
    <row r="41" spans="1:21" x14ac:dyDescent="0.25">
      <c r="B41" s="463"/>
    </row>
    <row r="42" spans="1:21" x14ac:dyDescent="0.25">
      <c r="B42" s="463"/>
    </row>
  </sheetData>
  <mergeCells count="25">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 ref="B19:B29"/>
    <mergeCell ref="B8:B18"/>
    <mergeCell ref="G4:G6"/>
    <mergeCell ref="B4:B6"/>
    <mergeCell ref="C4:C6"/>
    <mergeCell ref="E4:E6"/>
    <mergeCell ref="F4:F6"/>
    <mergeCell ref="D4:D6"/>
    <mergeCell ref="E8:E9"/>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10:E35">
      <formula1>$V$1:$AA$1</formula1>
    </dataValidation>
  </dataValidations>
  <pageMargins left="0.7" right="0.7" top="0.75" bottom="0.75" header="0.3" footer="0.3"/>
  <pageSetup orientation="portrait" r:id="rId1"/>
  <drawing r:id="rId2"/>
  <legacy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dimension ref="A1:AB35"/>
  <sheetViews>
    <sheetView topLeftCell="N1" workbookViewId="0">
      <pane ySplit="8" topLeftCell="A33" activePane="bottomLeft" state="frozen"/>
      <selection activeCell="K7" sqref="K7"/>
      <selection pane="bottomLeft"/>
    </sheetView>
  </sheetViews>
  <sheetFormatPr baseColWidth="10" defaultRowHeight="15" x14ac:dyDescent="0.25"/>
  <cols>
    <col min="1" max="1" width="35.7109375" customWidth="1"/>
    <col min="2" max="2" width="35.85546875" customWidth="1"/>
    <col min="3" max="3" width="27.42578125" customWidth="1"/>
    <col min="4" max="4" width="27.42578125" style="463"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8" ht="24.75" customHeight="1" x14ac:dyDescent="0.25">
      <c r="B1" s="511" t="s">
        <v>1652</v>
      </c>
      <c r="C1" s="511" t="s">
        <v>1653</v>
      </c>
      <c r="D1" s="511" t="s">
        <v>1654</v>
      </c>
      <c r="E1" s="511" t="s">
        <v>1655</v>
      </c>
      <c r="F1" s="1589" t="s">
        <v>1355</v>
      </c>
      <c r="G1" s="1589"/>
      <c r="H1" s="1589"/>
      <c r="I1" s="1589"/>
      <c r="J1" s="1589"/>
      <c r="K1" s="1589"/>
      <c r="L1" s="1589"/>
      <c r="M1" s="1589"/>
      <c r="N1" s="289"/>
      <c r="O1" s="289"/>
      <c r="P1" s="289"/>
      <c r="Q1" s="289"/>
      <c r="R1" s="289"/>
      <c r="S1" s="289"/>
      <c r="T1" s="289"/>
      <c r="U1" s="289"/>
      <c r="V1" s="289"/>
      <c r="W1" s="289"/>
      <c r="X1" s="289"/>
      <c r="Y1" s="289"/>
      <c r="Z1" s="289"/>
      <c r="AA1" s="289"/>
      <c r="AB1" s="289"/>
    </row>
    <row r="2" spans="1:28" ht="18.75" x14ac:dyDescent="0.25">
      <c r="A2" s="317" t="s">
        <v>1354</v>
      </c>
      <c r="H2" s="289"/>
      <c r="J2" s="289"/>
      <c r="K2" s="289"/>
      <c r="L2" s="289"/>
      <c r="M2" s="289"/>
      <c r="N2" s="289"/>
      <c r="O2" s="289"/>
      <c r="P2" s="289"/>
      <c r="Q2" s="289"/>
      <c r="R2" s="289"/>
      <c r="S2" s="289"/>
      <c r="T2" s="289"/>
      <c r="U2" s="289"/>
      <c r="V2" s="289"/>
      <c r="W2" s="289"/>
      <c r="X2" s="289"/>
      <c r="Y2" s="289"/>
      <c r="Z2" s="289"/>
      <c r="AA2" s="289"/>
      <c r="AB2" s="289"/>
    </row>
    <row r="3" spans="1:28" s="365" customFormat="1" ht="18.75" x14ac:dyDescent="0.25">
      <c r="A3" s="317" t="s">
        <v>1427</v>
      </c>
      <c r="D3" s="463"/>
      <c r="H3" s="289"/>
      <c r="I3" s="233"/>
      <c r="J3" s="289"/>
      <c r="K3" s="289"/>
      <c r="L3" s="289"/>
      <c r="M3" s="289"/>
      <c r="N3" s="289"/>
      <c r="O3" s="289"/>
      <c r="P3" s="289"/>
      <c r="Q3" s="289"/>
      <c r="R3" s="289"/>
      <c r="S3" s="289"/>
      <c r="T3" s="289"/>
      <c r="U3" s="289"/>
      <c r="V3" s="289"/>
      <c r="W3" s="289"/>
      <c r="X3" s="289"/>
      <c r="Y3" s="289"/>
      <c r="Z3" s="289"/>
      <c r="AA3" s="289"/>
      <c r="AB3" s="289"/>
    </row>
    <row r="4" spans="1:28" s="365" customFormat="1" ht="18.75" x14ac:dyDescent="0.25">
      <c r="A4" s="317" t="s">
        <v>1428</v>
      </c>
      <c r="D4" s="463"/>
      <c r="H4" s="289"/>
      <c r="I4" s="233"/>
      <c r="J4" s="289"/>
      <c r="K4" s="289"/>
      <c r="L4" s="289"/>
      <c r="M4" s="289"/>
      <c r="N4" s="289"/>
      <c r="O4" s="289"/>
      <c r="P4" s="289"/>
      <c r="Q4" s="289"/>
      <c r="R4" s="289"/>
      <c r="S4" s="289"/>
      <c r="T4" s="289"/>
      <c r="U4" s="289"/>
      <c r="V4" s="289"/>
      <c r="W4" s="289"/>
      <c r="X4" s="289"/>
      <c r="Y4" s="289"/>
      <c r="Z4" s="289"/>
      <c r="AA4" s="289"/>
      <c r="AB4" s="289"/>
    </row>
    <row r="5" spans="1:28" ht="18.75" customHeight="1" x14ac:dyDescent="0.25">
      <c r="A5" s="1573" t="s">
        <v>1429</v>
      </c>
      <c r="B5" s="1590"/>
      <c r="C5" s="1590"/>
      <c r="D5" s="1590"/>
      <c r="E5" s="1590"/>
      <c r="F5" s="1590"/>
      <c r="G5" s="1590"/>
      <c r="H5" s="1590"/>
      <c r="I5" s="1590"/>
      <c r="J5" s="1590"/>
      <c r="K5" s="1590"/>
      <c r="L5" s="1590"/>
      <c r="M5" s="1590"/>
      <c r="N5" s="1590"/>
      <c r="O5" s="1590"/>
      <c r="P5" s="1590"/>
      <c r="Q5" s="1590"/>
      <c r="R5" s="1590"/>
      <c r="S5" s="1590"/>
      <c r="T5" s="1590"/>
      <c r="U5" s="1590"/>
      <c r="V5" s="1590"/>
    </row>
    <row r="6" spans="1:28" ht="15" customHeight="1" x14ac:dyDescent="0.25">
      <c r="A6" s="1522" t="s">
        <v>96</v>
      </c>
      <c r="B6" s="1524" t="s">
        <v>110</v>
      </c>
      <c r="C6" s="1534" t="s">
        <v>1537</v>
      </c>
      <c r="D6" s="1534" t="s">
        <v>1538</v>
      </c>
      <c r="E6" s="1534" t="s">
        <v>86</v>
      </c>
      <c r="F6" s="1534" t="s">
        <v>391</v>
      </c>
      <c r="G6" s="1534" t="s">
        <v>87</v>
      </c>
      <c r="H6" s="1537" t="s">
        <v>99</v>
      </c>
      <c r="I6" s="1539"/>
      <c r="J6" s="1539"/>
      <c r="K6" s="1539"/>
      <c r="L6" s="1539"/>
      <c r="M6" s="1539"/>
      <c r="N6" s="1539"/>
      <c r="O6" s="1538"/>
      <c r="P6" s="1543" t="s">
        <v>100</v>
      </c>
      <c r="Q6" s="1544"/>
      <c r="R6" s="1524" t="s">
        <v>101</v>
      </c>
      <c r="S6" s="1524" t="s">
        <v>102</v>
      </c>
      <c r="T6" s="1524" t="s">
        <v>109</v>
      </c>
      <c r="U6" s="1524" t="s">
        <v>108</v>
      </c>
      <c r="V6" s="1540" t="s">
        <v>88</v>
      </c>
    </row>
    <row r="7" spans="1:28" ht="15" customHeight="1" x14ac:dyDescent="0.25">
      <c r="A7" s="1522"/>
      <c r="B7" s="1522"/>
      <c r="C7" s="1535"/>
      <c r="D7" s="1535"/>
      <c r="E7" s="1535"/>
      <c r="F7" s="1535"/>
      <c r="G7" s="1535"/>
      <c r="H7" s="1537" t="s">
        <v>103</v>
      </c>
      <c r="I7" s="1538"/>
      <c r="J7" s="1537" t="s">
        <v>104</v>
      </c>
      <c r="K7" s="1538"/>
      <c r="L7" s="1537" t="s">
        <v>105</v>
      </c>
      <c r="M7" s="1538"/>
      <c r="N7" s="1537" t="s">
        <v>106</v>
      </c>
      <c r="O7" s="1538"/>
      <c r="P7" s="1545"/>
      <c r="Q7" s="1546"/>
      <c r="R7" s="1522"/>
      <c r="S7" s="1522"/>
      <c r="T7" s="1522"/>
      <c r="U7" s="1522"/>
      <c r="V7" s="1541"/>
    </row>
    <row r="8" spans="1:28" ht="25.5" x14ac:dyDescent="0.25">
      <c r="A8" s="1523"/>
      <c r="B8" s="1523"/>
      <c r="C8" s="1536"/>
      <c r="D8" s="1536"/>
      <c r="E8" s="1536"/>
      <c r="F8" s="1536"/>
      <c r="G8" s="1536"/>
      <c r="H8" s="439" t="s">
        <v>107</v>
      </c>
      <c r="I8" s="439" t="s">
        <v>12</v>
      </c>
      <c r="J8" s="439" t="s">
        <v>107</v>
      </c>
      <c r="K8" s="439" t="s">
        <v>12</v>
      </c>
      <c r="L8" s="439" t="s">
        <v>107</v>
      </c>
      <c r="M8" s="439" t="s">
        <v>12</v>
      </c>
      <c r="N8" s="439" t="s">
        <v>107</v>
      </c>
      <c r="O8" s="439" t="s">
        <v>12</v>
      </c>
      <c r="P8" s="439" t="s">
        <v>107</v>
      </c>
      <c r="Q8" s="439" t="s">
        <v>12</v>
      </c>
      <c r="R8" s="1523"/>
      <c r="S8" s="1523"/>
      <c r="T8" s="1523"/>
      <c r="U8" s="1523"/>
      <c r="V8" s="1542"/>
    </row>
    <row r="9" spans="1:28" s="365" customFormat="1" ht="15.75" x14ac:dyDescent="0.25">
      <c r="A9" s="440"/>
      <c r="B9" s="441"/>
      <c r="C9" s="442"/>
      <c r="D9" s="442"/>
      <c r="E9" s="442"/>
      <c r="F9" s="443"/>
      <c r="G9" s="442"/>
      <c r="H9" s="444"/>
      <c r="I9" s="444"/>
      <c r="J9" s="444"/>
      <c r="K9" s="444"/>
      <c r="L9" s="444"/>
      <c r="M9" s="444"/>
      <c r="N9" s="444"/>
      <c r="O9" s="444"/>
      <c r="P9" s="444"/>
      <c r="Q9" s="444"/>
      <c r="R9" s="445"/>
      <c r="S9" s="445"/>
      <c r="T9" s="445"/>
      <c r="U9" s="445"/>
      <c r="V9" s="446"/>
    </row>
    <row r="10" spans="1:28" ht="15.75" x14ac:dyDescent="0.25">
      <c r="A10" s="1588" t="s">
        <v>1431</v>
      </c>
      <c r="B10" s="1588" t="s">
        <v>1430</v>
      </c>
      <c r="C10" s="325"/>
      <c r="D10" s="325"/>
      <c r="E10" s="325"/>
      <c r="F10" s="325"/>
      <c r="G10" s="325"/>
      <c r="H10" s="355"/>
      <c r="I10" s="356"/>
      <c r="J10" s="355"/>
      <c r="K10" s="356"/>
      <c r="L10" s="355"/>
      <c r="M10" s="356"/>
      <c r="N10" s="355"/>
      <c r="O10" s="356"/>
      <c r="P10" s="402">
        <f t="shared" ref="P10:Q10" si="0">H10+J10+L10+N10</f>
        <v>0</v>
      </c>
      <c r="Q10" s="400">
        <f t="shared" si="0"/>
        <v>0</v>
      </c>
      <c r="R10" s="325"/>
      <c r="S10" s="325"/>
      <c r="T10" s="325"/>
      <c r="U10" s="325"/>
      <c r="V10" s="325"/>
    </row>
    <row r="11" spans="1:28" s="365" customFormat="1" ht="15.75" x14ac:dyDescent="0.25">
      <c r="A11" s="1588"/>
      <c r="B11" s="1588"/>
      <c r="C11" s="325"/>
      <c r="D11" s="325"/>
      <c r="E11" s="325"/>
      <c r="F11" s="325"/>
      <c r="G11" s="325"/>
      <c r="H11" s="355"/>
      <c r="I11" s="356"/>
      <c r="J11" s="355"/>
      <c r="K11" s="356"/>
      <c r="L11" s="355"/>
      <c r="M11" s="356"/>
      <c r="N11" s="355"/>
      <c r="O11" s="356"/>
      <c r="P11" s="402">
        <f t="shared" ref="P11:P28" si="1">H11+J11+L11+N11</f>
        <v>0</v>
      </c>
      <c r="Q11" s="400">
        <f t="shared" ref="Q11:Q28" si="2">I11+K11+M11+O11</f>
        <v>0</v>
      </c>
      <c r="R11" s="325"/>
      <c r="S11" s="325"/>
      <c r="T11" s="325"/>
      <c r="U11" s="325"/>
      <c r="V11" s="325"/>
    </row>
    <row r="12" spans="1:28" s="365" customFormat="1" ht="15.75" x14ac:dyDescent="0.25">
      <c r="A12" s="1588"/>
      <c r="B12" s="1588"/>
      <c r="C12" s="325"/>
      <c r="D12" s="325"/>
      <c r="E12" s="325"/>
      <c r="F12" s="325"/>
      <c r="G12" s="325"/>
      <c r="H12" s="355"/>
      <c r="I12" s="356"/>
      <c r="J12" s="355"/>
      <c r="K12" s="356"/>
      <c r="L12" s="355"/>
      <c r="M12" s="356"/>
      <c r="N12" s="355"/>
      <c r="O12" s="356"/>
      <c r="P12" s="402">
        <f t="shared" si="1"/>
        <v>0</v>
      </c>
      <c r="Q12" s="400">
        <f t="shared" si="2"/>
        <v>0</v>
      </c>
      <c r="R12" s="325"/>
      <c r="S12" s="325"/>
      <c r="T12" s="325"/>
      <c r="U12" s="325"/>
      <c r="V12" s="325"/>
    </row>
    <row r="13" spans="1:28" s="365" customFormat="1" ht="15.75" x14ac:dyDescent="0.25">
      <c r="A13" s="1588"/>
      <c r="B13" s="1588"/>
      <c r="C13" s="325"/>
      <c r="D13" s="325"/>
      <c r="E13" s="325"/>
      <c r="F13" s="325"/>
      <c r="G13" s="325"/>
      <c r="H13" s="355"/>
      <c r="I13" s="356"/>
      <c r="J13" s="355"/>
      <c r="K13" s="356"/>
      <c r="L13" s="355"/>
      <c r="M13" s="356"/>
      <c r="N13" s="355"/>
      <c r="O13" s="356"/>
      <c r="P13" s="402">
        <f t="shared" si="1"/>
        <v>0</v>
      </c>
      <c r="Q13" s="400">
        <f t="shared" si="2"/>
        <v>0</v>
      </c>
      <c r="R13" s="325"/>
      <c r="S13" s="325"/>
      <c r="T13" s="325"/>
      <c r="U13" s="325"/>
      <c r="V13" s="325"/>
    </row>
    <row r="14" spans="1:28" s="365" customFormat="1" ht="15.75" x14ac:dyDescent="0.25">
      <c r="A14" s="1588"/>
      <c r="B14" s="1588"/>
      <c r="C14" s="325"/>
      <c r="D14" s="325"/>
      <c r="E14" s="325"/>
      <c r="F14" s="325"/>
      <c r="G14" s="325"/>
      <c r="H14" s="355"/>
      <c r="I14" s="356"/>
      <c r="J14" s="355"/>
      <c r="K14" s="356"/>
      <c r="L14" s="355"/>
      <c r="M14" s="356"/>
      <c r="N14" s="355"/>
      <c r="O14" s="356"/>
      <c r="P14" s="402">
        <f t="shared" si="1"/>
        <v>0</v>
      </c>
      <c r="Q14" s="400">
        <f t="shared" si="2"/>
        <v>0</v>
      </c>
      <c r="R14" s="325"/>
      <c r="S14" s="325"/>
      <c r="T14" s="325"/>
      <c r="U14" s="325"/>
      <c r="V14" s="325"/>
    </row>
    <row r="15" spans="1:28" s="365" customFormat="1" ht="15.75" x14ac:dyDescent="0.25">
      <c r="A15" s="1588"/>
      <c r="B15" s="1588"/>
      <c r="C15" s="325"/>
      <c r="D15" s="325"/>
      <c r="E15" s="325"/>
      <c r="F15" s="325"/>
      <c r="G15" s="325"/>
      <c r="H15" s="355"/>
      <c r="I15" s="356"/>
      <c r="J15" s="355"/>
      <c r="K15" s="356"/>
      <c r="L15" s="355"/>
      <c r="M15" s="356"/>
      <c r="N15" s="355"/>
      <c r="O15" s="356"/>
      <c r="P15" s="402">
        <f t="shared" si="1"/>
        <v>0</v>
      </c>
      <c r="Q15" s="400">
        <f t="shared" si="2"/>
        <v>0</v>
      </c>
      <c r="R15" s="325"/>
      <c r="S15" s="325"/>
      <c r="T15" s="325"/>
      <c r="U15" s="325"/>
      <c r="V15" s="325"/>
    </row>
    <row r="16" spans="1:28" ht="15.75" x14ac:dyDescent="0.25">
      <c r="A16" s="1588"/>
      <c r="B16" s="1588"/>
      <c r="C16" s="325"/>
      <c r="D16" s="325"/>
      <c r="E16" s="325"/>
      <c r="F16" s="325"/>
      <c r="G16" s="325"/>
      <c r="H16" s="355"/>
      <c r="I16" s="356"/>
      <c r="J16" s="355"/>
      <c r="K16" s="356"/>
      <c r="L16" s="355"/>
      <c r="M16" s="356"/>
      <c r="N16" s="355"/>
      <c r="O16" s="356"/>
      <c r="P16" s="402">
        <f t="shared" si="1"/>
        <v>0</v>
      </c>
      <c r="Q16" s="400">
        <f t="shared" si="2"/>
        <v>0</v>
      </c>
      <c r="R16" s="325"/>
      <c r="S16" s="325"/>
      <c r="T16" s="325"/>
      <c r="U16" s="325"/>
      <c r="V16" s="325"/>
    </row>
    <row r="17" spans="1:22" s="365" customFormat="1" ht="15.75" x14ac:dyDescent="0.25">
      <c r="A17" s="1525" t="s">
        <v>1433</v>
      </c>
      <c r="B17" s="1525" t="s">
        <v>116</v>
      </c>
      <c r="C17" s="325"/>
      <c r="D17" s="325"/>
      <c r="E17" s="325"/>
      <c r="F17" s="325"/>
      <c r="G17" s="325"/>
      <c r="H17" s="355"/>
      <c r="I17" s="356"/>
      <c r="J17" s="355"/>
      <c r="K17" s="356"/>
      <c r="L17" s="355"/>
      <c r="M17" s="356"/>
      <c r="N17" s="355"/>
      <c r="O17" s="356"/>
      <c r="P17" s="402">
        <f t="shared" si="1"/>
        <v>0</v>
      </c>
      <c r="Q17" s="400">
        <f t="shared" si="2"/>
        <v>0</v>
      </c>
      <c r="R17" s="325"/>
      <c r="S17" s="325"/>
      <c r="T17" s="325"/>
      <c r="U17" s="325"/>
      <c r="V17" s="325"/>
    </row>
    <row r="18" spans="1:22" s="365" customFormat="1" ht="15.75" x14ac:dyDescent="0.25">
      <c r="A18" s="1526"/>
      <c r="B18" s="1526"/>
      <c r="C18" s="325"/>
      <c r="D18" s="325"/>
      <c r="E18" s="325"/>
      <c r="F18" s="325"/>
      <c r="G18" s="325"/>
      <c r="H18" s="355"/>
      <c r="I18" s="356"/>
      <c r="J18" s="355"/>
      <c r="K18" s="356"/>
      <c r="L18" s="355"/>
      <c r="M18" s="356"/>
      <c r="N18" s="355"/>
      <c r="O18" s="356"/>
      <c r="P18" s="402">
        <f t="shared" si="1"/>
        <v>0</v>
      </c>
      <c r="Q18" s="400">
        <f t="shared" si="2"/>
        <v>0</v>
      </c>
      <c r="R18" s="325"/>
      <c r="S18" s="325"/>
      <c r="T18" s="325"/>
      <c r="U18" s="325"/>
      <c r="V18" s="325"/>
    </row>
    <row r="19" spans="1:22" s="365" customFormat="1" ht="15.75" x14ac:dyDescent="0.25">
      <c r="A19" s="1526"/>
      <c r="B19" s="1526"/>
      <c r="C19" s="325"/>
      <c r="D19" s="325"/>
      <c r="E19" s="325"/>
      <c r="F19" s="325"/>
      <c r="G19" s="325"/>
      <c r="H19" s="355"/>
      <c r="I19" s="356"/>
      <c r="J19" s="355"/>
      <c r="K19" s="356"/>
      <c r="L19" s="355"/>
      <c r="M19" s="356"/>
      <c r="N19" s="355"/>
      <c r="O19" s="356"/>
      <c r="P19" s="402">
        <f t="shared" si="1"/>
        <v>0</v>
      </c>
      <c r="Q19" s="400">
        <f t="shared" si="2"/>
        <v>0</v>
      </c>
      <c r="R19" s="325"/>
      <c r="S19" s="325"/>
      <c r="T19" s="325"/>
      <c r="U19" s="325"/>
      <c r="V19" s="325"/>
    </row>
    <row r="20" spans="1:22" s="365" customFormat="1" ht="15.75" x14ac:dyDescent="0.25">
      <c r="A20" s="1526"/>
      <c r="B20" s="1526"/>
      <c r="C20" s="325"/>
      <c r="D20" s="325"/>
      <c r="E20" s="325"/>
      <c r="F20" s="325"/>
      <c r="G20" s="325"/>
      <c r="H20" s="355"/>
      <c r="I20" s="356"/>
      <c r="J20" s="355"/>
      <c r="K20" s="356"/>
      <c r="L20" s="355"/>
      <c r="M20" s="356"/>
      <c r="N20" s="355"/>
      <c r="O20" s="356"/>
      <c r="P20" s="402">
        <f t="shared" si="1"/>
        <v>0</v>
      </c>
      <c r="Q20" s="400">
        <f t="shared" si="2"/>
        <v>0</v>
      </c>
      <c r="R20" s="325"/>
      <c r="S20" s="325"/>
      <c r="T20" s="325"/>
      <c r="U20" s="325"/>
      <c r="V20" s="325"/>
    </row>
    <row r="21" spans="1:22" s="365" customFormat="1" ht="15.75" x14ac:dyDescent="0.25">
      <c r="A21" s="1526"/>
      <c r="B21" s="1526"/>
      <c r="C21" s="325"/>
      <c r="D21" s="325"/>
      <c r="E21" s="325"/>
      <c r="F21" s="325"/>
      <c r="G21" s="325"/>
      <c r="H21" s="355"/>
      <c r="I21" s="356"/>
      <c r="J21" s="355"/>
      <c r="K21" s="356"/>
      <c r="L21" s="355"/>
      <c r="M21" s="356"/>
      <c r="N21" s="355"/>
      <c r="O21" s="356"/>
      <c r="P21" s="402">
        <f t="shared" si="1"/>
        <v>0</v>
      </c>
      <c r="Q21" s="400">
        <f t="shared" si="2"/>
        <v>0</v>
      </c>
      <c r="R21" s="325"/>
      <c r="S21" s="325"/>
      <c r="T21" s="325"/>
      <c r="U21" s="325"/>
      <c r="V21" s="325"/>
    </row>
    <row r="22" spans="1:22" s="365" customFormat="1" ht="15.75" x14ac:dyDescent="0.25">
      <c r="A22" s="1527"/>
      <c r="B22" s="1527"/>
      <c r="C22" s="325"/>
      <c r="D22" s="325"/>
      <c r="E22" s="325"/>
      <c r="F22" s="325"/>
      <c r="G22" s="325"/>
      <c r="H22" s="355"/>
      <c r="I22" s="356"/>
      <c r="J22" s="355"/>
      <c r="K22" s="356"/>
      <c r="L22" s="355"/>
      <c r="M22" s="356"/>
      <c r="N22" s="355"/>
      <c r="O22" s="356"/>
      <c r="P22" s="402">
        <f t="shared" si="1"/>
        <v>0</v>
      </c>
      <c r="Q22" s="400">
        <f t="shared" si="2"/>
        <v>0</v>
      </c>
      <c r="R22" s="325"/>
      <c r="S22" s="325"/>
      <c r="T22" s="325"/>
      <c r="U22" s="325"/>
      <c r="V22" s="325"/>
    </row>
    <row r="23" spans="1:22" s="365" customFormat="1" ht="15.75" x14ac:dyDescent="0.25">
      <c r="A23" s="1588" t="s">
        <v>1434</v>
      </c>
      <c r="B23" s="1525"/>
      <c r="C23" s="325"/>
      <c r="D23" s="325"/>
      <c r="E23" s="325"/>
      <c r="F23" s="325"/>
      <c r="G23" s="325"/>
      <c r="H23" s="355"/>
      <c r="I23" s="356"/>
      <c r="J23" s="355"/>
      <c r="K23" s="356"/>
      <c r="L23" s="355"/>
      <c r="M23" s="356"/>
      <c r="N23" s="355"/>
      <c r="O23" s="356"/>
      <c r="P23" s="402">
        <f t="shared" si="1"/>
        <v>0</v>
      </c>
      <c r="Q23" s="400">
        <f t="shared" si="2"/>
        <v>0</v>
      </c>
      <c r="R23" s="325"/>
      <c r="S23" s="325"/>
      <c r="T23" s="325"/>
      <c r="U23" s="325"/>
      <c r="V23" s="325"/>
    </row>
    <row r="24" spans="1:22" s="365" customFormat="1" ht="15.75" x14ac:dyDescent="0.25">
      <c r="A24" s="1588"/>
      <c r="B24" s="1526"/>
      <c r="C24" s="325"/>
      <c r="D24" s="325"/>
      <c r="E24" s="325"/>
      <c r="F24" s="325"/>
      <c r="G24" s="325"/>
      <c r="H24" s="355"/>
      <c r="I24" s="356"/>
      <c r="J24" s="355"/>
      <c r="K24" s="356"/>
      <c r="L24" s="355"/>
      <c r="M24" s="356"/>
      <c r="N24" s="355"/>
      <c r="O24" s="356"/>
      <c r="P24" s="402">
        <f t="shared" si="1"/>
        <v>0</v>
      </c>
      <c r="Q24" s="400">
        <f t="shared" si="2"/>
        <v>0</v>
      </c>
      <c r="R24" s="325"/>
      <c r="S24" s="325"/>
      <c r="T24" s="325"/>
      <c r="U24" s="325"/>
      <c r="V24" s="325"/>
    </row>
    <row r="25" spans="1:22" s="365" customFormat="1" ht="15.75" x14ac:dyDescent="0.25">
      <c r="A25" s="1588"/>
      <c r="B25" s="1526"/>
      <c r="C25" s="325"/>
      <c r="D25" s="325"/>
      <c r="E25" s="325"/>
      <c r="F25" s="325"/>
      <c r="G25" s="325"/>
      <c r="H25" s="355"/>
      <c r="I25" s="356"/>
      <c r="J25" s="355"/>
      <c r="K25" s="356"/>
      <c r="L25" s="355"/>
      <c r="M25" s="356"/>
      <c r="N25" s="355"/>
      <c r="O25" s="356"/>
      <c r="P25" s="402">
        <f t="shared" si="1"/>
        <v>0</v>
      </c>
      <c r="Q25" s="400">
        <f t="shared" si="2"/>
        <v>0</v>
      </c>
      <c r="R25" s="325"/>
      <c r="S25" s="325"/>
      <c r="T25" s="325"/>
      <c r="U25" s="325"/>
      <c r="V25" s="325"/>
    </row>
    <row r="26" spans="1:22" s="365" customFormat="1" ht="15.75" x14ac:dyDescent="0.25">
      <c r="A26" s="1588"/>
      <c r="B26" s="1526"/>
      <c r="C26" s="325"/>
      <c r="D26" s="325"/>
      <c r="E26" s="325"/>
      <c r="F26" s="325"/>
      <c r="G26" s="325"/>
      <c r="H26" s="355"/>
      <c r="I26" s="356"/>
      <c r="J26" s="355"/>
      <c r="K26" s="356"/>
      <c r="L26" s="355"/>
      <c r="M26" s="356"/>
      <c r="N26" s="355"/>
      <c r="O26" s="356"/>
      <c r="P26" s="402">
        <f t="shared" si="1"/>
        <v>0</v>
      </c>
      <c r="Q26" s="400">
        <f t="shared" si="2"/>
        <v>0</v>
      </c>
      <c r="R26" s="325"/>
      <c r="S26" s="325"/>
      <c r="T26" s="325"/>
      <c r="U26" s="325"/>
      <c r="V26" s="325"/>
    </row>
    <row r="27" spans="1:22" s="365" customFormat="1" ht="15.75" x14ac:dyDescent="0.25">
      <c r="A27" s="1588"/>
      <c r="B27" s="1526"/>
      <c r="C27" s="325"/>
      <c r="D27" s="325"/>
      <c r="E27" s="325"/>
      <c r="F27" s="325"/>
      <c r="G27" s="325"/>
      <c r="H27" s="355"/>
      <c r="I27" s="356"/>
      <c r="J27" s="355"/>
      <c r="K27" s="356"/>
      <c r="L27" s="355"/>
      <c r="M27" s="356"/>
      <c r="N27" s="355"/>
      <c r="O27" s="356"/>
      <c r="P27" s="402">
        <f t="shared" si="1"/>
        <v>0</v>
      </c>
      <c r="Q27" s="400">
        <f t="shared" si="2"/>
        <v>0</v>
      </c>
      <c r="R27" s="325"/>
      <c r="S27" s="325"/>
      <c r="T27" s="325"/>
      <c r="U27" s="325"/>
      <c r="V27" s="325"/>
    </row>
    <row r="28" spans="1:22" ht="15.75" x14ac:dyDescent="0.25">
      <c r="A28" s="1588"/>
      <c r="B28" s="1527"/>
      <c r="C28" s="325"/>
      <c r="D28" s="325"/>
      <c r="E28" s="325"/>
      <c r="F28" s="325"/>
      <c r="G28" s="325"/>
      <c r="H28" s="325"/>
      <c r="I28" s="356"/>
      <c r="J28" s="325"/>
      <c r="K28" s="356"/>
      <c r="L28" s="325"/>
      <c r="M28" s="356"/>
      <c r="N28" s="325"/>
      <c r="O28" s="356"/>
      <c r="P28" s="402">
        <f t="shared" si="1"/>
        <v>0</v>
      </c>
      <c r="Q28" s="400">
        <f t="shared" si="2"/>
        <v>0</v>
      </c>
      <c r="R28" s="325"/>
      <c r="S28" s="71"/>
      <c r="T28" s="325"/>
      <c r="U28" s="325"/>
      <c r="V28" s="325"/>
    </row>
    <row r="29" spans="1:22" ht="15.75" x14ac:dyDescent="0.25">
      <c r="A29" s="294"/>
      <c r="B29" s="295"/>
      <c r="C29" s="295"/>
      <c r="D29" s="295"/>
      <c r="E29" s="294" t="s">
        <v>1432</v>
      </c>
      <c r="F29" s="295"/>
      <c r="G29" s="296"/>
      <c r="H29" s="75">
        <f t="shared" ref="H29:Q29" si="3">SUM(H10:H28)</f>
        <v>0</v>
      </c>
      <c r="I29" s="235">
        <f t="shared" si="3"/>
        <v>0</v>
      </c>
      <c r="J29" s="75">
        <f t="shared" si="3"/>
        <v>0</v>
      </c>
      <c r="K29" s="235">
        <f t="shared" si="3"/>
        <v>0</v>
      </c>
      <c r="L29" s="75">
        <f t="shared" si="3"/>
        <v>0</v>
      </c>
      <c r="M29" s="235">
        <f t="shared" si="3"/>
        <v>0</v>
      </c>
      <c r="N29" s="75">
        <f t="shared" si="3"/>
        <v>0</v>
      </c>
      <c r="O29" s="235">
        <f t="shared" si="3"/>
        <v>0</v>
      </c>
      <c r="P29" s="235">
        <f t="shared" si="3"/>
        <v>0</v>
      </c>
      <c r="Q29" s="235">
        <f t="shared" si="3"/>
        <v>0</v>
      </c>
      <c r="R29" s="68"/>
      <c r="S29" s="68"/>
      <c r="T29" s="68"/>
      <c r="U29" s="68"/>
      <c r="V29" s="68"/>
    </row>
    <row r="32" spans="1:22" x14ac:dyDescent="0.25">
      <c r="C32" s="463"/>
    </row>
    <row r="33" spans="3:3" x14ac:dyDescent="0.25">
      <c r="C33" s="463"/>
    </row>
    <row r="34" spans="3:3" x14ac:dyDescent="0.25">
      <c r="C34" s="463"/>
    </row>
    <row r="35" spans="3:3" x14ac:dyDescent="0.25">
      <c r="C35" s="463"/>
    </row>
  </sheetData>
  <mergeCells count="26">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 ref="E6:E8"/>
    <mergeCell ref="A23:A28"/>
    <mergeCell ref="B23:B28"/>
    <mergeCell ref="B10:B16"/>
    <mergeCell ref="B6:B8"/>
    <mergeCell ref="C6:C8"/>
    <mergeCell ref="A10:A16"/>
    <mergeCell ref="A17:A22"/>
    <mergeCell ref="B17:B22"/>
    <mergeCell ref="D6:D8"/>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dimension ref="A1:AP93"/>
  <sheetViews>
    <sheetView zoomScale="80" zoomScaleNormal="80" workbookViewId="0">
      <pane ySplit="8" topLeftCell="A69" activePane="bottomLeft" state="frozen"/>
      <selection activeCell="K7" sqref="K7"/>
      <selection pane="bottomLeft" activeCell="B9" sqref="B9"/>
    </sheetView>
  </sheetViews>
  <sheetFormatPr baseColWidth="10" defaultRowHeight="15" x14ac:dyDescent="0.25"/>
  <cols>
    <col min="1" max="1" width="35.7109375" style="365" customWidth="1"/>
    <col min="2" max="2" width="35.85546875" style="365" customWidth="1"/>
    <col min="3" max="3" width="27.42578125" style="365" customWidth="1"/>
    <col min="4" max="4" width="27.42578125" style="463" customWidth="1"/>
    <col min="5" max="7" width="27.42578125" style="365" customWidth="1"/>
    <col min="8" max="8" width="15.28515625" style="365" customWidth="1"/>
    <col min="9" max="9" width="11.42578125" style="233"/>
    <col min="10" max="10" width="15.28515625" style="365" customWidth="1"/>
    <col min="11" max="11" width="18.85546875" style="233" customWidth="1"/>
    <col min="12" max="12" width="11.42578125" style="365"/>
    <col min="13" max="13" width="11.42578125" style="233"/>
    <col min="14" max="14" width="11.42578125" style="365"/>
    <col min="15" max="15" width="11.42578125" style="233"/>
    <col min="16" max="16" width="15.28515625" style="365" customWidth="1"/>
    <col min="17" max="17" width="18.28515625" style="233" customWidth="1"/>
    <col min="18" max="20" width="14.140625" style="365" customWidth="1"/>
    <col min="21" max="21" width="17" style="365" customWidth="1"/>
    <col min="22" max="16384" width="11.42578125" style="365"/>
  </cols>
  <sheetData>
    <row r="1" spans="1:42" ht="24.75" customHeight="1" x14ac:dyDescent="0.25">
      <c r="A1" s="408"/>
      <c r="B1" s="408"/>
      <c r="C1" s="408"/>
      <c r="D1" s="408"/>
      <c r="E1" s="408"/>
      <c r="F1" s="1591" t="s">
        <v>1479</v>
      </c>
      <c r="G1" s="1591"/>
      <c r="H1" s="1591"/>
      <c r="I1" s="1591"/>
      <c r="J1" s="1591"/>
      <c r="K1" s="1591"/>
      <c r="L1" s="1591"/>
      <c r="M1" s="1591"/>
      <c r="N1" s="409"/>
      <c r="O1" s="463" t="s">
        <v>1656</v>
      </c>
      <c r="P1" s="463" t="s">
        <v>1657</v>
      </c>
      <c r="Q1" s="463" t="s">
        <v>1658</v>
      </c>
      <c r="R1" s="463" t="s">
        <v>1659</v>
      </c>
      <c r="S1" s="463" t="s">
        <v>1660</v>
      </c>
      <c r="T1" s="463" t="s">
        <v>1661</v>
      </c>
      <c r="U1" s="463" t="s">
        <v>1662</v>
      </c>
      <c r="V1" s="463" t="s">
        <v>1663</v>
      </c>
      <c r="W1" s="463" t="s">
        <v>1664</v>
      </c>
      <c r="X1" s="463" t="s">
        <v>1665</v>
      </c>
      <c r="Y1" s="463" t="s">
        <v>1666</v>
      </c>
      <c r="Z1" s="463" t="s">
        <v>1667</v>
      </c>
      <c r="AA1" s="463" t="s">
        <v>1668</v>
      </c>
      <c r="AB1" s="463" t="s">
        <v>1669</v>
      </c>
      <c r="AC1" s="463" t="s">
        <v>1670</v>
      </c>
      <c r="AD1" s="463" t="s">
        <v>1671</v>
      </c>
      <c r="AE1" s="463" t="s">
        <v>1672</v>
      </c>
      <c r="AF1" s="408"/>
      <c r="AG1" s="408"/>
      <c r="AH1" s="408"/>
      <c r="AI1" s="408"/>
      <c r="AJ1" s="408"/>
      <c r="AK1" s="408"/>
      <c r="AL1" s="408"/>
      <c r="AM1" s="408"/>
      <c r="AN1" s="408"/>
      <c r="AO1" s="408"/>
      <c r="AP1" s="408"/>
    </row>
    <row r="2" spans="1:42" ht="18.75" x14ac:dyDescent="0.25">
      <c r="A2" s="407" t="s">
        <v>1354</v>
      </c>
      <c r="B2" s="408"/>
      <c r="C2" s="408"/>
      <c r="D2" s="408"/>
      <c r="E2" s="408"/>
      <c r="F2" s="408"/>
      <c r="G2" s="408"/>
      <c r="H2" s="409"/>
      <c r="I2" s="410"/>
      <c r="J2" s="409"/>
      <c r="K2" s="409"/>
      <c r="L2" s="409"/>
      <c r="M2" s="409"/>
      <c r="N2" s="409"/>
      <c r="O2" s="409"/>
      <c r="P2" s="409"/>
      <c r="Q2" s="409"/>
      <c r="R2" s="409"/>
      <c r="S2" s="409"/>
      <c r="T2" s="409"/>
      <c r="U2" s="409"/>
      <c r="V2" s="409"/>
      <c r="W2" s="409"/>
      <c r="X2" s="409"/>
      <c r="Y2" s="409"/>
      <c r="Z2" s="409"/>
      <c r="AA2" s="409"/>
      <c r="AB2" s="408"/>
      <c r="AC2" s="408"/>
      <c r="AD2" s="408"/>
      <c r="AE2" s="408"/>
      <c r="AF2" s="408"/>
      <c r="AG2" s="408"/>
      <c r="AH2" s="408"/>
      <c r="AI2" s="408"/>
      <c r="AJ2" s="408"/>
      <c r="AK2" s="408"/>
      <c r="AL2" s="408"/>
      <c r="AM2" s="408"/>
      <c r="AN2" s="408"/>
      <c r="AO2" s="408"/>
      <c r="AP2" s="408"/>
    </row>
    <row r="3" spans="1:42" ht="18.75" x14ac:dyDescent="0.25">
      <c r="A3" s="407" t="s">
        <v>1485</v>
      </c>
      <c r="B3" s="408"/>
      <c r="C3" s="408"/>
      <c r="D3" s="408"/>
      <c r="E3" s="408"/>
      <c r="F3" s="408"/>
      <c r="G3" s="408"/>
      <c r="H3" s="409"/>
      <c r="I3" s="410"/>
      <c r="J3" s="409"/>
      <c r="K3" s="409"/>
      <c r="L3" s="409"/>
      <c r="M3" s="409"/>
      <c r="N3" s="409"/>
      <c r="O3" s="409"/>
      <c r="P3" s="409"/>
      <c r="Q3" s="409"/>
      <c r="R3" s="409"/>
      <c r="S3" s="409"/>
      <c r="T3" s="409"/>
      <c r="U3" s="409"/>
      <c r="V3" s="409"/>
      <c r="W3" s="409"/>
      <c r="X3" s="409"/>
      <c r="Y3" s="409"/>
      <c r="Z3" s="409"/>
      <c r="AA3" s="409"/>
      <c r="AB3" s="408"/>
      <c r="AC3" s="408"/>
      <c r="AD3" s="408"/>
      <c r="AE3" s="408"/>
      <c r="AF3" s="408"/>
      <c r="AG3" s="408"/>
      <c r="AH3" s="408"/>
      <c r="AI3" s="408"/>
      <c r="AJ3" s="408"/>
      <c r="AK3" s="408"/>
      <c r="AL3" s="408"/>
      <c r="AM3" s="408"/>
      <c r="AN3" s="408"/>
      <c r="AO3" s="408"/>
      <c r="AP3" s="408"/>
    </row>
    <row r="4" spans="1:42" s="408" customFormat="1" ht="18.75" x14ac:dyDescent="0.25">
      <c r="A4" s="407" t="s">
        <v>1496</v>
      </c>
      <c r="H4" s="409"/>
      <c r="I4" s="410"/>
      <c r="J4" s="409"/>
      <c r="K4" s="409"/>
      <c r="L4" s="409"/>
      <c r="M4" s="409"/>
      <c r="N4" s="409"/>
      <c r="O4" s="409"/>
      <c r="P4" s="409"/>
      <c r="Q4" s="409"/>
      <c r="R4" s="409"/>
      <c r="S4" s="409"/>
      <c r="T4" s="409"/>
      <c r="U4" s="409"/>
      <c r="V4" s="409"/>
      <c r="W4" s="409"/>
      <c r="X4" s="409"/>
      <c r="Y4" s="409"/>
      <c r="Z4" s="409"/>
      <c r="AA4" s="409"/>
    </row>
    <row r="5" spans="1:42" s="408" customFormat="1" ht="18.75" customHeight="1" x14ac:dyDescent="0.25">
      <c r="A5" s="411" t="s">
        <v>1486</v>
      </c>
      <c r="B5" s="412"/>
      <c r="C5" s="412"/>
      <c r="D5" s="412"/>
      <c r="E5" s="412"/>
      <c r="F5" s="412"/>
      <c r="G5" s="412"/>
      <c r="H5" s="412"/>
      <c r="I5" s="412"/>
      <c r="J5" s="412"/>
      <c r="K5" s="412"/>
      <c r="L5" s="412"/>
      <c r="M5" s="412"/>
      <c r="N5" s="412"/>
      <c r="O5" s="412"/>
      <c r="P5" s="412"/>
      <c r="Q5" s="412"/>
      <c r="R5" s="412"/>
      <c r="S5" s="412"/>
      <c r="T5" s="412"/>
      <c r="U5" s="412"/>
    </row>
    <row r="6" spans="1:42" ht="15" customHeight="1" x14ac:dyDescent="0.25">
      <c r="A6" s="1522" t="s">
        <v>96</v>
      </c>
      <c r="B6" s="1524" t="s">
        <v>110</v>
      </c>
      <c r="C6" s="1534" t="s">
        <v>1537</v>
      </c>
      <c r="D6" s="1534" t="s">
        <v>1538</v>
      </c>
      <c r="E6" s="1534" t="s">
        <v>86</v>
      </c>
      <c r="F6" s="1534" t="s">
        <v>391</v>
      </c>
      <c r="G6" s="1534" t="s">
        <v>87</v>
      </c>
      <c r="H6" s="1537" t="s">
        <v>99</v>
      </c>
      <c r="I6" s="1539"/>
      <c r="J6" s="1539"/>
      <c r="K6" s="1539"/>
      <c r="L6" s="1539"/>
      <c r="M6" s="1539"/>
      <c r="N6" s="1539"/>
      <c r="O6" s="1538"/>
      <c r="P6" s="1543" t="s">
        <v>100</v>
      </c>
      <c r="Q6" s="1544"/>
      <c r="R6" s="1524" t="s">
        <v>102</v>
      </c>
      <c r="S6" s="1524" t="s">
        <v>109</v>
      </c>
      <c r="T6" s="1524" t="s">
        <v>108</v>
      </c>
      <c r="U6" s="1540" t="s">
        <v>88</v>
      </c>
    </row>
    <row r="7" spans="1:42" ht="15" customHeight="1" x14ac:dyDescent="0.25">
      <c r="A7" s="1522"/>
      <c r="B7" s="1522"/>
      <c r="C7" s="1535"/>
      <c r="D7" s="1535"/>
      <c r="E7" s="1535"/>
      <c r="F7" s="1535"/>
      <c r="G7" s="1535"/>
      <c r="H7" s="1537" t="s">
        <v>103</v>
      </c>
      <c r="I7" s="1538"/>
      <c r="J7" s="1537" t="s">
        <v>104</v>
      </c>
      <c r="K7" s="1538"/>
      <c r="L7" s="1537" t="s">
        <v>105</v>
      </c>
      <c r="M7" s="1538"/>
      <c r="N7" s="1537" t="s">
        <v>106</v>
      </c>
      <c r="O7" s="1538"/>
      <c r="P7" s="1545"/>
      <c r="Q7" s="1546"/>
      <c r="R7" s="1522"/>
      <c r="S7" s="1522"/>
      <c r="T7" s="1522"/>
      <c r="U7" s="1541"/>
    </row>
    <row r="8" spans="1:42" ht="25.5" x14ac:dyDescent="0.25">
      <c r="A8" s="1523"/>
      <c r="B8" s="1523"/>
      <c r="C8" s="1536"/>
      <c r="D8" s="1536"/>
      <c r="E8" s="1536"/>
      <c r="F8" s="1536"/>
      <c r="G8" s="1536"/>
      <c r="H8" s="439" t="s">
        <v>107</v>
      </c>
      <c r="I8" s="439" t="s">
        <v>12</v>
      </c>
      <c r="J8" s="439" t="s">
        <v>107</v>
      </c>
      <c r="K8" s="439" t="s">
        <v>12</v>
      </c>
      <c r="L8" s="439" t="s">
        <v>107</v>
      </c>
      <c r="M8" s="439" t="s">
        <v>12</v>
      </c>
      <c r="N8" s="439" t="s">
        <v>107</v>
      </c>
      <c r="O8" s="439" t="s">
        <v>12</v>
      </c>
      <c r="P8" s="439" t="s">
        <v>107</v>
      </c>
      <c r="Q8" s="439" t="s">
        <v>12</v>
      </c>
      <c r="R8" s="1523"/>
      <c r="S8" s="1523"/>
      <c r="T8" s="1523"/>
      <c r="U8" s="1542"/>
    </row>
    <row r="9" spans="1:42" ht="15.75" x14ac:dyDescent="0.25">
      <c r="A9" s="440"/>
      <c r="B9" s="441"/>
      <c r="C9" s="442"/>
      <c r="D9" s="442"/>
      <c r="E9" s="442"/>
      <c r="F9" s="443"/>
      <c r="G9" s="442"/>
      <c r="H9" s="444"/>
      <c r="I9" s="444"/>
      <c r="J9" s="444"/>
      <c r="K9" s="444"/>
      <c r="L9" s="444"/>
      <c r="M9" s="444"/>
      <c r="N9" s="444"/>
      <c r="O9" s="444"/>
      <c r="P9" s="444"/>
      <c r="Q9" s="444"/>
      <c r="R9" s="445"/>
      <c r="S9" s="445"/>
      <c r="T9" s="445"/>
      <c r="U9" s="446"/>
    </row>
    <row r="10" spans="1:42" ht="15.75" customHeight="1" x14ac:dyDescent="0.25">
      <c r="A10" s="1525" t="s">
        <v>1487</v>
      </c>
      <c r="B10" s="1525" t="s">
        <v>1488</v>
      </c>
      <c r="C10" s="325"/>
      <c r="D10" s="325"/>
      <c r="E10" s="325"/>
      <c r="F10" s="325"/>
      <c r="G10" s="325"/>
      <c r="H10" s="355"/>
      <c r="I10" s="356"/>
      <c r="J10" s="355"/>
      <c r="K10" s="356"/>
      <c r="L10" s="355"/>
      <c r="M10" s="356"/>
      <c r="N10" s="355"/>
      <c r="O10" s="356"/>
      <c r="P10" s="402">
        <f t="shared" ref="P10:Q62" si="0">H10+J10+L10+N10</f>
        <v>0</v>
      </c>
      <c r="Q10" s="400">
        <f t="shared" si="0"/>
        <v>0</v>
      </c>
      <c r="R10" s="325"/>
      <c r="S10" s="325"/>
      <c r="T10" s="325"/>
      <c r="U10" s="325"/>
    </row>
    <row r="11" spans="1:42" ht="15.75" x14ac:dyDescent="0.25">
      <c r="A11" s="1526"/>
      <c r="B11" s="1526"/>
      <c r="C11" s="325"/>
      <c r="D11" s="325"/>
      <c r="E11" s="325"/>
      <c r="F11" s="325"/>
      <c r="G11" s="325"/>
      <c r="H11" s="355"/>
      <c r="I11" s="356"/>
      <c r="J11" s="355"/>
      <c r="K11" s="356"/>
      <c r="L11" s="355"/>
      <c r="M11" s="356"/>
      <c r="N11" s="355"/>
      <c r="O11" s="356"/>
      <c r="P11" s="402">
        <f t="shared" si="0"/>
        <v>0</v>
      </c>
      <c r="Q11" s="400">
        <f t="shared" si="0"/>
        <v>0</v>
      </c>
      <c r="R11" s="325"/>
      <c r="S11" s="325"/>
      <c r="T11" s="325"/>
      <c r="U11" s="325"/>
    </row>
    <row r="12" spans="1:42" ht="15.75" x14ac:dyDescent="0.25">
      <c r="A12" s="1526"/>
      <c r="B12" s="1526"/>
      <c r="C12" s="325"/>
      <c r="D12" s="325"/>
      <c r="E12" s="325"/>
      <c r="F12" s="325"/>
      <c r="G12" s="325"/>
      <c r="H12" s="355"/>
      <c r="I12" s="356"/>
      <c r="J12" s="355"/>
      <c r="K12" s="356"/>
      <c r="L12" s="355"/>
      <c r="M12" s="356"/>
      <c r="N12" s="355"/>
      <c r="O12" s="356"/>
      <c r="P12" s="402">
        <f t="shared" si="0"/>
        <v>0</v>
      </c>
      <c r="Q12" s="400">
        <f t="shared" si="0"/>
        <v>0</v>
      </c>
      <c r="R12" s="325"/>
      <c r="S12" s="325"/>
      <c r="T12" s="325"/>
      <c r="U12" s="325"/>
    </row>
    <row r="13" spans="1:42" ht="15.75" x14ac:dyDescent="0.25">
      <c r="A13" s="1526"/>
      <c r="B13" s="1526"/>
      <c r="C13" s="325"/>
      <c r="D13" s="325"/>
      <c r="E13" s="325"/>
      <c r="F13" s="325"/>
      <c r="G13" s="325"/>
      <c r="H13" s="355"/>
      <c r="I13" s="356"/>
      <c r="J13" s="355"/>
      <c r="K13" s="356"/>
      <c r="L13" s="355"/>
      <c r="M13" s="356"/>
      <c r="N13" s="355"/>
      <c r="O13" s="356"/>
      <c r="P13" s="402">
        <f t="shared" ref="P13:P25" si="1">H13+J13+L13+N13</f>
        <v>0</v>
      </c>
      <c r="Q13" s="400">
        <f t="shared" ref="Q13:Q25" si="2">I13+K13+M13+O13</f>
        <v>0</v>
      </c>
      <c r="R13" s="325"/>
      <c r="S13" s="325"/>
      <c r="T13" s="325"/>
      <c r="U13" s="325"/>
    </row>
    <row r="14" spans="1:42" ht="15.75" x14ac:dyDescent="0.25">
      <c r="A14" s="1526"/>
      <c r="B14" s="1526"/>
      <c r="C14" s="325"/>
      <c r="D14" s="325"/>
      <c r="E14" s="325"/>
      <c r="F14" s="325"/>
      <c r="G14" s="325"/>
      <c r="H14" s="355"/>
      <c r="I14" s="356"/>
      <c r="J14" s="355"/>
      <c r="K14" s="356"/>
      <c r="L14" s="355"/>
      <c r="M14" s="356"/>
      <c r="N14" s="355"/>
      <c r="O14" s="356"/>
      <c r="P14" s="402">
        <f t="shared" si="1"/>
        <v>0</v>
      </c>
      <c r="Q14" s="400">
        <f t="shared" si="2"/>
        <v>0</v>
      </c>
      <c r="R14" s="325"/>
      <c r="S14" s="325"/>
      <c r="T14" s="325"/>
      <c r="U14" s="325"/>
    </row>
    <row r="15" spans="1:42" ht="15.75" x14ac:dyDescent="0.25">
      <c r="A15" s="1526"/>
      <c r="B15" s="1526"/>
      <c r="C15" s="325"/>
      <c r="D15" s="325"/>
      <c r="E15" s="325"/>
      <c r="F15" s="325"/>
      <c r="G15" s="325"/>
      <c r="H15" s="355"/>
      <c r="I15" s="356"/>
      <c r="J15" s="355"/>
      <c r="K15" s="356"/>
      <c r="L15" s="355"/>
      <c r="M15" s="356"/>
      <c r="N15" s="355"/>
      <c r="O15" s="356"/>
      <c r="P15" s="402">
        <f t="shared" si="1"/>
        <v>0</v>
      </c>
      <c r="Q15" s="400">
        <f t="shared" si="2"/>
        <v>0</v>
      </c>
      <c r="R15" s="325"/>
      <c r="S15" s="325"/>
      <c r="T15" s="325"/>
      <c r="U15" s="325"/>
    </row>
    <row r="16" spans="1:42" ht="15.75" x14ac:dyDescent="0.25">
      <c r="A16" s="1526"/>
      <c r="B16" s="1526"/>
      <c r="C16" s="325"/>
      <c r="D16" s="325"/>
      <c r="E16" s="325"/>
      <c r="F16" s="325"/>
      <c r="G16" s="325"/>
      <c r="H16" s="355"/>
      <c r="I16" s="356"/>
      <c r="J16" s="355"/>
      <c r="K16" s="356"/>
      <c r="L16" s="355"/>
      <c r="M16" s="356"/>
      <c r="N16" s="355"/>
      <c r="O16" s="356"/>
      <c r="P16" s="402">
        <f t="shared" si="1"/>
        <v>0</v>
      </c>
      <c r="Q16" s="400">
        <f t="shared" si="2"/>
        <v>0</v>
      </c>
      <c r="R16" s="325"/>
      <c r="S16" s="325"/>
      <c r="T16" s="325"/>
      <c r="U16" s="325"/>
    </row>
    <row r="17" spans="1:21" ht="15.75" x14ac:dyDescent="0.25">
      <c r="A17" s="1526"/>
      <c r="B17" s="1527"/>
      <c r="C17" s="325"/>
      <c r="D17" s="325"/>
      <c r="E17" s="325"/>
      <c r="F17" s="325"/>
      <c r="G17" s="325"/>
      <c r="H17" s="355"/>
      <c r="I17" s="356"/>
      <c r="J17" s="355"/>
      <c r="K17" s="356"/>
      <c r="L17" s="355"/>
      <c r="M17" s="356"/>
      <c r="N17" s="355"/>
      <c r="O17" s="356"/>
      <c r="P17" s="402">
        <f t="shared" si="1"/>
        <v>0</v>
      </c>
      <c r="Q17" s="400">
        <f t="shared" si="2"/>
        <v>0</v>
      </c>
      <c r="R17" s="325"/>
      <c r="S17" s="325"/>
      <c r="T17" s="325"/>
      <c r="U17" s="325"/>
    </row>
    <row r="18" spans="1:21" ht="15.75" x14ac:dyDescent="0.25">
      <c r="A18" s="1526"/>
      <c r="B18" s="1525" t="s">
        <v>1489</v>
      </c>
      <c r="C18" s="325"/>
      <c r="D18" s="325"/>
      <c r="E18" s="325"/>
      <c r="F18" s="325"/>
      <c r="G18" s="325"/>
      <c r="H18" s="355"/>
      <c r="I18" s="356"/>
      <c r="J18" s="355"/>
      <c r="K18" s="356"/>
      <c r="L18" s="355"/>
      <c r="M18" s="356"/>
      <c r="N18" s="355"/>
      <c r="O18" s="356"/>
      <c r="P18" s="402">
        <f t="shared" si="1"/>
        <v>0</v>
      </c>
      <c r="Q18" s="400">
        <f t="shared" si="2"/>
        <v>0</v>
      </c>
      <c r="R18" s="325"/>
      <c r="S18" s="325"/>
      <c r="T18" s="325"/>
      <c r="U18" s="325"/>
    </row>
    <row r="19" spans="1:21" ht="15.75" x14ac:dyDescent="0.25">
      <c r="A19" s="1526"/>
      <c r="B19" s="1526"/>
      <c r="C19" s="325"/>
      <c r="D19" s="325"/>
      <c r="E19" s="325"/>
      <c r="F19" s="325"/>
      <c r="G19" s="325"/>
      <c r="H19" s="355"/>
      <c r="I19" s="356"/>
      <c r="J19" s="355"/>
      <c r="K19" s="356"/>
      <c r="L19" s="355"/>
      <c r="M19" s="356"/>
      <c r="N19" s="355"/>
      <c r="O19" s="356"/>
      <c r="P19" s="402"/>
      <c r="Q19" s="400"/>
      <c r="R19" s="325"/>
      <c r="S19" s="325"/>
      <c r="T19" s="325"/>
      <c r="U19" s="325"/>
    </row>
    <row r="20" spans="1:21" ht="15.75" x14ac:dyDescent="0.25">
      <c r="A20" s="1526"/>
      <c r="B20" s="1526"/>
      <c r="C20" s="325"/>
      <c r="D20" s="325"/>
      <c r="E20" s="325"/>
      <c r="F20" s="325"/>
      <c r="G20" s="325"/>
      <c r="H20" s="355"/>
      <c r="I20" s="356"/>
      <c r="J20" s="355"/>
      <c r="K20" s="356"/>
      <c r="L20" s="355"/>
      <c r="M20" s="356"/>
      <c r="N20" s="355"/>
      <c r="O20" s="356"/>
      <c r="P20" s="402"/>
      <c r="Q20" s="400"/>
      <c r="R20" s="325"/>
      <c r="S20" s="325"/>
      <c r="T20" s="325"/>
      <c r="U20" s="325"/>
    </row>
    <row r="21" spans="1:21" ht="15.75" x14ac:dyDescent="0.25">
      <c r="A21" s="1526"/>
      <c r="B21" s="1526"/>
      <c r="C21" s="325"/>
      <c r="D21" s="325"/>
      <c r="E21" s="325"/>
      <c r="F21" s="325"/>
      <c r="G21" s="325"/>
      <c r="H21" s="355"/>
      <c r="I21" s="356"/>
      <c r="J21" s="355"/>
      <c r="K21" s="356"/>
      <c r="L21" s="355"/>
      <c r="M21" s="356"/>
      <c r="N21" s="355"/>
      <c r="O21" s="356"/>
      <c r="P21" s="402"/>
      <c r="Q21" s="400"/>
      <c r="R21" s="325"/>
      <c r="S21" s="325"/>
      <c r="T21" s="325"/>
      <c r="U21" s="325"/>
    </row>
    <row r="22" spans="1:21" ht="15.75" x14ac:dyDescent="0.25">
      <c r="A22" s="1526"/>
      <c r="B22" s="1526"/>
      <c r="C22" s="325"/>
      <c r="D22" s="325"/>
      <c r="E22" s="325"/>
      <c r="F22" s="325"/>
      <c r="G22" s="325"/>
      <c r="H22" s="355"/>
      <c r="I22" s="356"/>
      <c r="J22" s="355"/>
      <c r="K22" s="356"/>
      <c r="L22" s="355"/>
      <c r="M22" s="356"/>
      <c r="N22" s="355"/>
      <c r="O22" s="356"/>
      <c r="P22" s="402"/>
      <c r="Q22" s="400"/>
      <c r="R22" s="325"/>
      <c r="S22" s="325"/>
      <c r="T22" s="325"/>
      <c r="U22" s="325"/>
    </row>
    <row r="23" spans="1:21" ht="15.75" x14ac:dyDescent="0.25">
      <c r="A23" s="1526"/>
      <c r="B23" s="1526"/>
      <c r="C23" s="325"/>
      <c r="D23" s="325"/>
      <c r="E23" s="325"/>
      <c r="F23" s="325"/>
      <c r="G23" s="325"/>
      <c r="H23" s="355"/>
      <c r="I23" s="356"/>
      <c r="J23" s="355"/>
      <c r="K23" s="356"/>
      <c r="L23" s="355"/>
      <c r="M23" s="356"/>
      <c r="N23" s="355"/>
      <c r="O23" s="356"/>
      <c r="P23" s="402">
        <f t="shared" si="1"/>
        <v>0</v>
      </c>
      <c r="Q23" s="400">
        <f t="shared" si="2"/>
        <v>0</v>
      </c>
      <c r="R23" s="325"/>
      <c r="S23" s="325"/>
      <c r="T23" s="325"/>
      <c r="U23" s="325"/>
    </row>
    <row r="24" spans="1:21" ht="15.75" x14ac:dyDescent="0.25">
      <c r="A24" s="1526"/>
      <c r="B24" s="1527"/>
      <c r="C24" s="325"/>
      <c r="D24" s="325"/>
      <c r="E24" s="325"/>
      <c r="F24" s="325"/>
      <c r="G24" s="325"/>
      <c r="H24" s="355"/>
      <c r="I24" s="356"/>
      <c r="J24" s="355"/>
      <c r="K24" s="356"/>
      <c r="L24" s="355"/>
      <c r="M24" s="356"/>
      <c r="N24" s="355"/>
      <c r="O24" s="356"/>
      <c r="P24" s="402">
        <f t="shared" si="1"/>
        <v>0</v>
      </c>
      <c r="Q24" s="400">
        <f t="shared" si="2"/>
        <v>0</v>
      </c>
      <c r="R24" s="325"/>
      <c r="S24" s="325"/>
      <c r="T24" s="325"/>
      <c r="U24" s="325"/>
    </row>
    <row r="25" spans="1:21" ht="15.75" x14ac:dyDescent="0.25">
      <c r="A25" s="1526"/>
      <c r="B25" s="1525" t="s">
        <v>1490</v>
      </c>
      <c r="C25" s="325"/>
      <c r="D25" s="325"/>
      <c r="E25" s="325"/>
      <c r="F25" s="325"/>
      <c r="G25" s="325"/>
      <c r="H25" s="355"/>
      <c r="I25" s="356"/>
      <c r="J25" s="355"/>
      <c r="K25" s="356"/>
      <c r="L25" s="355"/>
      <c r="M25" s="356"/>
      <c r="N25" s="355"/>
      <c r="O25" s="356"/>
      <c r="P25" s="402">
        <f t="shared" si="1"/>
        <v>0</v>
      </c>
      <c r="Q25" s="400">
        <f t="shared" si="2"/>
        <v>0</v>
      </c>
      <c r="R25" s="325"/>
      <c r="S25" s="325"/>
      <c r="T25" s="325"/>
      <c r="U25" s="325"/>
    </row>
    <row r="26" spans="1:21" ht="15.75" x14ac:dyDescent="0.25">
      <c r="A26" s="1526"/>
      <c r="B26" s="1526"/>
      <c r="C26" s="325"/>
      <c r="D26" s="325"/>
      <c r="E26" s="325"/>
      <c r="F26" s="325"/>
      <c r="G26" s="325"/>
      <c r="H26" s="355"/>
      <c r="I26" s="356"/>
      <c r="J26" s="355"/>
      <c r="K26" s="356"/>
      <c r="L26" s="355"/>
      <c r="M26" s="356"/>
      <c r="N26" s="355"/>
      <c r="O26" s="356"/>
      <c r="P26" s="402">
        <f t="shared" si="0"/>
        <v>0</v>
      </c>
      <c r="Q26" s="400">
        <f t="shared" si="0"/>
        <v>0</v>
      </c>
      <c r="R26" s="325"/>
      <c r="S26" s="325"/>
      <c r="T26" s="325"/>
      <c r="U26" s="325"/>
    </row>
    <row r="27" spans="1:21" ht="15.75" x14ac:dyDescent="0.25">
      <c r="A27" s="1526"/>
      <c r="B27" s="1526"/>
      <c r="C27" s="325"/>
      <c r="D27" s="325"/>
      <c r="E27" s="325"/>
      <c r="F27" s="325"/>
      <c r="G27" s="325"/>
      <c r="H27" s="355"/>
      <c r="I27" s="356"/>
      <c r="J27" s="355"/>
      <c r="K27" s="356"/>
      <c r="L27" s="355"/>
      <c r="M27" s="356"/>
      <c r="N27" s="355"/>
      <c r="O27" s="356"/>
      <c r="P27" s="402">
        <f t="shared" si="0"/>
        <v>0</v>
      </c>
      <c r="Q27" s="400">
        <f t="shared" si="0"/>
        <v>0</v>
      </c>
      <c r="R27" s="325"/>
      <c r="S27" s="325"/>
      <c r="T27" s="325"/>
      <c r="U27" s="325"/>
    </row>
    <row r="28" spans="1:21" ht="15.75" x14ac:dyDescent="0.25">
      <c r="A28" s="1526"/>
      <c r="B28" s="1527"/>
      <c r="C28" s="325"/>
      <c r="D28" s="325"/>
      <c r="E28" s="325"/>
      <c r="F28" s="325"/>
      <c r="G28" s="325"/>
      <c r="H28" s="355"/>
      <c r="I28" s="356"/>
      <c r="J28" s="355"/>
      <c r="K28" s="356"/>
      <c r="L28" s="355"/>
      <c r="M28" s="356"/>
      <c r="N28" s="355"/>
      <c r="O28" s="356"/>
      <c r="P28" s="402">
        <f t="shared" si="0"/>
        <v>0</v>
      </c>
      <c r="Q28" s="400">
        <f t="shared" si="0"/>
        <v>0</v>
      </c>
      <c r="R28" s="325"/>
      <c r="S28" s="325"/>
      <c r="T28" s="325"/>
      <c r="U28" s="325"/>
    </row>
    <row r="29" spans="1:21" ht="15.75" x14ac:dyDescent="0.25">
      <c r="A29" s="1526"/>
      <c r="B29" s="1525" t="s">
        <v>1491</v>
      </c>
      <c r="C29" s="325"/>
      <c r="D29" s="325"/>
      <c r="E29" s="325"/>
      <c r="F29" s="325"/>
      <c r="G29" s="325"/>
      <c r="H29" s="355"/>
      <c r="I29" s="356"/>
      <c r="J29" s="355"/>
      <c r="K29" s="356"/>
      <c r="L29" s="355"/>
      <c r="M29" s="356"/>
      <c r="N29" s="355"/>
      <c r="O29" s="356"/>
      <c r="P29" s="402">
        <f t="shared" si="0"/>
        <v>0</v>
      </c>
      <c r="Q29" s="400">
        <f t="shared" si="0"/>
        <v>0</v>
      </c>
      <c r="R29" s="325"/>
      <c r="S29" s="325"/>
      <c r="T29" s="325"/>
      <c r="U29" s="325"/>
    </row>
    <row r="30" spans="1:21" ht="15.75" x14ac:dyDescent="0.25">
      <c r="A30" s="1526"/>
      <c r="B30" s="1526"/>
      <c r="C30" s="325"/>
      <c r="D30" s="325"/>
      <c r="E30" s="325"/>
      <c r="F30" s="325"/>
      <c r="G30" s="325"/>
      <c r="H30" s="355"/>
      <c r="I30" s="356"/>
      <c r="J30" s="355"/>
      <c r="K30" s="356"/>
      <c r="L30" s="355"/>
      <c r="M30" s="356"/>
      <c r="N30" s="355"/>
      <c r="O30" s="356"/>
      <c r="P30" s="402">
        <f t="shared" si="0"/>
        <v>0</v>
      </c>
      <c r="Q30" s="400">
        <f t="shared" si="0"/>
        <v>0</v>
      </c>
      <c r="R30" s="325"/>
      <c r="S30" s="325"/>
      <c r="T30" s="325"/>
      <c r="U30" s="325"/>
    </row>
    <row r="31" spans="1:21" ht="15.75" x14ac:dyDescent="0.25">
      <c r="A31" s="1526"/>
      <c r="B31" s="1526"/>
      <c r="C31" s="325"/>
      <c r="D31" s="325"/>
      <c r="E31" s="325"/>
      <c r="F31" s="325"/>
      <c r="G31" s="325"/>
      <c r="H31" s="355"/>
      <c r="I31" s="356"/>
      <c r="J31" s="355"/>
      <c r="K31" s="356"/>
      <c r="L31" s="355"/>
      <c r="M31" s="356"/>
      <c r="N31" s="355"/>
      <c r="O31" s="356"/>
      <c r="P31" s="402"/>
      <c r="Q31" s="400"/>
      <c r="R31" s="325"/>
      <c r="S31" s="325"/>
      <c r="T31" s="325"/>
      <c r="U31" s="325"/>
    </row>
    <row r="32" spans="1:21" ht="15.75" x14ac:dyDescent="0.25">
      <c r="A32" s="1526"/>
      <c r="B32" s="1526"/>
      <c r="C32" s="325"/>
      <c r="D32" s="325"/>
      <c r="E32" s="325"/>
      <c r="F32" s="325"/>
      <c r="G32" s="325"/>
      <c r="H32" s="355"/>
      <c r="I32" s="356"/>
      <c r="J32" s="355"/>
      <c r="K32" s="356"/>
      <c r="L32" s="355"/>
      <c r="M32" s="356"/>
      <c r="N32" s="355"/>
      <c r="O32" s="356"/>
      <c r="P32" s="402"/>
      <c r="Q32" s="400"/>
      <c r="R32" s="325"/>
      <c r="S32" s="325"/>
      <c r="T32" s="325"/>
      <c r="U32" s="325"/>
    </row>
    <row r="33" spans="1:21" ht="15.75" x14ac:dyDescent="0.25">
      <c r="A33" s="1526"/>
      <c r="B33" s="1526"/>
      <c r="C33" s="325"/>
      <c r="D33" s="325"/>
      <c r="E33" s="325"/>
      <c r="F33" s="325"/>
      <c r="G33" s="325"/>
      <c r="H33" s="355"/>
      <c r="I33" s="356"/>
      <c r="J33" s="355"/>
      <c r="K33" s="356"/>
      <c r="L33" s="355"/>
      <c r="M33" s="356"/>
      <c r="N33" s="355"/>
      <c r="O33" s="356"/>
      <c r="P33" s="402"/>
      <c r="Q33" s="400"/>
      <c r="R33" s="325"/>
      <c r="S33" s="325"/>
      <c r="T33" s="325"/>
      <c r="U33" s="325"/>
    </row>
    <row r="34" spans="1:21" ht="15.75" x14ac:dyDescent="0.25">
      <c r="A34" s="1526"/>
      <c r="B34" s="1526"/>
      <c r="C34" s="325"/>
      <c r="D34" s="325"/>
      <c r="E34" s="325"/>
      <c r="F34" s="325"/>
      <c r="G34" s="325"/>
      <c r="H34" s="355"/>
      <c r="I34" s="356"/>
      <c r="J34" s="355"/>
      <c r="K34" s="356"/>
      <c r="L34" s="355"/>
      <c r="M34" s="356"/>
      <c r="N34" s="355"/>
      <c r="O34" s="356"/>
      <c r="P34" s="402"/>
      <c r="Q34" s="400"/>
      <c r="R34" s="325"/>
      <c r="S34" s="325"/>
      <c r="T34" s="325"/>
      <c r="U34" s="325"/>
    </row>
    <row r="35" spans="1:21" ht="15.75" x14ac:dyDescent="0.25">
      <c r="A35" s="1526"/>
      <c r="B35" s="1526"/>
      <c r="C35" s="325"/>
      <c r="D35" s="325"/>
      <c r="E35" s="325"/>
      <c r="F35" s="325"/>
      <c r="G35" s="325"/>
      <c r="H35" s="355"/>
      <c r="I35" s="356"/>
      <c r="J35" s="355"/>
      <c r="K35" s="356"/>
      <c r="L35" s="355"/>
      <c r="M35" s="356"/>
      <c r="N35" s="355"/>
      <c r="O35" s="356"/>
      <c r="P35" s="402">
        <f t="shared" si="0"/>
        <v>0</v>
      </c>
      <c r="Q35" s="400">
        <f t="shared" si="0"/>
        <v>0</v>
      </c>
      <c r="R35" s="325"/>
      <c r="S35" s="325"/>
      <c r="T35" s="325"/>
      <c r="U35" s="325"/>
    </row>
    <row r="36" spans="1:21" ht="15.75" x14ac:dyDescent="0.25">
      <c r="A36" s="1526"/>
      <c r="B36" s="1526"/>
      <c r="C36" s="325"/>
      <c r="D36" s="325"/>
      <c r="E36" s="325"/>
      <c r="F36" s="325"/>
      <c r="G36" s="325"/>
      <c r="H36" s="355"/>
      <c r="I36" s="356"/>
      <c r="J36" s="355"/>
      <c r="K36" s="356"/>
      <c r="L36" s="355"/>
      <c r="M36" s="356"/>
      <c r="N36" s="355"/>
      <c r="O36" s="356"/>
      <c r="P36" s="402"/>
      <c r="Q36" s="400"/>
      <c r="R36" s="325"/>
      <c r="S36" s="325"/>
      <c r="T36" s="325"/>
      <c r="U36" s="325"/>
    </row>
    <row r="37" spans="1:21" ht="15.75" x14ac:dyDescent="0.25">
      <c r="A37" s="1526"/>
      <c r="B37" s="1526"/>
      <c r="C37" s="325"/>
      <c r="D37" s="325"/>
      <c r="E37" s="325"/>
      <c r="F37" s="325"/>
      <c r="G37" s="325"/>
      <c r="H37" s="355"/>
      <c r="I37" s="356"/>
      <c r="J37" s="355"/>
      <c r="K37" s="356"/>
      <c r="L37" s="355"/>
      <c r="M37" s="356"/>
      <c r="N37" s="355"/>
      <c r="O37" s="356"/>
      <c r="P37" s="402"/>
      <c r="Q37" s="400"/>
      <c r="R37" s="325"/>
      <c r="S37" s="325"/>
      <c r="T37" s="325"/>
      <c r="U37" s="325"/>
    </row>
    <row r="38" spans="1:21" ht="15.75" x14ac:dyDescent="0.25">
      <c r="A38" s="1526"/>
      <c r="B38" s="1526"/>
      <c r="C38" s="325"/>
      <c r="D38" s="325"/>
      <c r="E38" s="325"/>
      <c r="F38" s="325"/>
      <c r="G38" s="325"/>
      <c r="H38" s="355"/>
      <c r="I38" s="356"/>
      <c r="J38" s="355"/>
      <c r="K38" s="356"/>
      <c r="L38" s="355"/>
      <c r="M38" s="356"/>
      <c r="N38" s="355"/>
      <c r="O38" s="356"/>
      <c r="P38" s="402"/>
      <c r="Q38" s="400"/>
      <c r="R38" s="325"/>
      <c r="S38" s="325"/>
      <c r="T38" s="325"/>
      <c r="U38" s="325"/>
    </row>
    <row r="39" spans="1:21" ht="15.75" x14ac:dyDescent="0.25">
      <c r="A39" s="1526"/>
      <c r="B39" s="1526"/>
      <c r="C39" s="325"/>
      <c r="D39" s="325"/>
      <c r="E39" s="325"/>
      <c r="F39" s="325"/>
      <c r="G39" s="325"/>
      <c r="H39" s="355"/>
      <c r="I39" s="356"/>
      <c r="J39" s="355"/>
      <c r="K39" s="356"/>
      <c r="L39" s="355"/>
      <c r="M39" s="356"/>
      <c r="N39" s="355"/>
      <c r="O39" s="356"/>
      <c r="P39" s="402"/>
      <c r="Q39" s="400"/>
      <c r="R39" s="325"/>
      <c r="S39" s="325"/>
      <c r="T39" s="325"/>
      <c r="U39" s="325"/>
    </row>
    <row r="40" spans="1:21" ht="15.75" x14ac:dyDescent="0.25">
      <c r="A40" s="1527"/>
      <c r="B40" s="1527"/>
      <c r="C40" s="325"/>
      <c r="D40" s="325"/>
      <c r="E40" s="325"/>
      <c r="F40" s="325"/>
      <c r="G40" s="325"/>
      <c r="H40" s="355"/>
      <c r="I40" s="356"/>
      <c r="J40" s="355"/>
      <c r="K40" s="356"/>
      <c r="L40" s="355"/>
      <c r="M40" s="356"/>
      <c r="N40" s="355"/>
      <c r="O40" s="356"/>
      <c r="P40" s="402"/>
      <c r="Q40" s="400"/>
      <c r="R40" s="325"/>
      <c r="S40" s="325"/>
      <c r="T40" s="325"/>
      <c r="U40" s="325"/>
    </row>
    <row r="41" spans="1:21" ht="15.75" x14ac:dyDescent="0.25">
      <c r="A41" s="1525" t="s">
        <v>1492</v>
      </c>
      <c r="B41" s="1525" t="s">
        <v>1493</v>
      </c>
      <c r="C41" s="325"/>
      <c r="D41" s="325"/>
      <c r="E41" s="325"/>
      <c r="F41" s="325"/>
      <c r="G41" s="325"/>
      <c r="H41" s="355"/>
      <c r="I41" s="356"/>
      <c r="J41" s="355"/>
      <c r="K41" s="356"/>
      <c r="L41" s="355"/>
      <c r="M41" s="356"/>
      <c r="N41" s="355"/>
      <c r="O41" s="356"/>
      <c r="P41" s="402"/>
      <c r="Q41" s="400"/>
      <c r="R41" s="325"/>
      <c r="S41" s="325"/>
      <c r="T41" s="325"/>
      <c r="U41" s="325"/>
    </row>
    <row r="42" spans="1:21" ht="15.75" x14ac:dyDescent="0.25">
      <c r="A42" s="1526"/>
      <c r="B42" s="1526"/>
      <c r="C42" s="325"/>
      <c r="D42" s="325"/>
      <c r="E42" s="325"/>
      <c r="F42" s="325"/>
      <c r="G42" s="325"/>
      <c r="H42" s="355"/>
      <c r="I42" s="356"/>
      <c r="J42" s="355"/>
      <c r="K42" s="356"/>
      <c r="L42" s="355"/>
      <c r="M42" s="356"/>
      <c r="N42" s="355"/>
      <c r="O42" s="356"/>
      <c r="P42" s="402"/>
      <c r="Q42" s="400"/>
      <c r="R42" s="325"/>
      <c r="S42" s="325"/>
      <c r="T42" s="325"/>
      <c r="U42" s="325"/>
    </row>
    <row r="43" spans="1:21" ht="15.75" x14ac:dyDescent="0.25">
      <c r="A43" s="1526"/>
      <c r="B43" s="1526"/>
      <c r="C43" s="325"/>
      <c r="D43" s="325"/>
      <c r="E43" s="325"/>
      <c r="F43" s="325"/>
      <c r="G43" s="325"/>
      <c r="H43" s="355"/>
      <c r="I43" s="356"/>
      <c r="J43" s="355"/>
      <c r="K43" s="356"/>
      <c r="L43" s="355"/>
      <c r="M43" s="356"/>
      <c r="N43" s="355"/>
      <c r="O43" s="356"/>
      <c r="P43" s="402"/>
      <c r="Q43" s="400"/>
      <c r="R43" s="325"/>
      <c r="S43" s="325"/>
      <c r="T43" s="325"/>
      <c r="U43" s="325"/>
    </row>
    <row r="44" spans="1:21" ht="15.75" x14ac:dyDescent="0.25">
      <c r="A44" s="1526"/>
      <c r="B44" s="1526"/>
      <c r="C44" s="325"/>
      <c r="D44" s="325"/>
      <c r="E44" s="325"/>
      <c r="F44" s="325"/>
      <c r="G44" s="325"/>
      <c r="H44" s="355"/>
      <c r="I44" s="356"/>
      <c r="J44" s="355"/>
      <c r="K44" s="356"/>
      <c r="L44" s="355"/>
      <c r="M44" s="356"/>
      <c r="N44" s="355"/>
      <c r="O44" s="356"/>
      <c r="P44" s="402"/>
      <c r="Q44" s="400"/>
      <c r="R44" s="325"/>
      <c r="S44" s="325"/>
      <c r="T44" s="325"/>
      <c r="U44" s="325"/>
    </row>
    <row r="45" spans="1:21" ht="15.75" x14ac:dyDescent="0.25">
      <c r="A45" s="1526"/>
      <c r="B45" s="1526"/>
      <c r="C45" s="325"/>
      <c r="D45" s="325"/>
      <c r="E45" s="325"/>
      <c r="F45" s="325"/>
      <c r="G45" s="325"/>
      <c r="H45" s="355"/>
      <c r="I45" s="356"/>
      <c r="J45" s="355"/>
      <c r="K45" s="356"/>
      <c r="L45" s="355"/>
      <c r="M45" s="356"/>
      <c r="N45" s="355"/>
      <c r="O45" s="356"/>
      <c r="P45" s="402"/>
      <c r="Q45" s="400"/>
      <c r="R45" s="325"/>
      <c r="S45" s="325"/>
      <c r="T45" s="325"/>
      <c r="U45" s="325"/>
    </row>
    <row r="46" spans="1:21" ht="15.75" x14ac:dyDescent="0.25">
      <c r="A46" s="1526"/>
      <c r="B46" s="1526"/>
      <c r="C46" s="325"/>
      <c r="D46" s="325"/>
      <c r="E46" s="325"/>
      <c r="F46" s="325"/>
      <c r="G46" s="325"/>
      <c r="H46" s="355"/>
      <c r="I46" s="356"/>
      <c r="J46" s="355"/>
      <c r="K46" s="356"/>
      <c r="L46" s="355"/>
      <c r="M46" s="356"/>
      <c r="N46" s="355"/>
      <c r="O46" s="356"/>
      <c r="P46" s="402"/>
      <c r="Q46" s="400"/>
      <c r="R46" s="325"/>
      <c r="S46" s="325"/>
      <c r="T46" s="325"/>
      <c r="U46" s="325"/>
    </row>
    <row r="47" spans="1:21" ht="15.75" x14ac:dyDescent="0.25">
      <c r="A47" s="1526"/>
      <c r="B47" s="1526"/>
      <c r="C47" s="325"/>
      <c r="D47" s="325"/>
      <c r="E47" s="325"/>
      <c r="F47" s="325"/>
      <c r="G47" s="325"/>
      <c r="H47" s="355"/>
      <c r="I47" s="356"/>
      <c r="J47" s="355"/>
      <c r="K47" s="356"/>
      <c r="L47" s="355"/>
      <c r="M47" s="356"/>
      <c r="N47" s="355"/>
      <c r="O47" s="356"/>
      <c r="P47" s="402">
        <f t="shared" si="0"/>
        <v>0</v>
      </c>
      <c r="Q47" s="400">
        <f t="shared" si="0"/>
        <v>0</v>
      </c>
      <c r="R47" s="325"/>
      <c r="S47" s="325"/>
      <c r="T47" s="325"/>
      <c r="U47" s="325"/>
    </row>
    <row r="48" spans="1:21" ht="15.75" x14ac:dyDescent="0.25">
      <c r="A48" s="1526"/>
      <c r="B48" s="1526"/>
      <c r="C48" s="325"/>
      <c r="D48" s="325"/>
      <c r="E48" s="325"/>
      <c r="F48" s="325"/>
      <c r="G48" s="325"/>
      <c r="H48" s="355"/>
      <c r="I48" s="356"/>
      <c r="J48" s="355"/>
      <c r="K48" s="356"/>
      <c r="L48" s="355"/>
      <c r="M48" s="356"/>
      <c r="N48" s="355"/>
      <c r="O48" s="356"/>
      <c r="P48" s="402">
        <f t="shared" si="0"/>
        <v>0</v>
      </c>
      <c r="Q48" s="400">
        <f t="shared" si="0"/>
        <v>0</v>
      </c>
      <c r="R48" s="325"/>
      <c r="S48" s="325"/>
      <c r="T48" s="325"/>
      <c r="U48" s="325"/>
    </row>
    <row r="49" spans="1:21" ht="15.75" x14ac:dyDescent="0.25">
      <c r="A49" s="1526"/>
      <c r="B49" s="1527"/>
      <c r="C49" s="325"/>
      <c r="D49" s="325"/>
      <c r="E49" s="325"/>
      <c r="F49" s="325"/>
      <c r="G49" s="325"/>
      <c r="H49" s="355"/>
      <c r="I49" s="356"/>
      <c r="J49" s="355"/>
      <c r="K49" s="356"/>
      <c r="L49" s="355"/>
      <c r="M49" s="356"/>
      <c r="N49" s="355"/>
      <c r="O49" s="356"/>
      <c r="P49" s="402">
        <f t="shared" si="0"/>
        <v>0</v>
      </c>
      <c r="Q49" s="400">
        <f t="shared" si="0"/>
        <v>0</v>
      </c>
      <c r="R49" s="325"/>
      <c r="S49" s="325"/>
      <c r="T49" s="325"/>
      <c r="U49" s="325"/>
    </row>
    <row r="50" spans="1:21" ht="15.75" x14ac:dyDescent="0.25">
      <c r="A50" s="1526"/>
      <c r="B50" s="1525" t="s">
        <v>1494</v>
      </c>
      <c r="C50" s="325"/>
      <c r="D50" s="325"/>
      <c r="E50" s="325"/>
      <c r="F50" s="325"/>
      <c r="G50" s="325"/>
      <c r="H50" s="355"/>
      <c r="I50" s="356"/>
      <c r="J50" s="355"/>
      <c r="K50" s="356"/>
      <c r="L50" s="355"/>
      <c r="M50" s="356"/>
      <c r="N50" s="355"/>
      <c r="O50" s="356"/>
      <c r="P50" s="402">
        <f t="shared" si="0"/>
        <v>0</v>
      </c>
      <c r="Q50" s="400">
        <f t="shared" si="0"/>
        <v>0</v>
      </c>
      <c r="R50" s="325"/>
      <c r="S50" s="325"/>
      <c r="T50" s="325"/>
      <c r="U50" s="325"/>
    </row>
    <row r="51" spans="1:21" ht="15.75" x14ac:dyDescent="0.25">
      <c r="A51" s="1526"/>
      <c r="B51" s="1526"/>
      <c r="C51" s="325"/>
      <c r="D51" s="325"/>
      <c r="E51" s="325"/>
      <c r="F51" s="325"/>
      <c r="G51" s="325"/>
      <c r="H51" s="355"/>
      <c r="I51" s="356"/>
      <c r="J51" s="355"/>
      <c r="K51" s="356"/>
      <c r="L51" s="355"/>
      <c r="M51" s="356"/>
      <c r="N51" s="355"/>
      <c r="O51" s="356"/>
      <c r="P51" s="402"/>
      <c r="Q51" s="400"/>
      <c r="R51" s="325"/>
      <c r="S51" s="325"/>
      <c r="T51" s="325"/>
      <c r="U51" s="325"/>
    </row>
    <row r="52" spans="1:21" ht="15.75" x14ac:dyDescent="0.25">
      <c r="A52" s="1526"/>
      <c r="B52" s="1526"/>
      <c r="C52" s="325"/>
      <c r="D52" s="325"/>
      <c r="E52" s="325"/>
      <c r="F52" s="325"/>
      <c r="G52" s="325"/>
      <c r="H52" s="355"/>
      <c r="I52" s="356"/>
      <c r="J52" s="355"/>
      <c r="K52" s="356"/>
      <c r="L52" s="355"/>
      <c r="M52" s="356"/>
      <c r="N52" s="355"/>
      <c r="O52" s="356"/>
      <c r="P52" s="402"/>
      <c r="Q52" s="400"/>
      <c r="R52" s="325"/>
      <c r="S52" s="325"/>
      <c r="T52" s="325"/>
      <c r="U52" s="325"/>
    </row>
    <row r="53" spans="1:21" ht="15.75" x14ac:dyDescent="0.25">
      <c r="A53" s="1526"/>
      <c r="B53" s="1526"/>
      <c r="C53" s="325"/>
      <c r="D53" s="325"/>
      <c r="E53" s="325"/>
      <c r="F53" s="325"/>
      <c r="G53" s="325"/>
      <c r="H53" s="355"/>
      <c r="I53" s="356"/>
      <c r="J53" s="355"/>
      <c r="K53" s="356"/>
      <c r="L53" s="355"/>
      <c r="M53" s="356"/>
      <c r="N53" s="355"/>
      <c r="O53" s="356"/>
      <c r="P53" s="402"/>
      <c r="Q53" s="400"/>
      <c r="R53" s="325"/>
      <c r="S53" s="325"/>
      <c r="T53" s="325"/>
      <c r="U53" s="325"/>
    </row>
    <row r="54" spans="1:21" ht="15.75" x14ac:dyDescent="0.25">
      <c r="A54" s="1526"/>
      <c r="B54" s="1526"/>
      <c r="C54" s="325"/>
      <c r="D54" s="325"/>
      <c r="E54" s="325"/>
      <c r="F54" s="325"/>
      <c r="G54" s="325"/>
      <c r="H54" s="355"/>
      <c r="I54" s="356"/>
      <c r="J54" s="355"/>
      <c r="K54" s="356"/>
      <c r="L54" s="355"/>
      <c r="M54" s="356"/>
      <c r="N54" s="355"/>
      <c r="O54" s="356"/>
      <c r="P54" s="402"/>
      <c r="Q54" s="400"/>
      <c r="R54" s="325"/>
      <c r="S54" s="325"/>
      <c r="T54" s="325"/>
      <c r="U54" s="325"/>
    </row>
    <row r="55" spans="1:21" ht="15.75" x14ac:dyDescent="0.25">
      <c r="A55" s="1526"/>
      <c r="B55" s="1526"/>
      <c r="C55" s="325"/>
      <c r="D55" s="325"/>
      <c r="E55" s="325"/>
      <c r="F55" s="325"/>
      <c r="G55" s="325"/>
      <c r="H55" s="355"/>
      <c r="I55" s="356"/>
      <c r="J55" s="355"/>
      <c r="K55" s="356"/>
      <c r="L55" s="355"/>
      <c r="M55" s="356"/>
      <c r="N55" s="355"/>
      <c r="O55" s="356"/>
      <c r="P55" s="402"/>
      <c r="Q55" s="400"/>
      <c r="R55" s="325"/>
      <c r="S55" s="325"/>
      <c r="T55" s="325"/>
      <c r="U55" s="325"/>
    </row>
    <row r="56" spans="1:21" ht="15.75" x14ac:dyDescent="0.25">
      <c r="A56" s="1526"/>
      <c r="B56" s="1526"/>
      <c r="C56" s="325"/>
      <c r="D56" s="325"/>
      <c r="E56" s="325"/>
      <c r="F56" s="325"/>
      <c r="G56" s="325"/>
      <c r="H56" s="355"/>
      <c r="I56" s="356"/>
      <c r="J56" s="355"/>
      <c r="K56" s="356"/>
      <c r="L56" s="355"/>
      <c r="M56" s="356"/>
      <c r="N56" s="355"/>
      <c r="O56" s="356"/>
      <c r="P56" s="402"/>
      <c r="Q56" s="400"/>
      <c r="R56" s="325"/>
      <c r="S56" s="325"/>
      <c r="T56" s="325"/>
      <c r="U56" s="325"/>
    </row>
    <row r="57" spans="1:21" ht="15.75" x14ac:dyDescent="0.25">
      <c r="A57" s="1526"/>
      <c r="B57" s="1526"/>
      <c r="C57" s="325"/>
      <c r="D57" s="325"/>
      <c r="E57" s="325"/>
      <c r="F57" s="325"/>
      <c r="G57" s="325"/>
      <c r="H57" s="355"/>
      <c r="I57" s="356"/>
      <c r="J57" s="355"/>
      <c r="K57" s="356"/>
      <c r="L57" s="355"/>
      <c r="M57" s="356"/>
      <c r="N57" s="355"/>
      <c r="O57" s="356"/>
      <c r="P57" s="402"/>
      <c r="Q57" s="400"/>
      <c r="R57" s="325"/>
      <c r="S57" s="325"/>
      <c r="T57" s="325"/>
      <c r="U57" s="325"/>
    </row>
    <row r="58" spans="1:21" ht="15.75" x14ac:dyDescent="0.25">
      <c r="A58" s="1526"/>
      <c r="B58" s="1526"/>
      <c r="C58" s="325"/>
      <c r="D58" s="325"/>
      <c r="E58" s="325"/>
      <c r="F58" s="325"/>
      <c r="G58" s="325"/>
      <c r="H58" s="355"/>
      <c r="I58" s="356"/>
      <c r="J58" s="355"/>
      <c r="K58" s="356"/>
      <c r="L58" s="355"/>
      <c r="M58" s="356"/>
      <c r="N58" s="355"/>
      <c r="O58" s="356"/>
      <c r="P58" s="402"/>
      <c r="Q58" s="400"/>
      <c r="R58" s="325"/>
      <c r="S58" s="325"/>
      <c r="T58" s="325"/>
      <c r="U58" s="325"/>
    </row>
    <row r="59" spans="1:21" ht="15.75" x14ac:dyDescent="0.25">
      <c r="A59" s="1526"/>
      <c r="B59" s="1526"/>
      <c r="C59" s="325"/>
      <c r="D59" s="325"/>
      <c r="E59" s="325"/>
      <c r="F59" s="325"/>
      <c r="G59" s="325"/>
      <c r="H59" s="355"/>
      <c r="I59" s="356"/>
      <c r="J59" s="355"/>
      <c r="K59" s="356"/>
      <c r="L59" s="355"/>
      <c r="M59" s="356"/>
      <c r="N59" s="355"/>
      <c r="O59" s="356"/>
      <c r="P59" s="402"/>
      <c r="Q59" s="400"/>
      <c r="R59" s="325"/>
      <c r="S59" s="325"/>
      <c r="T59" s="325"/>
      <c r="U59" s="325"/>
    </row>
    <row r="60" spans="1:21" ht="15.75" x14ac:dyDescent="0.25">
      <c r="A60" s="1526"/>
      <c r="B60" s="1526"/>
      <c r="C60" s="325"/>
      <c r="D60" s="325"/>
      <c r="E60" s="325"/>
      <c r="F60" s="325"/>
      <c r="G60" s="325"/>
      <c r="H60" s="355"/>
      <c r="I60" s="356"/>
      <c r="J60" s="355"/>
      <c r="K60" s="356"/>
      <c r="L60" s="355"/>
      <c r="M60" s="356"/>
      <c r="N60" s="355"/>
      <c r="O60" s="356"/>
      <c r="P60" s="402"/>
      <c r="Q60" s="400"/>
      <c r="R60" s="325"/>
      <c r="S60" s="325"/>
      <c r="T60" s="325"/>
      <c r="U60" s="325"/>
    </row>
    <row r="61" spans="1:21" ht="15.75" x14ac:dyDescent="0.25">
      <c r="A61" s="1526"/>
      <c r="B61" s="1526"/>
      <c r="C61" s="325"/>
      <c r="D61" s="325"/>
      <c r="E61" s="325"/>
      <c r="F61" s="325"/>
      <c r="G61" s="325"/>
      <c r="H61" s="355"/>
      <c r="I61" s="356"/>
      <c r="J61" s="355"/>
      <c r="K61" s="356"/>
      <c r="L61" s="355"/>
      <c r="M61" s="356"/>
      <c r="N61" s="355"/>
      <c r="O61" s="356"/>
      <c r="P61" s="402"/>
      <c r="Q61" s="400"/>
      <c r="R61" s="325"/>
      <c r="S61" s="325"/>
      <c r="T61" s="325"/>
      <c r="U61" s="325"/>
    </row>
    <row r="62" spans="1:21" ht="15.75" x14ac:dyDescent="0.25">
      <c r="A62" s="1527"/>
      <c r="B62" s="1527"/>
      <c r="C62" s="325"/>
      <c r="D62" s="325"/>
      <c r="E62" s="325"/>
      <c r="F62" s="325"/>
      <c r="G62" s="325"/>
      <c r="H62" s="355"/>
      <c r="I62" s="356"/>
      <c r="J62" s="355"/>
      <c r="K62" s="356"/>
      <c r="L62" s="355"/>
      <c r="M62" s="356"/>
      <c r="N62" s="355"/>
      <c r="O62" s="356"/>
      <c r="P62" s="402">
        <f t="shared" si="0"/>
        <v>0</v>
      </c>
      <c r="Q62" s="400">
        <f t="shared" si="0"/>
        <v>0</v>
      </c>
      <c r="R62" s="325"/>
      <c r="S62" s="325"/>
      <c r="T62" s="325"/>
      <c r="U62" s="325"/>
    </row>
    <row r="63" spans="1:21" ht="15.75" x14ac:dyDescent="0.25">
      <c r="A63" s="1525" t="s">
        <v>1495</v>
      </c>
      <c r="B63" s="413"/>
      <c r="C63" s="325"/>
      <c r="D63" s="325"/>
      <c r="E63" s="325"/>
      <c r="F63" s="325"/>
      <c r="G63" s="325"/>
      <c r="H63" s="355"/>
      <c r="I63" s="356"/>
      <c r="J63" s="355"/>
      <c r="K63" s="356"/>
      <c r="L63" s="355"/>
      <c r="M63" s="356"/>
      <c r="N63" s="355"/>
      <c r="O63" s="356"/>
      <c r="P63" s="402">
        <f t="shared" ref="P63:Q69" si="3">H63+J63+L63+N63</f>
        <v>0</v>
      </c>
      <c r="Q63" s="400">
        <f t="shared" si="3"/>
        <v>0</v>
      </c>
      <c r="R63" s="325"/>
      <c r="S63" s="325"/>
      <c r="T63" s="325"/>
      <c r="U63" s="325"/>
    </row>
    <row r="64" spans="1:21" ht="15.75" x14ac:dyDescent="0.25">
      <c r="A64" s="1526"/>
      <c r="B64" s="413"/>
      <c r="C64" s="325"/>
      <c r="D64" s="325"/>
      <c r="E64" s="325"/>
      <c r="F64" s="325"/>
      <c r="G64" s="325"/>
      <c r="H64" s="355"/>
      <c r="I64" s="356"/>
      <c r="J64" s="355"/>
      <c r="K64" s="356"/>
      <c r="L64" s="355"/>
      <c r="M64" s="356"/>
      <c r="N64" s="355"/>
      <c r="O64" s="356"/>
      <c r="P64" s="402"/>
      <c r="Q64" s="400"/>
      <c r="R64" s="325"/>
      <c r="S64" s="325"/>
      <c r="T64" s="325"/>
      <c r="U64" s="325"/>
    </row>
    <row r="65" spans="1:21" ht="15.75" x14ac:dyDescent="0.25">
      <c r="A65" s="1526"/>
      <c r="B65" s="413"/>
      <c r="C65" s="325"/>
      <c r="D65" s="325"/>
      <c r="E65" s="325"/>
      <c r="F65" s="325"/>
      <c r="G65" s="325"/>
      <c r="H65" s="355"/>
      <c r="I65" s="356"/>
      <c r="J65" s="355"/>
      <c r="K65" s="356"/>
      <c r="L65" s="355"/>
      <c r="M65" s="356"/>
      <c r="N65" s="355"/>
      <c r="O65" s="356"/>
      <c r="P65" s="402"/>
      <c r="Q65" s="400"/>
      <c r="R65" s="325"/>
      <c r="S65" s="325"/>
      <c r="T65" s="325"/>
      <c r="U65" s="325"/>
    </row>
    <row r="66" spans="1:21" ht="15.75" x14ac:dyDescent="0.25">
      <c r="A66" s="1526"/>
      <c r="B66" s="413"/>
      <c r="C66" s="325"/>
      <c r="D66" s="325"/>
      <c r="E66" s="325"/>
      <c r="F66" s="325"/>
      <c r="G66" s="325"/>
      <c r="H66" s="355"/>
      <c r="I66" s="356"/>
      <c r="J66" s="355"/>
      <c r="K66" s="356"/>
      <c r="L66" s="355"/>
      <c r="M66" s="356"/>
      <c r="N66" s="355"/>
      <c r="O66" s="356"/>
      <c r="P66" s="402"/>
      <c r="Q66" s="400"/>
      <c r="R66" s="325"/>
      <c r="S66" s="325"/>
      <c r="T66" s="325"/>
      <c r="U66" s="325"/>
    </row>
    <row r="67" spans="1:21" ht="15.75" x14ac:dyDescent="0.25">
      <c r="A67" s="1526"/>
      <c r="B67" s="413"/>
      <c r="C67" s="325"/>
      <c r="D67" s="325"/>
      <c r="E67" s="325"/>
      <c r="F67" s="325"/>
      <c r="G67" s="325"/>
      <c r="H67" s="355"/>
      <c r="I67" s="356"/>
      <c r="J67" s="355"/>
      <c r="K67" s="356"/>
      <c r="L67" s="355"/>
      <c r="M67" s="356"/>
      <c r="N67" s="355"/>
      <c r="O67" s="356"/>
      <c r="P67" s="402"/>
      <c r="Q67" s="400"/>
      <c r="R67" s="325"/>
      <c r="S67" s="325"/>
      <c r="T67" s="325"/>
      <c r="U67" s="325"/>
    </row>
    <row r="68" spans="1:21" ht="15.75" x14ac:dyDescent="0.25">
      <c r="A68" s="1526"/>
      <c r="B68" s="413"/>
      <c r="C68" s="325"/>
      <c r="D68" s="325"/>
      <c r="E68" s="325"/>
      <c r="F68" s="325"/>
      <c r="G68" s="325"/>
      <c r="H68" s="355"/>
      <c r="I68" s="356"/>
      <c r="J68" s="355"/>
      <c r="K68" s="356"/>
      <c r="L68" s="355"/>
      <c r="M68" s="356"/>
      <c r="N68" s="355"/>
      <c r="O68" s="356"/>
      <c r="P68" s="402">
        <f t="shared" si="3"/>
        <v>0</v>
      </c>
      <c r="Q68" s="400">
        <f t="shared" si="3"/>
        <v>0</v>
      </c>
      <c r="R68" s="325"/>
      <c r="S68" s="325"/>
      <c r="T68" s="325"/>
      <c r="U68" s="325"/>
    </row>
    <row r="69" spans="1:21" ht="15.75" x14ac:dyDescent="0.25">
      <c r="A69" s="1527"/>
      <c r="B69" s="413"/>
      <c r="C69" s="325"/>
      <c r="D69" s="325"/>
      <c r="E69" s="325"/>
      <c r="F69" s="325"/>
      <c r="G69" s="325"/>
      <c r="H69" s="325"/>
      <c r="I69" s="356"/>
      <c r="J69" s="325"/>
      <c r="K69" s="356"/>
      <c r="L69" s="325"/>
      <c r="M69" s="356"/>
      <c r="N69" s="325"/>
      <c r="O69" s="356"/>
      <c r="P69" s="402">
        <f t="shared" si="3"/>
        <v>0</v>
      </c>
      <c r="Q69" s="400">
        <f t="shared" si="3"/>
        <v>0</v>
      </c>
      <c r="R69" s="71"/>
      <c r="S69" s="325"/>
      <c r="T69" s="325"/>
      <c r="U69" s="325"/>
    </row>
    <row r="70" spans="1:21" ht="15.75" x14ac:dyDescent="0.25">
      <c r="A70" s="294"/>
      <c r="B70" s="295"/>
      <c r="C70" s="295"/>
      <c r="D70" s="295"/>
      <c r="E70" s="294" t="s">
        <v>1480</v>
      </c>
      <c r="F70" s="295"/>
      <c r="G70" s="296"/>
      <c r="H70" s="75">
        <f t="shared" ref="H70:Q70" si="4">SUM(H10:H69)</f>
        <v>0</v>
      </c>
      <c r="I70" s="235">
        <f t="shared" si="4"/>
        <v>0</v>
      </c>
      <c r="J70" s="75">
        <f t="shared" si="4"/>
        <v>0</v>
      </c>
      <c r="K70" s="235">
        <f t="shared" si="4"/>
        <v>0</v>
      </c>
      <c r="L70" s="75">
        <f t="shared" si="4"/>
        <v>0</v>
      </c>
      <c r="M70" s="235">
        <f t="shared" si="4"/>
        <v>0</v>
      </c>
      <c r="N70" s="75">
        <f t="shared" si="4"/>
        <v>0</v>
      </c>
      <c r="O70" s="235">
        <f t="shared" si="4"/>
        <v>0</v>
      </c>
      <c r="P70" s="235">
        <f t="shared" si="4"/>
        <v>0</v>
      </c>
      <c r="Q70" s="235">
        <f t="shared" si="4"/>
        <v>0</v>
      </c>
      <c r="R70" s="68"/>
      <c r="S70" s="68"/>
      <c r="T70" s="68"/>
      <c r="U70" s="68"/>
    </row>
    <row r="77" spans="1:21" x14ac:dyDescent="0.25">
      <c r="C77" s="463"/>
    </row>
    <row r="78" spans="1:21" x14ac:dyDescent="0.25">
      <c r="C78" s="463"/>
    </row>
    <row r="79" spans="1:21" x14ac:dyDescent="0.25">
      <c r="C79" s="463"/>
    </row>
    <row r="80" spans="1:21" x14ac:dyDescent="0.25">
      <c r="C80" s="463"/>
    </row>
    <row r="81" spans="3:3" x14ac:dyDescent="0.25">
      <c r="C81" s="463"/>
    </row>
    <row r="82" spans="3:3" x14ac:dyDescent="0.25">
      <c r="C82" s="463"/>
    </row>
    <row r="83" spans="3:3" x14ac:dyDescent="0.25">
      <c r="C83" s="463"/>
    </row>
    <row r="84" spans="3:3" x14ac:dyDescent="0.25">
      <c r="C84" s="463"/>
    </row>
    <row r="85" spans="3:3" x14ac:dyDescent="0.25">
      <c r="C85" s="463"/>
    </row>
    <row r="86" spans="3:3" x14ac:dyDescent="0.25">
      <c r="C86" s="463"/>
    </row>
    <row r="87" spans="3:3" x14ac:dyDescent="0.25">
      <c r="C87" s="463"/>
    </row>
    <row r="88" spans="3:3" x14ac:dyDescent="0.25">
      <c r="C88" s="463"/>
    </row>
    <row r="89" spans="3:3" x14ac:dyDescent="0.25">
      <c r="C89" s="463"/>
    </row>
    <row r="90" spans="3:3" x14ac:dyDescent="0.25">
      <c r="C90" s="463"/>
    </row>
    <row r="91" spans="3:3" x14ac:dyDescent="0.25">
      <c r="C91" s="463"/>
    </row>
    <row r="92" spans="3:3" x14ac:dyDescent="0.25">
      <c r="C92" s="463"/>
    </row>
    <row r="93" spans="3:3" x14ac:dyDescent="0.25">
      <c r="C93" s="463"/>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E6:E8"/>
    <mergeCell ref="F6:F8"/>
    <mergeCell ref="D6:D8"/>
    <mergeCell ref="S6:S8"/>
    <mergeCell ref="T6:T8"/>
    <mergeCell ref="U6:U8"/>
    <mergeCell ref="F1:M1"/>
    <mergeCell ref="G6:G8"/>
    <mergeCell ref="H6:O6"/>
    <mergeCell ref="R6:R8"/>
    <mergeCell ref="P6:Q7"/>
    <mergeCell ref="H7:I7"/>
    <mergeCell ref="J7:K7"/>
    <mergeCell ref="L7:M7"/>
    <mergeCell ref="N7:O7"/>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dimension ref="A1:AP74"/>
  <sheetViews>
    <sheetView zoomScale="80" zoomScaleNormal="80" workbookViewId="0">
      <pane ySplit="9" topLeftCell="A70" activePane="bottomLeft" state="frozen"/>
      <selection activeCell="K7" sqref="K7"/>
      <selection pane="bottomLeft" activeCell="C1" sqref="C1"/>
    </sheetView>
  </sheetViews>
  <sheetFormatPr baseColWidth="10" defaultRowHeight="15" x14ac:dyDescent="0.25"/>
  <cols>
    <col min="1" max="1" width="35.7109375" style="463" customWidth="1"/>
    <col min="2" max="2" width="35.85546875" style="463" customWidth="1"/>
    <col min="3" max="7" width="27.42578125" style="463" customWidth="1"/>
    <col min="8" max="8" width="15.28515625" style="463" customWidth="1"/>
    <col min="9" max="9" width="11.42578125" style="233"/>
    <col min="10" max="10" width="15.28515625" style="463" customWidth="1"/>
    <col min="11" max="11" width="18.85546875" style="233" customWidth="1"/>
    <col min="12" max="12" width="11.42578125" style="463"/>
    <col min="13" max="13" width="11.42578125" style="233"/>
    <col min="14" max="14" width="11.42578125" style="463"/>
    <col min="15" max="15" width="11.42578125" style="233"/>
    <col min="16" max="16" width="15.28515625" style="463" customWidth="1"/>
    <col min="17" max="17" width="18.28515625" style="233" customWidth="1"/>
    <col min="18" max="20" width="14.140625" style="463" customWidth="1"/>
    <col min="21" max="21" width="17" style="463" customWidth="1"/>
    <col min="22" max="16384" width="11.42578125" style="463"/>
  </cols>
  <sheetData>
    <row r="1" spans="1:42" ht="21" x14ac:dyDescent="0.25">
      <c r="A1" s="408"/>
      <c r="B1" s="408"/>
      <c r="C1" s="408"/>
      <c r="D1" s="408"/>
      <c r="E1" s="408"/>
      <c r="F1" s="1591" t="s">
        <v>1511</v>
      </c>
      <c r="G1" s="1591"/>
      <c r="H1" s="1591"/>
      <c r="I1" s="1591"/>
      <c r="J1" s="1591"/>
      <c r="K1" s="1591"/>
      <c r="L1" s="1591"/>
      <c r="M1" s="1591"/>
      <c r="N1" s="409"/>
      <c r="O1" s="409"/>
      <c r="P1" s="511" t="s">
        <v>1673</v>
      </c>
      <c r="Q1" s="511" t="s">
        <v>1674</v>
      </c>
      <c r="R1" s="511" t="s">
        <v>1675</v>
      </c>
      <c r="S1" s="511" t="s">
        <v>1676</v>
      </c>
      <c r="T1" s="511" t="s">
        <v>1677</v>
      </c>
      <c r="U1" s="511" t="s">
        <v>1678</v>
      </c>
      <c r="V1" s="511" t="s">
        <v>1679</v>
      </c>
      <c r="W1" s="511" t="s">
        <v>1680</v>
      </c>
      <c r="X1" s="511" t="s">
        <v>1681</v>
      </c>
      <c r="Y1" s="511" t="s">
        <v>1682</v>
      </c>
      <c r="Z1" s="511" t="s">
        <v>1683</v>
      </c>
      <c r="AA1" s="511" t="s">
        <v>1684</v>
      </c>
      <c r="AB1" s="511" t="s">
        <v>1685</v>
      </c>
      <c r="AC1" s="511" t="s">
        <v>1686</v>
      </c>
      <c r="AD1" s="511" t="s">
        <v>1687</v>
      </c>
      <c r="AE1" s="515"/>
      <c r="AF1" s="515"/>
      <c r="AG1" s="515"/>
      <c r="AH1" s="515"/>
      <c r="AI1" s="515"/>
      <c r="AJ1" s="515"/>
      <c r="AK1" s="515"/>
      <c r="AL1" s="408"/>
      <c r="AM1" s="408"/>
      <c r="AN1" s="408"/>
      <c r="AO1" s="408"/>
      <c r="AP1" s="408"/>
    </row>
    <row r="2" spans="1:42" ht="18.75" x14ac:dyDescent="0.25">
      <c r="A2" s="407" t="s">
        <v>1354</v>
      </c>
      <c r="B2" s="408"/>
      <c r="C2" s="408"/>
      <c r="D2" s="408"/>
      <c r="E2" s="408"/>
      <c r="F2" s="408"/>
      <c r="G2" s="408"/>
      <c r="H2" s="409"/>
      <c r="I2" s="410"/>
      <c r="J2" s="409"/>
      <c r="K2" s="409"/>
      <c r="L2" s="409"/>
      <c r="M2" s="409"/>
      <c r="N2" s="409"/>
      <c r="O2" s="409"/>
      <c r="P2" s="409"/>
      <c r="Q2" s="409"/>
      <c r="R2" s="409"/>
      <c r="S2" s="409"/>
      <c r="T2" s="409"/>
      <c r="U2" s="409"/>
      <c r="V2" s="409"/>
      <c r="W2" s="409"/>
      <c r="X2" s="409"/>
      <c r="Y2" s="409"/>
      <c r="Z2" s="409"/>
      <c r="AA2" s="409"/>
      <c r="AB2" s="408"/>
      <c r="AC2" s="408"/>
      <c r="AD2" s="408"/>
      <c r="AE2" s="408"/>
      <c r="AF2" s="408"/>
      <c r="AG2" s="408"/>
      <c r="AH2" s="408"/>
      <c r="AI2" s="408"/>
      <c r="AJ2" s="408"/>
      <c r="AK2" s="408"/>
      <c r="AL2" s="408"/>
      <c r="AM2" s="408"/>
      <c r="AN2" s="408"/>
      <c r="AO2" s="408"/>
      <c r="AP2" s="408"/>
    </row>
    <row r="3" spans="1:42" ht="18.75" x14ac:dyDescent="0.25">
      <c r="A3" s="407" t="s">
        <v>1507</v>
      </c>
      <c r="B3" s="408"/>
      <c r="C3" s="408"/>
      <c r="D3" s="408"/>
      <c r="E3" s="408"/>
      <c r="F3" s="408"/>
      <c r="G3" s="408"/>
      <c r="H3" s="409"/>
      <c r="I3" s="410"/>
      <c r="J3" s="409"/>
      <c r="K3" s="409"/>
      <c r="L3" s="409"/>
      <c r="M3" s="409"/>
      <c r="N3" s="409"/>
      <c r="O3" s="409"/>
      <c r="P3" s="409"/>
      <c r="Q3" s="409"/>
      <c r="R3" s="409"/>
      <c r="S3" s="409"/>
      <c r="T3" s="409"/>
      <c r="U3" s="409"/>
      <c r="V3" s="409"/>
      <c r="W3" s="409"/>
      <c r="X3" s="409"/>
      <c r="Y3" s="409"/>
      <c r="Z3" s="409"/>
      <c r="AA3" s="409"/>
      <c r="AB3" s="408"/>
      <c r="AC3" s="408"/>
      <c r="AD3" s="408"/>
      <c r="AE3" s="408"/>
      <c r="AF3" s="408"/>
      <c r="AG3" s="408"/>
      <c r="AH3" s="408"/>
      <c r="AI3" s="408"/>
      <c r="AJ3" s="408"/>
      <c r="AK3" s="408"/>
      <c r="AL3" s="408"/>
      <c r="AM3" s="408"/>
      <c r="AN3" s="408"/>
      <c r="AO3" s="408"/>
      <c r="AP3" s="408"/>
    </row>
    <row r="4" spans="1:42" s="408" customFormat="1" ht="18.75" x14ac:dyDescent="0.25">
      <c r="A4" s="407" t="s">
        <v>1508</v>
      </c>
      <c r="H4" s="409"/>
      <c r="I4" s="410"/>
      <c r="J4" s="409"/>
      <c r="K4" s="409"/>
      <c r="L4" s="409"/>
      <c r="M4" s="409"/>
      <c r="N4" s="409"/>
      <c r="O4" s="409"/>
      <c r="P4" s="409"/>
      <c r="Q4" s="409"/>
      <c r="R4" s="409"/>
      <c r="S4" s="409"/>
      <c r="T4" s="409"/>
      <c r="U4" s="409"/>
      <c r="V4" s="409"/>
      <c r="W4" s="409"/>
      <c r="X4" s="409"/>
      <c r="Y4" s="409"/>
      <c r="Z4" s="409"/>
      <c r="AA4" s="409"/>
    </row>
    <row r="5" spans="1:42" s="408" customFormat="1" ht="18.75" x14ac:dyDescent="0.25">
      <c r="A5" s="407" t="s">
        <v>1509</v>
      </c>
      <c r="H5" s="409"/>
      <c r="I5" s="410"/>
      <c r="J5" s="409"/>
      <c r="K5" s="409"/>
      <c r="L5" s="409"/>
      <c r="M5" s="409"/>
      <c r="N5" s="409"/>
      <c r="O5" s="409"/>
      <c r="P5" s="409"/>
      <c r="Q5" s="409"/>
      <c r="R5" s="409"/>
      <c r="S5" s="409"/>
      <c r="T5" s="409"/>
      <c r="U5" s="409"/>
      <c r="V5" s="409"/>
      <c r="W5" s="409"/>
      <c r="X5" s="409"/>
      <c r="Y5" s="409"/>
      <c r="Z5" s="409"/>
      <c r="AA5" s="409"/>
    </row>
    <row r="6" spans="1:42" s="408" customFormat="1" x14ac:dyDescent="0.25">
      <c r="A6" s="412" t="s">
        <v>1510</v>
      </c>
      <c r="B6" s="412"/>
      <c r="C6" s="412"/>
      <c r="D6" s="412"/>
      <c r="E6" s="412"/>
      <c r="F6" s="412"/>
      <c r="G6" s="412"/>
      <c r="H6" s="412"/>
      <c r="I6" s="412"/>
      <c r="J6" s="412"/>
      <c r="K6" s="412"/>
      <c r="L6" s="412"/>
      <c r="M6" s="412"/>
      <c r="N6" s="412"/>
      <c r="O6" s="412"/>
      <c r="P6" s="412"/>
      <c r="Q6" s="412"/>
      <c r="R6" s="412"/>
      <c r="S6" s="412"/>
      <c r="T6" s="412"/>
      <c r="U6" s="412"/>
    </row>
    <row r="7" spans="1:42" ht="15" customHeight="1" x14ac:dyDescent="0.25">
      <c r="A7" s="1522" t="s">
        <v>96</v>
      </c>
      <c r="B7" s="1524" t="s">
        <v>110</v>
      </c>
      <c r="C7" s="1534" t="s">
        <v>1537</v>
      </c>
      <c r="D7" s="1534" t="s">
        <v>1538</v>
      </c>
      <c r="E7" s="1534" t="s">
        <v>86</v>
      </c>
      <c r="F7" s="1534" t="s">
        <v>391</v>
      </c>
      <c r="G7" s="1534" t="s">
        <v>87</v>
      </c>
      <c r="H7" s="1537" t="s">
        <v>99</v>
      </c>
      <c r="I7" s="1539"/>
      <c r="J7" s="1539"/>
      <c r="K7" s="1539"/>
      <c r="L7" s="1539"/>
      <c r="M7" s="1539"/>
      <c r="N7" s="1539"/>
      <c r="O7" s="1538"/>
      <c r="P7" s="1543" t="s">
        <v>100</v>
      </c>
      <c r="Q7" s="1544"/>
      <c r="R7" s="1524" t="s">
        <v>102</v>
      </c>
      <c r="S7" s="1524" t="s">
        <v>109</v>
      </c>
      <c r="T7" s="1524" t="s">
        <v>108</v>
      </c>
      <c r="U7" s="1540" t="s">
        <v>88</v>
      </c>
    </row>
    <row r="8" spans="1:42" ht="15" customHeight="1" x14ac:dyDescent="0.25">
      <c r="A8" s="1522"/>
      <c r="B8" s="1522"/>
      <c r="C8" s="1535"/>
      <c r="D8" s="1535"/>
      <c r="E8" s="1535"/>
      <c r="F8" s="1535"/>
      <c r="G8" s="1535"/>
      <c r="H8" s="1537" t="s">
        <v>103</v>
      </c>
      <c r="I8" s="1538"/>
      <c r="J8" s="1537" t="s">
        <v>104</v>
      </c>
      <c r="K8" s="1538"/>
      <c r="L8" s="1537" t="s">
        <v>105</v>
      </c>
      <c r="M8" s="1538"/>
      <c r="N8" s="1537" t="s">
        <v>106</v>
      </c>
      <c r="O8" s="1538"/>
      <c r="P8" s="1545"/>
      <c r="Q8" s="1546"/>
      <c r="R8" s="1522"/>
      <c r="S8" s="1522"/>
      <c r="T8" s="1522"/>
      <c r="U8" s="1541"/>
    </row>
    <row r="9" spans="1:42" ht="25.5" x14ac:dyDescent="0.25">
      <c r="A9" s="1523"/>
      <c r="B9" s="1523"/>
      <c r="C9" s="1536"/>
      <c r="D9" s="1536"/>
      <c r="E9" s="1536"/>
      <c r="F9" s="1536"/>
      <c r="G9" s="1536"/>
      <c r="H9" s="439" t="s">
        <v>107</v>
      </c>
      <c r="I9" s="439" t="s">
        <v>12</v>
      </c>
      <c r="J9" s="439" t="s">
        <v>107</v>
      </c>
      <c r="K9" s="439" t="s">
        <v>12</v>
      </c>
      <c r="L9" s="439" t="s">
        <v>107</v>
      </c>
      <c r="M9" s="439" t="s">
        <v>12</v>
      </c>
      <c r="N9" s="439" t="s">
        <v>107</v>
      </c>
      <c r="O9" s="439" t="s">
        <v>12</v>
      </c>
      <c r="P9" s="439" t="s">
        <v>107</v>
      </c>
      <c r="Q9" s="439" t="s">
        <v>12</v>
      </c>
      <c r="R9" s="1523"/>
      <c r="S9" s="1523"/>
      <c r="T9" s="1523"/>
      <c r="U9" s="1542"/>
    </row>
    <row r="10" spans="1:42" ht="15.75" x14ac:dyDescent="0.25">
      <c r="A10" s="502"/>
      <c r="B10" s="503"/>
      <c r="C10" s="442"/>
      <c r="D10" s="442"/>
      <c r="E10" s="442"/>
      <c r="F10" s="443"/>
      <c r="G10" s="442"/>
      <c r="H10" s="444"/>
      <c r="I10" s="444"/>
      <c r="J10" s="444"/>
      <c r="K10" s="444"/>
      <c r="L10" s="444"/>
      <c r="M10" s="444"/>
      <c r="N10" s="444"/>
      <c r="O10" s="444"/>
      <c r="P10" s="444"/>
      <c r="Q10" s="444"/>
      <c r="R10" s="445"/>
      <c r="S10" s="445"/>
      <c r="T10" s="445"/>
      <c r="U10" s="446"/>
    </row>
    <row r="11" spans="1:42" s="501" customFormat="1" ht="15.75" x14ac:dyDescent="0.25">
      <c r="A11" s="1532" t="s">
        <v>1507</v>
      </c>
      <c r="B11" s="1592" t="s">
        <v>1535</v>
      </c>
      <c r="C11" s="496"/>
      <c r="D11" s="496"/>
      <c r="E11" s="496"/>
      <c r="F11" s="497"/>
      <c r="G11" s="496"/>
      <c r="H11" s="498"/>
      <c r="I11" s="498"/>
      <c r="J11" s="498"/>
      <c r="K11" s="498"/>
      <c r="L11" s="498"/>
      <c r="M11" s="498"/>
      <c r="N11" s="498"/>
      <c r="O11" s="498"/>
      <c r="P11" s="498"/>
      <c r="Q11" s="498"/>
      <c r="R11" s="499"/>
      <c r="S11" s="499"/>
      <c r="T11" s="499"/>
      <c r="U11" s="500"/>
    </row>
    <row r="12" spans="1:42" s="501" customFormat="1" ht="15.75" x14ac:dyDescent="0.25">
      <c r="A12" s="1532"/>
      <c r="B12" s="1593"/>
      <c r="C12" s="496"/>
      <c r="D12" s="496"/>
      <c r="E12" s="496"/>
      <c r="F12" s="497"/>
      <c r="G12" s="496"/>
      <c r="H12" s="498"/>
      <c r="I12" s="498"/>
      <c r="J12" s="498"/>
      <c r="K12" s="498"/>
      <c r="L12" s="498"/>
      <c r="M12" s="498"/>
      <c r="N12" s="498"/>
      <c r="O12" s="498"/>
      <c r="P12" s="498"/>
      <c r="Q12" s="498"/>
      <c r="R12" s="499"/>
      <c r="S12" s="499"/>
      <c r="T12" s="499"/>
      <c r="U12" s="500"/>
    </row>
    <row r="13" spans="1:42" s="501" customFormat="1" ht="15.75" x14ac:dyDescent="0.25">
      <c r="A13" s="1532"/>
      <c r="B13" s="1593"/>
      <c r="C13" s="496"/>
      <c r="D13" s="496"/>
      <c r="E13" s="496"/>
      <c r="F13" s="497"/>
      <c r="G13" s="496"/>
      <c r="H13" s="498"/>
      <c r="I13" s="498"/>
      <c r="J13" s="498"/>
      <c r="K13" s="498"/>
      <c r="L13" s="498"/>
      <c r="M13" s="498"/>
      <c r="N13" s="498"/>
      <c r="O13" s="498"/>
      <c r="P13" s="498"/>
      <c r="Q13" s="498"/>
      <c r="R13" s="499"/>
      <c r="S13" s="499"/>
      <c r="T13" s="499"/>
      <c r="U13" s="500"/>
    </row>
    <row r="14" spans="1:42" s="501" customFormat="1" ht="15.75" x14ac:dyDescent="0.25">
      <c r="A14" s="1532"/>
      <c r="B14" s="1593"/>
      <c r="C14" s="496"/>
      <c r="D14" s="496"/>
      <c r="E14" s="496"/>
      <c r="F14" s="497"/>
      <c r="G14" s="496"/>
      <c r="H14" s="498"/>
      <c r="I14" s="498"/>
      <c r="J14" s="498"/>
      <c r="K14" s="498"/>
      <c r="L14" s="498"/>
      <c r="M14" s="498"/>
      <c r="N14" s="498"/>
      <c r="O14" s="498"/>
      <c r="P14" s="498"/>
      <c r="Q14" s="498"/>
      <c r="R14" s="499"/>
      <c r="S14" s="499"/>
      <c r="T14" s="499"/>
      <c r="U14" s="500"/>
    </row>
    <row r="15" spans="1:42" s="501" customFormat="1" ht="15.75" x14ac:dyDescent="0.25">
      <c r="A15" s="1532"/>
      <c r="B15" s="1593"/>
      <c r="C15" s="496"/>
      <c r="D15" s="496"/>
      <c r="E15" s="496"/>
      <c r="F15" s="497"/>
      <c r="G15" s="496"/>
      <c r="H15" s="498"/>
      <c r="I15" s="498"/>
      <c r="J15" s="498"/>
      <c r="K15" s="498"/>
      <c r="L15" s="498"/>
      <c r="M15" s="498"/>
      <c r="N15" s="498"/>
      <c r="O15" s="498"/>
      <c r="P15" s="498"/>
      <c r="Q15" s="498"/>
      <c r="R15" s="499"/>
      <c r="S15" s="499"/>
      <c r="T15" s="499"/>
      <c r="U15" s="500"/>
    </row>
    <row r="16" spans="1:42" s="501" customFormat="1" ht="15.75" x14ac:dyDescent="0.25">
      <c r="A16" s="1532"/>
      <c r="B16" s="1593"/>
      <c r="C16" s="496"/>
      <c r="D16" s="496"/>
      <c r="E16" s="496"/>
      <c r="F16" s="497"/>
      <c r="G16" s="496"/>
      <c r="H16" s="498"/>
      <c r="I16" s="498"/>
      <c r="J16" s="498"/>
      <c r="K16" s="498"/>
      <c r="L16" s="498"/>
      <c r="M16" s="498"/>
      <c r="N16" s="498"/>
      <c r="O16" s="498"/>
      <c r="P16" s="498"/>
      <c r="Q16" s="498"/>
      <c r="R16" s="499"/>
      <c r="S16" s="499"/>
      <c r="T16" s="499"/>
      <c r="U16" s="500"/>
    </row>
    <row r="17" spans="1:21" s="501" customFormat="1" ht="15.75" hidden="1" x14ac:dyDescent="0.25">
      <c r="A17" s="1532"/>
      <c r="B17" s="1594"/>
      <c r="C17" s="496"/>
      <c r="D17" s="496"/>
      <c r="E17" s="496"/>
      <c r="F17" s="497"/>
      <c r="G17" s="496"/>
      <c r="H17" s="498"/>
      <c r="I17" s="498"/>
      <c r="J17" s="498"/>
      <c r="K17" s="498"/>
      <c r="L17" s="498"/>
      <c r="M17" s="498"/>
      <c r="N17" s="498"/>
      <c r="O17" s="498"/>
      <c r="P17" s="498"/>
      <c r="Q17" s="498"/>
      <c r="R17" s="499"/>
      <c r="S17" s="499"/>
      <c r="T17" s="499"/>
      <c r="U17" s="500"/>
    </row>
    <row r="18" spans="1:21" ht="15.75" customHeight="1" x14ac:dyDescent="0.25">
      <c r="A18" s="1532"/>
      <c r="B18" s="1525" t="s">
        <v>1521</v>
      </c>
      <c r="C18" s="488"/>
      <c r="D18" s="488"/>
      <c r="E18" s="488"/>
      <c r="F18" s="488"/>
      <c r="G18" s="361"/>
      <c r="H18" s="489"/>
      <c r="I18" s="490"/>
      <c r="J18" s="489"/>
      <c r="K18" s="490"/>
      <c r="L18" s="489"/>
      <c r="M18" s="490"/>
      <c r="N18" s="489"/>
      <c r="O18" s="490"/>
      <c r="P18" s="402">
        <f t="shared" ref="P18:Q22" si="0">H18+J18+L18+N18</f>
        <v>0</v>
      </c>
      <c r="Q18" s="400">
        <f t="shared" si="0"/>
        <v>0</v>
      </c>
      <c r="R18" s="361"/>
      <c r="S18" s="361"/>
      <c r="T18" s="361"/>
      <c r="U18" s="361"/>
    </row>
    <row r="19" spans="1:21" ht="15.75" x14ac:dyDescent="0.25">
      <c r="A19" s="1532"/>
      <c r="B19" s="1526"/>
      <c r="C19" s="488"/>
      <c r="D19" s="488"/>
      <c r="E19" s="488"/>
      <c r="F19" s="488"/>
      <c r="G19" s="361"/>
      <c r="H19" s="489"/>
      <c r="I19" s="490"/>
      <c r="J19" s="489"/>
      <c r="K19" s="490"/>
      <c r="L19" s="489"/>
      <c r="M19" s="490"/>
      <c r="N19" s="489"/>
      <c r="O19" s="490"/>
      <c r="P19" s="402">
        <f t="shared" si="0"/>
        <v>0</v>
      </c>
      <c r="Q19" s="400">
        <f t="shared" si="0"/>
        <v>0</v>
      </c>
      <c r="R19" s="361"/>
      <c r="S19" s="361"/>
      <c r="T19" s="361"/>
      <c r="U19" s="361"/>
    </row>
    <row r="20" spans="1:21" ht="15.75" x14ac:dyDescent="0.25">
      <c r="A20" s="1532"/>
      <c r="B20" s="1526"/>
      <c r="C20" s="488"/>
      <c r="D20" s="488"/>
      <c r="E20" s="488"/>
      <c r="F20" s="488"/>
      <c r="G20" s="361"/>
      <c r="H20" s="489"/>
      <c r="I20" s="490"/>
      <c r="J20" s="489"/>
      <c r="K20" s="490"/>
      <c r="L20" s="489"/>
      <c r="M20" s="490"/>
      <c r="N20" s="489"/>
      <c r="O20" s="490"/>
      <c r="P20" s="402">
        <f t="shared" si="0"/>
        <v>0</v>
      </c>
      <c r="Q20" s="400">
        <f t="shared" si="0"/>
        <v>0</v>
      </c>
      <c r="R20" s="361"/>
      <c r="S20" s="361"/>
      <c r="T20" s="361"/>
      <c r="U20" s="361"/>
    </row>
    <row r="21" spans="1:21" ht="15.75" x14ac:dyDescent="0.25">
      <c r="A21" s="1532"/>
      <c r="B21" s="1526"/>
      <c r="C21" s="488"/>
      <c r="D21" s="488"/>
      <c r="E21" s="488"/>
      <c r="F21" s="488"/>
      <c r="G21" s="361"/>
      <c r="H21" s="489"/>
      <c r="I21" s="490"/>
      <c r="J21" s="489"/>
      <c r="K21" s="490"/>
      <c r="L21" s="489"/>
      <c r="M21" s="490"/>
      <c r="N21" s="489"/>
      <c r="O21" s="490"/>
      <c r="P21" s="402">
        <f t="shared" si="0"/>
        <v>0</v>
      </c>
      <c r="Q21" s="400">
        <f t="shared" si="0"/>
        <v>0</v>
      </c>
      <c r="R21" s="361"/>
      <c r="S21" s="361"/>
      <c r="T21" s="361"/>
      <c r="U21" s="361"/>
    </row>
    <row r="22" spans="1:21" ht="15.75" x14ac:dyDescent="0.25">
      <c r="A22" s="1532"/>
      <c r="B22" s="1525" t="s">
        <v>1522</v>
      </c>
      <c r="C22" s="488"/>
      <c r="D22" s="488"/>
      <c r="E22" s="488"/>
      <c r="F22" s="488"/>
      <c r="G22" s="361"/>
      <c r="H22" s="489"/>
      <c r="I22" s="490"/>
      <c r="J22" s="489"/>
      <c r="K22" s="490"/>
      <c r="L22" s="489"/>
      <c r="M22" s="490"/>
      <c r="N22" s="489"/>
      <c r="O22" s="490"/>
      <c r="P22" s="402">
        <f t="shared" si="0"/>
        <v>0</v>
      </c>
      <c r="Q22" s="400">
        <f t="shared" si="0"/>
        <v>0</v>
      </c>
      <c r="R22" s="361"/>
      <c r="S22" s="361"/>
      <c r="T22" s="361"/>
      <c r="U22" s="361"/>
    </row>
    <row r="23" spans="1:21" ht="15.75" x14ac:dyDescent="0.25">
      <c r="A23" s="1532"/>
      <c r="B23" s="1526"/>
      <c r="C23" s="488"/>
      <c r="D23" s="488"/>
      <c r="E23" s="488"/>
      <c r="F23" s="488"/>
      <c r="G23" s="361"/>
      <c r="H23" s="489"/>
      <c r="I23" s="490"/>
      <c r="J23" s="489"/>
      <c r="K23" s="490"/>
      <c r="L23" s="489"/>
      <c r="M23" s="490"/>
      <c r="N23" s="489"/>
      <c r="O23" s="490"/>
      <c r="P23" s="402">
        <f t="shared" ref="P23:P72" si="1">H23+J23+L23+N23</f>
        <v>0</v>
      </c>
      <c r="Q23" s="400">
        <f t="shared" ref="Q23:Q72" si="2">I23+K23+M23+O23</f>
        <v>0</v>
      </c>
      <c r="R23" s="361"/>
      <c r="S23" s="361"/>
      <c r="T23" s="361"/>
      <c r="U23" s="361"/>
    </row>
    <row r="24" spans="1:21" ht="15.75" x14ac:dyDescent="0.25">
      <c r="A24" s="1532"/>
      <c r="B24" s="1526"/>
      <c r="C24" s="488"/>
      <c r="D24" s="488"/>
      <c r="E24" s="488"/>
      <c r="F24" s="488"/>
      <c r="G24" s="361"/>
      <c r="H24" s="489"/>
      <c r="I24" s="490"/>
      <c r="J24" s="489"/>
      <c r="K24" s="490"/>
      <c r="L24" s="489"/>
      <c r="M24" s="490"/>
      <c r="N24" s="489"/>
      <c r="O24" s="490"/>
      <c r="P24" s="402">
        <f t="shared" si="1"/>
        <v>0</v>
      </c>
      <c r="Q24" s="400">
        <f t="shared" si="2"/>
        <v>0</v>
      </c>
      <c r="R24" s="361"/>
      <c r="S24" s="361"/>
      <c r="T24" s="361"/>
      <c r="U24" s="361"/>
    </row>
    <row r="25" spans="1:21" ht="15.75" x14ac:dyDescent="0.25">
      <c r="A25" s="1532"/>
      <c r="B25" s="1527"/>
      <c r="C25" s="488"/>
      <c r="D25" s="488"/>
      <c r="E25" s="488"/>
      <c r="F25" s="488"/>
      <c r="G25" s="361"/>
      <c r="H25" s="489"/>
      <c r="I25" s="490"/>
      <c r="J25" s="489"/>
      <c r="K25" s="490"/>
      <c r="L25" s="489"/>
      <c r="M25" s="490"/>
      <c r="N25" s="489"/>
      <c r="O25" s="490"/>
      <c r="P25" s="402">
        <f t="shared" si="1"/>
        <v>0</v>
      </c>
      <c r="Q25" s="400">
        <f t="shared" si="2"/>
        <v>0</v>
      </c>
      <c r="R25" s="361"/>
      <c r="S25" s="361"/>
      <c r="T25" s="361"/>
      <c r="U25" s="361"/>
    </row>
    <row r="26" spans="1:21" ht="15.75" x14ac:dyDescent="0.25">
      <c r="A26" s="1532"/>
      <c r="B26" s="1525" t="s">
        <v>1523</v>
      </c>
      <c r="C26" s="488"/>
      <c r="D26" s="488"/>
      <c r="E26" s="488"/>
      <c r="F26" s="488"/>
      <c r="G26" s="361"/>
      <c r="H26" s="489"/>
      <c r="I26" s="490"/>
      <c r="J26" s="489"/>
      <c r="K26" s="490"/>
      <c r="L26" s="489"/>
      <c r="M26" s="490"/>
      <c r="N26" s="489"/>
      <c r="O26" s="490"/>
      <c r="P26" s="402">
        <f t="shared" si="1"/>
        <v>0</v>
      </c>
      <c r="Q26" s="400">
        <f t="shared" si="2"/>
        <v>0</v>
      </c>
      <c r="R26" s="361"/>
      <c r="S26" s="361"/>
      <c r="T26" s="361"/>
      <c r="U26" s="361"/>
    </row>
    <row r="27" spans="1:21" ht="15.75" x14ac:dyDescent="0.25">
      <c r="A27" s="1532"/>
      <c r="B27" s="1526"/>
      <c r="C27" s="488"/>
      <c r="D27" s="488"/>
      <c r="E27" s="488"/>
      <c r="F27" s="488"/>
      <c r="G27" s="361"/>
      <c r="H27" s="489"/>
      <c r="I27" s="490"/>
      <c r="J27" s="489"/>
      <c r="K27" s="490"/>
      <c r="L27" s="489"/>
      <c r="M27" s="490"/>
      <c r="N27" s="489"/>
      <c r="O27" s="490"/>
      <c r="P27" s="402">
        <f t="shared" si="1"/>
        <v>0</v>
      </c>
      <c r="Q27" s="400">
        <f t="shared" si="2"/>
        <v>0</v>
      </c>
      <c r="R27" s="361"/>
      <c r="S27" s="361"/>
      <c r="T27" s="361"/>
      <c r="U27" s="361"/>
    </row>
    <row r="28" spans="1:21" ht="15.75" x14ac:dyDescent="0.25">
      <c r="A28" s="1532"/>
      <c r="B28" s="1526"/>
      <c r="C28" s="488"/>
      <c r="D28" s="488"/>
      <c r="E28" s="488"/>
      <c r="F28" s="488"/>
      <c r="G28" s="361"/>
      <c r="H28" s="489"/>
      <c r="I28" s="490"/>
      <c r="J28" s="489"/>
      <c r="K28" s="490"/>
      <c r="L28" s="489"/>
      <c r="M28" s="490"/>
      <c r="N28" s="489"/>
      <c r="O28" s="490"/>
      <c r="P28" s="402">
        <f t="shared" si="1"/>
        <v>0</v>
      </c>
      <c r="Q28" s="400">
        <f t="shared" si="2"/>
        <v>0</v>
      </c>
      <c r="R28" s="361"/>
      <c r="S28" s="361"/>
      <c r="T28" s="361"/>
      <c r="U28" s="361"/>
    </row>
    <row r="29" spans="1:21" ht="15.75" x14ac:dyDescent="0.25">
      <c r="A29" s="1532"/>
      <c r="B29" s="1527"/>
      <c r="C29" s="488"/>
      <c r="D29" s="488"/>
      <c r="E29" s="488"/>
      <c r="F29" s="488"/>
      <c r="G29" s="361"/>
      <c r="H29" s="489"/>
      <c r="I29" s="490"/>
      <c r="J29" s="489"/>
      <c r="K29" s="490"/>
      <c r="L29" s="489"/>
      <c r="M29" s="490"/>
      <c r="N29" s="489"/>
      <c r="O29" s="490"/>
      <c r="P29" s="402">
        <f t="shared" si="1"/>
        <v>0</v>
      </c>
      <c r="Q29" s="400">
        <f t="shared" si="2"/>
        <v>0</v>
      </c>
      <c r="R29" s="361"/>
      <c r="S29" s="361"/>
      <c r="T29" s="361"/>
      <c r="U29" s="361"/>
    </row>
    <row r="30" spans="1:21" ht="15.75" x14ac:dyDescent="0.25">
      <c r="A30" s="1532"/>
      <c r="B30" s="1588" t="s">
        <v>1524</v>
      </c>
      <c r="C30" s="488"/>
      <c r="D30" s="488"/>
      <c r="E30" s="488"/>
      <c r="F30" s="488"/>
      <c r="G30" s="361"/>
      <c r="H30" s="489"/>
      <c r="I30" s="490"/>
      <c r="J30" s="489"/>
      <c r="K30" s="490"/>
      <c r="L30" s="489"/>
      <c r="M30" s="490"/>
      <c r="N30" s="489"/>
      <c r="O30" s="490"/>
      <c r="P30" s="402">
        <f t="shared" si="1"/>
        <v>0</v>
      </c>
      <c r="Q30" s="400">
        <f t="shared" si="2"/>
        <v>0</v>
      </c>
      <c r="R30" s="361"/>
      <c r="S30" s="361"/>
      <c r="T30" s="361"/>
      <c r="U30" s="361"/>
    </row>
    <row r="31" spans="1:21" ht="15.75" x14ac:dyDescent="0.25">
      <c r="A31" s="1532"/>
      <c r="B31" s="1588"/>
      <c r="C31" s="488"/>
      <c r="D31" s="488"/>
      <c r="E31" s="488"/>
      <c r="F31" s="488"/>
      <c r="G31" s="361"/>
      <c r="H31" s="489"/>
      <c r="I31" s="490"/>
      <c r="J31" s="489"/>
      <c r="K31" s="490"/>
      <c r="L31" s="489"/>
      <c r="M31" s="490"/>
      <c r="N31" s="489"/>
      <c r="O31" s="490"/>
      <c r="P31" s="402">
        <f t="shared" si="1"/>
        <v>0</v>
      </c>
      <c r="Q31" s="400">
        <f t="shared" si="2"/>
        <v>0</v>
      </c>
      <c r="R31" s="361"/>
      <c r="S31" s="361"/>
      <c r="T31" s="361"/>
      <c r="U31" s="361"/>
    </row>
    <row r="32" spans="1:21" ht="15.75" x14ac:dyDescent="0.25">
      <c r="A32" s="1532"/>
      <c r="B32" s="1588"/>
      <c r="C32" s="488"/>
      <c r="D32" s="488"/>
      <c r="E32" s="488"/>
      <c r="F32" s="488"/>
      <c r="G32" s="361"/>
      <c r="H32" s="489"/>
      <c r="I32" s="490"/>
      <c r="J32" s="489"/>
      <c r="K32" s="490"/>
      <c r="L32" s="489"/>
      <c r="M32" s="490"/>
      <c r="N32" s="489"/>
      <c r="O32" s="490"/>
      <c r="P32" s="402">
        <f t="shared" si="1"/>
        <v>0</v>
      </c>
      <c r="Q32" s="400">
        <f t="shared" si="2"/>
        <v>0</v>
      </c>
      <c r="R32" s="361"/>
      <c r="S32" s="361"/>
      <c r="T32" s="361"/>
      <c r="U32" s="361"/>
    </row>
    <row r="33" spans="1:21" ht="15.75" x14ac:dyDescent="0.25">
      <c r="A33" s="1532"/>
      <c r="B33" s="1588"/>
      <c r="C33" s="488"/>
      <c r="D33" s="488"/>
      <c r="E33" s="488"/>
      <c r="F33" s="488"/>
      <c r="G33" s="361"/>
      <c r="H33" s="489"/>
      <c r="I33" s="490"/>
      <c r="J33" s="489"/>
      <c r="K33" s="490"/>
      <c r="L33" s="489"/>
      <c r="M33" s="490"/>
      <c r="N33" s="489"/>
      <c r="O33" s="490"/>
      <c r="P33" s="402">
        <f t="shared" si="1"/>
        <v>0</v>
      </c>
      <c r="Q33" s="400">
        <f t="shared" si="2"/>
        <v>0</v>
      </c>
      <c r="R33" s="361"/>
      <c r="S33" s="361"/>
      <c r="T33" s="361"/>
      <c r="U33" s="361"/>
    </row>
    <row r="34" spans="1:21" ht="15.75" x14ac:dyDescent="0.25">
      <c r="A34" s="1532"/>
      <c r="B34" s="1588" t="s">
        <v>1525</v>
      </c>
      <c r="C34" s="488"/>
      <c r="D34" s="488"/>
      <c r="E34" s="488"/>
      <c r="F34" s="488"/>
      <c r="G34" s="361"/>
      <c r="H34" s="489"/>
      <c r="I34" s="490"/>
      <c r="J34" s="489"/>
      <c r="K34" s="490"/>
      <c r="L34" s="489"/>
      <c r="M34" s="490"/>
      <c r="N34" s="489"/>
      <c r="O34" s="490"/>
      <c r="P34" s="402">
        <f t="shared" si="1"/>
        <v>0</v>
      </c>
      <c r="Q34" s="400">
        <f t="shared" si="2"/>
        <v>0</v>
      </c>
      <c r="R34" s="361"/>
      <c r="S34" s="361"/>
      <c r="T34" s="361"/>
      <c r="U34" s="361"/>
    </row>
    <row r="35" spans="1:21" ht="15.75" x14ac:dyDescent="0.25">
      <c r="A35" s="1532"/>
      <c r="B35" s="1588"/>
      <c r="C35" s="488"/>
      <c r="D35" s="488"/>
      <c r="E35" s="488"/>
      <c r="F35" s="488"/>
      <c r="G35" s="361"/>
      <c r="H35" s="489"/>
      <c r="I35" s="490"/>
      <c r="J35" s="489"/>
      <c r="K35" s="490"/>
      <c r="L35" s="489"/>
      <c r="M35" s="490"/>
      <c r="N35" s="489"/>
      <c r="O35" s="490"/>
      <c r="P35" s="402">
        <f t="shared" si="1"/>
        <v>0</v>
      </c>
      <c r="Q35" s="400">
        <f t="shared" si="2"/>
        <v>0</v>
      </c>
      <c r="R35" s="361"/>
      <c r="S35" s="361"/>
      <c r="T35" s="361"/>
      <c r="U35" s="361"/>
    </row>
    <row r="36" spans="1:21" ht="15.75" x14ac:dyDescent="0.25">
      <c r="A36" s="1532"/>
      <c r="B36" s="1588"/>
      <c r="C36" s="488"/>
      <c r="D36" s="488"/>
      <c r="E36" s="488"/>
      <c r="F36" s="488"/>
      <c r="G36" s="361"/>
      <c r="H36" s="489"/>
      <c r="I36" s="490"/>
      <c r="J36" s="489"/>
      <c r="K36" s="490"/>
      <c r="L36" s="489"/>
      <c r="M36" s="490"/>
      <c r="N36" s="489"/>
      <c r="O36" s="490"/>
      <c r="P36" s="402">
        <f t="shared" si="1"/>
        <v>0</v>
      </c>
      <c r="Q36" s="400">
        <f t="shared" si="2"/>
        <v>0</v>
      </c>
      <c r="R36" s="361"/>
      <c r="S36" s="361"/>
      <c r="T36" s="361"/>
      <c r="U36" s="361"/>
    </row>
    <row r="37" spans="1:21" ht="15.75" x14ac:dyDescent="0.25">
      <c r="A37" s="1533"/>
      <c r="B37" s="1588"/>
      <c r="C37" s="488"/>
      <c r="D37" s="488"/>
      <c r="E37" s="488"/>
      <c r="F37" s="488"/>
      <c r="G37" s="361"/>
      <c r="H37" s="489"/>
      <c r="I37" s="490"/>
      <c r="J37" s="489"/>
      <c r="K37" s="490"/>
      <c r="L37" s="489"/>
      <c r="M37" s="490"/>
      <c r="N37" s="489"/>
      <c r="O37" s="490"/>
      <c r="P37" s="402">
        <f t="shared" si="1"/>
        <v>0</v>
      </c>
      <c r="Q37" s="400">
        <f t="shared" si="2"/>
        <v>0</v>
      </c>
      <c r="R37" s="361"/>
      <c r="S37" s="361"/>
      <c r="T37" s="361"/>
      <c r="U37" s="361"/>
    </row>
    <row r="38" spans="1:21" ht="15.75" customHeight="1" x14ac:dyDescent="0.25">
      <c r="A38" s="1588" t="s">
        <v>1508</v>
      </c>
      <c r="B38" s="1525" t="s">
        <v>1526</v>
      </c>
      <c r="C38" s="488"/>
      <c r="D38" s="488"/>
      <c r="E38" s="488"/>
      <c r="F38" s="488"/>
      <c r="G38" s="361"/>
      <c r="H38" s="489"/>
      <c r="I38" s="490"/>
      <c r="J38" s="489"/>
      <c r="K38" s="490"/>
      <c r="L38" s="489"/>
      <c r="M38" s="490"/>
      <c r="N38" s="489"/>
      <c r="O38" s="490"/>
      <c r="P38" s="402">
        <f t="shared" si="1"/>
        <v>0</v>
      </c>
      <c r="Q38" s="400">
        <f t="shared" si="2"/>
        <v>0</v>
      </c>
      <c r="R38" s="361"/>
      <c r="S38" s="361"/>
      <c r="T38" s="361"/>
      <c r="U38" s="361"/>
    </row>
    <row r="39" spans="1:21" ht="15.75" x14ac:dyDescent="0.25">
      <c r="A39" s="1588"/>
      <c r="B39" s="1526"/>
      <c r="C39" s="488"/>
      <c r="D39" s="488"/>
      <c r="E39" s="488"/>
      <c r="F39" s="488"/>
      <c r="G39" s="361"/>
      <c r="H39" s="489"/>
      <c r="I39" s="490"/>
      <c r="J39" s="489"/>
      <c r="K39" s="490"/>
      <c r="L39" s="489"/>
      <c r="M39" s="490"/>
      <c r="N39" s="489"/>
      <c r="O39" s="490"/>
      <c r="P39" s="402">
        <f t="shared" si="1"/>
        <v>0</v>
      </c>
      <c r="Q39" s="400">
        <f t="shared" si="2"/>
        <v>0</v>
      </c>
      <c r="R39" s="361"/>
      <c r="S39" s="361"/>
      <c r="T39" s="361"/>
      <c r="U39" s="361"/>
    </row>
    <row r="40" spans="1:21" ht="15.75" x14ac:dyDescent="0.25">
      <c r="A40" s="1588"/>
      <c r="B40" s="1526"/>
      <c r="C40" s="488"/>
      <c r="D40" s="488"/>
      <c r="E40" s="488"/>
      <c r="F40" s="488"/>
      <c r="G40" s="361"/>
      <c r="H40" s="489"/>
      <c r="I40" s="490"/>
      <c r="J40" s="489"/>
      <c r="K40" s="490"/>
      <c r="L40" s="489"/>
      <c r="M40" s="490"/>
      <c r="N40" s="489"/>
      <c r="O40" s="490"/>
      <c r="P40" s="402">
        <f t="shared" si="1"/>
        <v>0</v>
      </c>
      <c r="Q40" s="400">
        <f t="shared" si="2"/>
        <v>0</v>
      </c>
      <c r="R40" s="361"/>
      <c r="S40" s="361"/>
      <c r="T40" s="361"/>
      <c r="U40" s="361"/>
    </row>
    <row r="41" spans="1:21" ht="15.75" x14ac:dyDescent="0.25">
      <c r="A41" s="1588"/>
      <c r="B41" s="1527"/>
      <c r="C41" s="488"/>
      <c r="D41" s="488"/>
      <c r="E41" s="488"/>
      <c r="F41" s="488"/>
      <c r="G41" s="361"/>
      <c r="H41" s="489"/>
      <c r="I41" s="490"/>
      <c r="J41" s="489"/>
      <c r="K41" s="490"/>
      <c r="L41" s="489"/>
      <c r="M41" s="490"/>
      <c r="N41" s="489"/>
      <c r="O41" s="490"/>
      <c r="P41" s="402">
        <f t="shared" si="1"/>
        <v>0</v>
      </c>
      <c r="Q41" s="400">
        <f t="shared" si="2"/>
        <v>0</v>
      </c>
      <c r="R41" s="361"/>
      <c r="S41" s="361"/>
      <c r="T41" s="361"/>
      <c r="U41" s="361"/>
    </row>
    <row r="42" spans="1:21" ht="15.75" x14ac:dyDescent="0.25">
      <c r="A42" s="1588"/>
      <c r="B42" s="1525" t="s">
        <v>1527</v>
      </c>
      <c r="C42" s="488"/>
      <c r="D42" s="488"/>
      <c r="E42" s="488"/>
      <c r="F42" s="488"/>
      <c r="G42" s="361"/>
      <c r="H42" s="489"/>
      <c r="I42" s="490"/>
      <c r="J42" s="489"/>
      <c r="K42" s="490"/>
      <c r="L42" s="489"/>
      <c r="M42" s="490"/>
      <c r="N42" s="489"/>
      <c r="O42" s="490"/>
      <c r="P42" s="402">
        <f t="shared" si="1"/>
        <v>0</v>
      </c>
      <c r="Q42" s="400">
        <f t="shared" si="2"/>
        <v>0</v>
      </c>
      <c r="R42" s="361"/>
      <c r="S42" s="361"/>
      <c r="T42" s="361"/>
      <c r="U42" s="361"/>
    </row>
    <row r="43" spans="1:21" ht="15.75" x14ac:dyDescent="0.25">
      <c r="A43" s="1588"/>
      <c r="B43" s="1526"/>
      <c r="C43" s="488"/>
      <c r="D43" s="488"/>
      <c r="E43" s="488"/>
      <c r="F43" s="488"/>
      <c r="G43" s="361"/>
      <c r="H43" s="489"/>
      <c r="I43" s="490"/>
      <c r="J43" s="489"/>
      <c r="K43" s="490"/>
      <c r="L43" s="489"/>
      <c r="M43" s="490"/>
      <c r="N43" s="489"/>
      <c r="O43" s="490"/>
      <c r="P43" s="402">
        <f t="shared" si="1"/>
        <v>0</v>
      </c>
      <c r="Q43" s="400">
        <f t="shared" si="2"/>
        <v>0</v>
      </c>
      <c r="R43" s="361"/>
      <c r="S43" s="361"/>
      <c r="T43" s="361"/>
      <c r="U43" s="361"/>
    </row>
    <row r="44" spans="1:21" ht="15.75" x14ac:dyDescent="0.25">
      <c r="A44" s="1588"/>
      <c r="B44" s="1526"/>
      <c r="C44" s="488"/>
      <c r="D44" s="488"/>
      <c r="E44" s="488"/>
      <c r="F44" s="488"/>
      <c r="G44" s="361"/>
      <c r="H44" s="489"/>
      <c r="I44" s="490"/>
      <c r="J44" s="489"/>
      <c r="K44" s="490"/>
      <c r="L44" s="489"/>
      <c r="M44" s="490"/>
      <c r="N44" s="489"/>
      <c r="O44" s="490"/>
      <c r="P44" s="402">
        <f t="shared" si="1"/>
        <v>0</v>
      </c>
      <c r="Q44" s="400">
        <f t="shared" si="2"/>
        <v>0</v>
      </c>
      <c r="R44" s="361"/>
      <c r="S44" s="361"/>
      <c r="T44" s="361"/>
      <c r="U44" s="361"/>
    </row>
    <row r="45" spans="1:21" ht="15.75" x14ac:dyDescent="0.25">
      <c r="A45" s="1588"/>
      <c r="B45" s="1527"/>
      <c r="C45" s="488"/>
      <c r="D45" s="488"/>
      <c r="E45" s="488"/>
      <c r="F45" s="488"/>
      <c r="G45" s="361"/>
      <c r="H45" s="489"/>
      <c r="I45" s="490"/>
      <c r="J45" s="489"/>
      <c r="K45" s="490"/>
      <c r="L45" s="489"/>
      <c r="M45" s="490"/>
      <c r="N45" s="489"/>
      <c r="O45" s="490"/>
      <c r="P45" s="402">
        <f t="shared" si="1"/>
        <v>0</v>
      </c>
      <c r="Q45" s="400">
        <f t="shared" si="2"/>
        <v>0</v>
      </c>
      <c r="R45" s="361"/>
      <c r="S45" s="361"/>
      <c r="T45" s="361"/>
      <c r="U45" s="361"/>
    </row>
    <row r="46" spans="1:21" ht="15.75" x14ac:dyDescent="0.25">
      <c r="A46" s="1525" t="s">
        <v>1509</v>
      </c>
      <c r="B46" s="1588" t="s">
        <v>1528</v>
      </c>
      <c r="C46" s="488"/>
      <c r="D46" s="488"/>
      <c r="E46" s="488"/>
      <c r="F46" s="488"/>
      <c r="G46" s="361"/>
      <c r="H46" s="489"/>
      <c r="I46" s="490"/>
      <c r="J46" s="489"/>
      <c r="K46" s="490"/>
      <c r="L46" s="489"/>
      <c r="M46" s="490"/>
      <c r="N46" s="489"/>
      <c r="O46" s="490"/>
      <c r="P46" s="402">
        <f t="shared" si="1"/>
        <v>0</v>
      </c>
      <c r="Q46" s="400">
        <f t="shared" si="2"/>
        <v>0</v>
      </c>
      <c r="R46" s="361"/>
      <c r="S46" s="361"/>
      <c r="T46" s="361"/>
      <c r="U46" s="361"/>
    </row>
    <row r="47" spans="1:21" ht="15.75" x14ac:dyDescent="0.25">
      <c r="A47" s="1526"/>
      <c r="B47" s="1588"/>
      <c r="C47" s="488"/>
      <c r="D47" s="488"/>
      <c r="E47" s="488"/>
      <c r="F47" s="488"/>
      <c r="G47" s="361"/>
      <c r="H47" s="489"/>
      <c r="I47" s="490"/>
      <c r="J47" s="489"/>
      <c r="K47" s="490"/>
      <c r="L47" s="489"/>
      <c r="M47" s="490"/>
      <c r="N47" s="489"/>
      <c r="O47" s="490"/>
      <c r="P47" s="402">
        <f t="shared" si="1"/>
        <v>0</v>
      </c>
      <c r="Q47" s="400">
        <f t="shared" si="2"/>
        <v>0</v>
      </c>
      <c r="R47" s="361"/>
      <c r="S47" s="361"/>
      <c r="T47" s="361"/>
      <c r="U47" s="361"/>
    </row>
    <row r="48" spans="1:21" ht="15.75" x14ac:dyDescent="0.25">
      <c r="A48" s="1526"/>
      <c r="B48" s="1588"/>
      <c r="C48" s="488"/>
      <c r="D48" s="488"/>
      <c r="E48" s="488"/>
      <c r="F48" s="488"/>
      <c r="G48" s="361"/>
      <c r="H48" s="489"/>
      <c r="I48" s="490"/>
      <c r="J48" s="489"/>
      <c r="K48" s="490"/>
      <c r="L48" s="489"/>
      <c r="M48" s="490"/>
      <c r="N48" s="489"/>
      <c r="O48" s="490"/>
      <c r="P48" s="402">
        <f t="shared" si="1"/>
        <v>0</v>
      </c>
      <c r="Q48" s="400">
        <f t="shared" si="2"/>
        <v>0</v>
      </c>
      <c r="R48" s="361"/>
      <c r="S48" s="361"/>
      <c r="T48" s="361"/>
      <c r="U48" s="361"/>
    </row>
    <row r="49" spans="1:21" ht="15.75" x14ac:dyDescent="0.25">
      <c r="A49" s="1526"/>
      <c r="B49" s="1588"/>
      <c r="C49" s="488"/>
      <c r="D49" s="488"/>
      <c r="E49" s="488"/>
      <c r="F49" s="488"/>
      <c r="G49" s="361"/>
      <c r="H49" s="489"/>
      <c r="I49" s="490"/>
      <c r="J49" s="489"/>
      <c r="K49" s="490"/>
      <c r="L49" s="489"/>
      <c r="M49" s="490"/>
      <c r="N49" s="489"/>
      <c r="O49" s="490"/>
      <c r="P49" s="402">
        <f t="shared" si="1"/>
        <v>0</v>
      </c>
      <c r="Q49" s="400">
        <f t="shared" si="2"/>
        <v>0</v>
      </c>
      <c r="R49" s="361"/>
      <c r="S49" s="361"/>
      <c r="T49" s="361"/>
      <c r="U49" s="361"/>
    </row>
    <row r="50" spans="1:21" ht="15.75" x14ac:dyDescent="0.25">
      <c r="A50" s="1526"/>
      <c r="B50" s="1588" t="s">
        <v>1529</v>
      </c>
      <c r="C50" s="488"/>
      <c r="D50" s="488"/>
      <c r="E50" s="488"/>
      <c r="F50" s="488"/>
      <c r="G50" s="361"/>
      <c r="H50" s="489"/>
      <c r="I50" s="490"/>
      <c r="J50" s="489"/>
      <c r="K50" s="490"/>
      <c r="L50" s="489"/>
      <c r="M50" s="490"/>
      <c r="N50" s="489"/>
      <c r="O50" s="490"/>
      <c r="P50" s="402">
        <f t="shared" si="1"/>
        <v>0</v>
      </c>
      <c r="Q50" s="400">
        <f t="shared" si="2"/>
        <v>0</v>
      </c>
      <c r="R50" s="361"/>
      <c r="S50" s="361"/>
      <c r="T50" s="361"/>
      <c r="U50" s="361"/>
    </row>
    <row r="51" spans="1:21" ht="15.75" x14ac:dyDescent="0.25">
      <c r="A51" s="1526"/>
      <c r="B51" s="1588"/>
      <c r="C51" s="488"/>
      <c r="D51" s="488"/>
      <c r="E51" s="488"/>
      <c r="F51" s="488"/>
      <c r="G51" s="361"/>
      <c r="H51" s="489"/>
      <c r="I51" s="490"/>
      <c r="J51" s="489"/>
      <c r="K51" s="490"/>
      <c r="L51" s="489"/>
      <c r="M51" s="490"/>
      <c r="N51" s="489"/>
      <c r="O51" s="490"/>
      <c r="P51" s="402">
        <f t="shared" si="1"/>
        <v>0</v>
      </c>
      <c r="Q51" s="400">
        <f t="shared" si="2"/>
        <v>0</v>
      </c>
      <c r="R51" s="361"/>
      <c r="S51" s="361"/>
      <c r="T51" s="361"/>
      <c r="U51" s="361"/>
    </row>
    <row r="52" spans="1:21" ht="15.75" x14ac:dyDescent="0.25">
      <c r="A52" s="1526"/>
      <c r="B52" s="1588"/>
      <c r="C52" s="488"/>
      <c r="D52" s="488"/>
      <c r="E52" s="488"/>
      <c r="F52" s="488"/>
      <c r="G52" s="361"/>
      <c r="H52" s="489"/>
      <c r="I52" s="490"/>
      <c r="J52" s="489"/>
      <c r="K52" s="490"/>
      <c r="L52" s="489"/>
      <c r="M52" s="490"/>
      <c r="N52" s="489"/>
      <c r="O52" s="490"/>
      <c r="P52" s="402">
        <f t="shared" si="1"/>
        <v>0</v>
      </c>
      <c r="Q52" s="400">
        <f t="shared" si="2"/>
        <v>0</v>
      </c>
      <c r="R52" s="361"/>
      <c r="S52" s="361"/>
      <c r="T52" s="361"/>
      <c r="U52" s="361"/>
    </row>
    <row r="53" spans="1:21" ht="15.75" x14ac:dyDescent="0.25">
      <c r="A53" s="1526"/>
      <c r="B53" s="1588"/>
      <c r="C53" s="488"/>
      <c r="D53" s="488"/>
      <c r="E53" s="488"/>
      <c r="F53" s="488"/>
      <c r="G53" s="361"/>
      <c r="H53" s="489"/>
      <c r="I53" s="490"/>
      <c r="J53" s="489"/>
      <c r="K53" s="490"/>
      <c r="L53" s="489"/>
      <c r="M53" s="490"/>
      <c r="N53" s="489"/>
      <c r="O53" s="490"/>
      <c r="P53" s="402">
        <f t="shared" si="1"/>
        <v>0</v>
      </c>
      <c r="Q53" s="400">
        <f t="shared" si="2"/>
        <v>0</v>
      </c>
      <c r="R53" s="361"/>
      <c r="S53" s="361"/>
      <c r="T53" s="361"/>
      <c r="U53" s="361"/>
    </row>
    <row r="54" spans="1:21" ht="15.75" x14ac:dyDescent="0.25">
      <c r="A54" s="1526"/>
      <c r="B54" s="1525" t="s">
        <v>1530</v>
      </c>
      <c r="C54" s="488"/>
      <c r="D54" s="488"/>
      <c r="E54" s="488"/>
      <c r="F54" s="488"/>
      <c r="G54" s="361"/>
      <c r="H54" s="489"/>
      <c r="I54" s="490"/>
      <c r="J54" s="489"/>
      <c r="K54" s="490"/>
      <c r="L54" s="489"/>
      <c r="M54" s="490"/>
      <c r="N54" s="489"/>
      <c r="O54" s="490"/>
      <c r="P54" s="402">
        <f t="shared" si="1"/>
        <v>0</v>
      </c>
      <c r="Q54" s="400">
        <f t="shared" si="2"/>
        <v>0</v>
      </c>
      <c r="R54" s="361"/>
      <c r="S54" s="361"/>
      <c r="T54" s="361"/>
      <c r="U54" s="361"/>
    </row>
    <row r="55" spans="1:21" ht="15.75" x14ac:dyDescent="0.25">
      <c r="A55" s="1526"/>
      <c r="B55" s="1526"/>
      <c r="C55" s="488"/>
      <c r="D55" s="488"/>
      <c r="E55" s="488"/>
      <c r="F55" s="488"/>
      <c r="G55" s="361"/>
      <c r="H55" s="489"/>
      <c r="I55" s="490"/>
      <c r="J55" s="489"/>
      <c r="K55" s="490"/>
      <c r="L55" s="489"/>
      <c r="M55" s="490"/>
      <c r="N55" s="489"/>
      <c r="O55" s="490"/>
      <c r="P55" s="402">
        <f t="shared" si="1"/>
        <v>0</v>
      </c>
      <c r="Q55" s="400">
        <f t="shared" si="2"/>
        <v>0</v>
      </c>
      <c r="R55" s="361"/>
      <c r="S55" s="361"/>
      <c r="T55" s="361"/>
      <c r="U55" s="361"/>
    </row>
    <row r="56" spans="1:21" ht="15.75" x14ac:dyDescent="0.25">
      <c r="A56" s="1526"/>
      <c r="B56" s="1526"/>
      <c r="C56" s="488"/>
      <c r="D56" s="488"/>
      <c r="E56" s="488"/>
      <c r="F56" s="488"/>
      <c r="G56" s="361"/>
      <c r="H56" s="489"/>
      <c r="I56" s="490"/>
      <c r="J56" s="489"/>
      <c r="K56" s="490"/>
      <c r="L56" s="489"/>
      <c r="M56" s="490"/>
      <c r="N56" s="489"/>
      <c r="O56" s="490"/>
      <c r="P56" s="402">
        <f t="shared" si="1"/>
        <v>0</v>
      </c>
      <c r="Q56" s="400">
        <f t="shared" si="2"/>
        <v>0</v>
      </c>
      <c r="R56" s="361"/>
      <c r="S56" s="361"/>
      <c r="T56" s="361"/>
      <c r="U56" s="361"/>
    </row>
    <row r="57" spans="1:21" ht="15.75" x14ac:dyDescent="0.25">
      <c r="A57" s="1527"/>
      <c r="B57" s="1527"/>
      <c r="C57" s="488"/>
      <c r="D57" s="488"/>
      <c r="E57" s="488"/>
      <c r="F57" s="488"/>
      <c r="G57" s="361"/>
      <c r="H57" s="489"/>
      <c r="I57" s="490"/>
      <c r="J57" s="489"/>
      <c r="K57" s="490"/>
      <c r="L57" s="489"/>
      <c r="M57" s="490"/>
      <c r="N57" s="489"/>
      <c r="O57" s="490"/>
      <c r="P57" s="402">
        <f t="shared" si="1"/>
        <v>0</v>
      </c>
      <c r="Q57" s="400">
        <f t="shared" si="2"/>
        <v>0</v>
      </c>
      <c r="R57" s="361"/>
      <c r="S57" s="361"/>
      <c r="T57" s="361"/>
      <c r="U57" s="361"/>
    </row>
    <row r="58" spans="1:21" ht="15.75" x14ac:dyDescent="0.25">
      <c r="A58" s="1525" t="s">
        <v>1510</v>
      </c>
      <c r="B58" s="1525" t="s">
        <v>1531</v>
      </c>
      <c r="C58" s="488"/>
      <c r="D58" s="488"/>
      <c r="E58" s="488"/>
      <c r="F58" s="488"/>
      <c r="G58" s="361"/>
      <c r="H58" s="489"/>
      <c r="I58" s="490"/>
      <c r="J58" s="489"/>
      <c r="K58" s="490"/>
      <c r="L58" s="489"/>
      <c r="M58" s="490"/>
      <c r="N58" s="489"/>
      <c r="O58" s="490"/>
      <c r="P58" s="402">
        <f t="shared" si="1"/>
        <v>0</v>
      </c>
      <c r="Q58" s="400">
        <f t="shared" si="2"/>
        <v>0</v>
      </c>
      <c r="R58" s="361"/>
      <c r="S58" s="361"/>
      <c r="T58" s="361"/>
      <c r="U58" s="361"/>
    </row>
    <row r="59" spans="1:21" ht="15.75" x14ac:dyDescent="0.25">
      <c r="A59" s="1526"/>
      <c r="B59" s="1526"/>
      <c r="C59" s="488"/>
      <c r="D59" s="488"/>
      <c r="E59" s="488"/>
      <c r="F59" s="488"/>
      <c r="G59" s="361"/>
      <c r="H59" s="489"/>
      <c r="I59" s="490"/>
      <c r="J59" s="489"/>
      <c r="K59" s="490"/>
      <c r="L59" s="489"/>
      <c r="M59" s="490"/>
      <c r="N59" s="489"/>
      <c r="O59" s="490"/>
      <c r="P59" s="402">
        <f t="shared" si="1"/>
        <v>0</v>
      </c>
      <c r="Q59" s="400">
        <f t="shared" si="2"/>
        <v>0</v>
      </c>
      <c r="R59" s="361"/>
      <c r="S59" s="361"/>
      <c r="T59" s="361"/>
      <c r="U59" s="361"/>
    </row>
    <row r="60" spans="1:21" ht="15.75" x14ac:dyDescent="0.25">
      <c r="A60" s="1526"/>
      <c r="B60" s="1526"/>
      <c r="C60" s="488"/>
      <c r="D60" s="488"/>
      <c r="E60" s="488"/>
      <c r="F60" s="488"/>
      <c r="G60" s="361"/>
      <c r="H60" s="489"/>
      <c r="I60" s="490"/>
      <c r="J60" s="489"/>
      <c r="K60" s="490"/>
      <c r="L60" s="489"/>
      <c r="M60" s="490"/>
      <c r="N60" s="489"/>
      <c r="O60" s="490"/>
      <c r="P60" s="402">
        <f t="shared" si="1"/>
        <v>0</v>
      </c>
      <c r="Q60" s="400">
        <f t="shared" si="2"/>
        <v>0</v>
      </c>
      <c r="R60" s="361"/>
      <c r="S60" s="361"/>
      <c r="T60" s="361"/>
      <c r="U60" s="361"/>
    </row>
    <row r="61" spans="1:21" ht="15.75" x14ac:dyDescent="0.25">
      <c r="A61" s="1526"/>
      <c r="B61" s="1527"/>
      <c r="C61" s="488"/>
      <c r="D61" s="488"/>
      <c r="E61" s="488"/>
      <c r="F61" s="488"/>
      <c r="G61" s="361"/>
      <c r="H61" s="489"/>
      <c r="I61" s="490"/>
      <c r="J61" s="489"/>
      <c r="K61" s="490"/>
      <c r="L61" s="489"/>
      <c r="M61" s="490"/>
      <c r="N61" s="489"/>
      <c r="O61" s="490"/>
      <c r="P61" s="402">
        <f t="shared" si="1"/>
        <v>0</v>
      </c>
      <c r="Q61" s="400">
        <f t="shared" si="2"/>
        <v>0</v>
      </c>
      <c r="R61" s="361"/>
      <c r="S61" s="361"/>
      <c r="T61" s="361"/>
      <c r="U61" s="361"/>
    </row>
    <row r="62" spans="1:21" ht="15.75" x14ac:dyDescent="0.25">
      <c r="A62" s="1526"/>
      <c r="B62" s="1525" t="s">
        <v>1532</v>
      </c>
      <c r="C62" s="488"/>
      <c r="D62" s="488"/>
      <c r="E62" s="488"/>
      <c r="F62" s="488"/>
      <c r="G62" s="361"/>
      <c r="H62" s="489"/>
      <c r="I62" s="490"/>
      <c r="J62" s="489"/>
      <c r="K62" s="490"/>
      <c r="L62" s="489"/>
      <c r="M62" s="490"/>
      <c r="N62" s="489"/>
      <c r="O62" s="490"/>
      <c r="P62" s="402">
        <f t="shared" si="1"/>
        <v>0</v>
      </c>
      <c r="Q62" s="400">
        <f t="shared" si="2"/>
        <v>0</v>
      </c>
      <c r="R62" s="361"/>
      <c r="S62" s="361"/>
      <c r="T62" s="361"/>
      <c r="U62" s="361"/>
    </row>
    <row r="63" spans="1:21" ht="15.75" x14ac:dyDescent="0.25">
      <c r="A63" s="1526"/>
      <c r="B63" s="1526"/>
      <c r="C63" s="488"/>
      <c r="D63" s="488"/>
      <c r="E63" s="488"/>
      <c r="F63" s="488"/>
      <c r="G63" s="361"/>
      <c r="H63" s="489"/>
      <c r="I63" s="490"/>
      <c r="J63" s="489"/>
      <c r="K63" s="490"/>
      <c r="L63" s="489"/>
      <c r="M63" s="490"/>
      <c r="N63" s="489"/>
      <c r="O63" s="490"/>
      <c r="P63" s="402">
        <f t="shared" si="1"/>
        <v>0</v>
      </c>
      <c r="Q63" s="400">
        <f t="shared" si="2"/>
        <v>0</v>
      </c>
      <c r="R63" s="361"/>
      <c r="S63" s="361"/>
      <c r="T63" s="361"/>
      <c r="U63" s="361"/>
    </row>
    <row r="64" spans="1:21" ht="15.75" x14ac:dyDescent="0.25">
      <c r="A64" s="1526"/>
      <c r="B64" s="1526"/>
      <c r="C64" s="488"/>
      <c r="D64" s="488"/>
      <c r="E64" s="488"/>
      <c r="F64" s="488"/>
      <c r="G64" s="361"/>
      <c r="H64" s="489"/>
      <c r="I64" s="490"/>
      <c r="J64" s="489"/>
      <c r="K64" s="490"/>
      <c r="L64" s="489"/>
      <c r="M64" s="490"/>
      <c r="N64" s="489"/>
      <c r="O64" s="490"/>
      <c r="P64" s="402">
        <f t="shared" si="1"/>
        <v>0</v>
      </c>
      <c r="Q64" s="400">
        <f t="shared" si="2"/>
        <v>0</v>
      </c>
      <c r="R64" s="361"/>
      <c r="S64" s="361"/>
      <c r="T64" s="361"/>
      <c r="U64" s="361"/>
    </row>
    <row r="65" spans="1:21" ht="15.75" x14ac:dyDescent="0.25">
      <c r="A65" s="1526"/>
      <c r="B65" s="1527"/>
      <c r="C65" s="488"/>
      <c r="D65" s="488"/>
      <c r="E65" s="488"/>
      <c r="F65" s="488"/>
      <c r="G65" s="361"/>
      <c r="H65" s="489"/>
      <c r="I65" s="490"/>
      <c r="J65" s="489"/>
      <c r="K65" s="490"/>
      <c r="L65" s="489"/>
      <c r="M65" s="490"/>
      <c r="N65" s="489"/>
      <c r="O65" s="490"/>
      <c r="P65" s="402">
        <f t="shared" si="1"/>
        <v>0</v>
      </c>
      <c r="Q65" s="400">
        <f t="shared" si="2"/>
        <v>0</v>
      </c>
      <c r="R65" s="361"/>
      <c r="S65" s="361"/>
      <c r="T65" s="361"/>
      <c r="U65" s="361"/>
    </row>
    <row r="66" spans="1:21" ht="15.75" x14ac:dyDescent="0.25">
      <c r="A66" s="1526"/>
      <c r="B66" s="1525" t="s">
        <v>1533</v>
      </c>
      <c r="C66" s="488"/>
      <c r="D66" s="488"/>
      <c r="E66" s="488"/>
      <c r="F66" s="488"/>
      <c r="G66" s="361"/>
      <c r="H66" s="489"/>
      <c r="I66" s="490"/>
      <c r="J66" s="489"/>
      <c r="K66" s="490"/>
      <c r="L66" s="489"/>
      <c r="M66" s="490"/>
      <c r="N66" s="489"/>
      <c r="O66" s="490"/>
      <c r="P66" s="402">
        <f t="shared" si="1"/>
        <v>0</v>
      </c>
      <c r="Q66" s="400">
        <f t="shared" si="2"/>
        <v>0</v>
      </c>
      <c r="R66" s="361"/>
      <c r="S66" s="361"/>
      <c r="T66" s="361"/>
      <c r="U66" s="361"/>
    </row>
    <row r="67" spans="1:21" ht="15.75" x14ac:dyDescent="0.25">
      <c r="A67" s="1526"/>
      <c r="B67" s="1526"/>
      <c r="C67" s="488"/>
      <c r="D67" s="488"/>
      <c r="E67" s="488"/>
      <c r="F67" s="488"/>
      <c r="G67" s="361"/>
      <c r="H67" s="489"/>
      <c r="I67" s="490"/>
      <c r="J67" s="489"/>
      <c r="K67" s="490"/>
      <c r="L67" s="489"/>
      <c r="M67" s="490"/>
      <c r="N67" s="489"/>
      <c r="O67" s="490"/>
      <c r="P67" s="402">
        <f t="shared" si="1"/>
        <v>0</v>
      </c>
      <c r="Q67" s="400">
        <f t="shared" si="2"/>
        <v>0</v>
      </c>
      <c r="R67" s="361"/>
      <c r="S67" s="361"/>
      <c r="T67" s="361"/>
      <c r="U67" s="361"/>
    </row>
    <row r="68" spans="1:21" ht="15.75" x14ac:dyDescent="0.25">
      <c r="A68" s="1526"/>
      <c r="B68" s="1526"/>
      <c r="C68" s="488"/>
      <c r="D68" s="488"/>
      <c r="E68" s="488"/>
      <c r="F68" s="488"/>
      <c r="G68" s="361"/>
      <c r="H68" s="489"/>
      <c r="I68" s="490"/>
      <c r="J68" s="489"/>
      <c r="K68" s="490"/>
      <c r="L68" s="489"/>
      <c r="M68" s="490"/>
      <c r="N68" s="489"/>
      <c r="O68" s="490"/>
      <c r="P68" s="402">
        <f t="shared" si="1"/>
        <v>0</v>
      </c>
      <c r="Q68" s="400">
        <f t="shared" si="2"/>
        <v>0</v>
      </c>
      <c r="R68" s="361"/>
      <c r="S68" s="361"/>
      <c r="T68" s="361"/>
      <c r="U68" s="361"/>
    </row>
    <row r="69" spans="1:21" ht="15.75" x14ac:dyDescent="0.25">
      <c r="A69" s="1526"/>
      <c r="B69" s="1527"/>
      <c r="C69" s="488"/>
      <c r="D69" s="488"/>
      <c r="E69" s="488"/>
      <c r="F69" s="488"/>
      <c r="G69" s="361"/>
      <c r="H69" s="489"/>
      <c r="I69" s="490"/>
      <c r="J69" s="489"/>
      <c r="K69" s="490"/>
      <c r="L69" s="489"/>
      <c r="M69" s="490"/>
      <c r="N69" s="489"/>
      <c r="O69" s="490"/>
      <c r="P69" s="402">
        <f t="shared" si="1"/>
        <v>0</v>
      </c>
      <c r="Q69" s="400">
        <f t="shared" si="2"/>
        <v>0</v>
      </c>
      <c r="R69" s="361"/>
      <c r="S69" s="361"/>
      <c r="T69" s="361"/>
      <c r="U69" s="361"/>
    </row>
    <row r="70" spans="1:21" ht="15.75" x14ac:dyDescent="0.25">
      <c r="A70" s="1526"/>
      <c r="B70" s="1525" t="s">
        <v>1534</v>
      </c>
      <c r="C70" s="488"/>
      <c r="D70" s="488"/>
      <c r="E70" s="488"/>
      <c r="F70" s="488"/>
      <c r="G70" s="361"/>
      <c r="H70" s="489"/>
      <c r="I70" s="490"/>
      <c r="J70" s="489"/>
      <c r="K70" s="490"/>
      <c r="L70" s="489"/>
      <c r="M70" s="490"/>
      <c r="N70" s="489"/>
      <c r="O70" s="490"/>
      <c r="P70" s="402">
        <f t="shared" si="1"/>
        <v>0</v>
      </c>
      <c r="Q70" s="400">
        <f t="shared" si="2"/>
        <v>0</v>
      </c>
      <c r="R70" s="361"/>
      <c r="S70" s="361"/>
      <c r="T70" s="361"/>
      <c r="U70" s="361"/>
    </row>
    <row r="71" spans="1:21" ht="15.75" x14ac:dyDescent="0.25">
      <c r="A71" s="1526"/>
      <c r="B71" s="1526"/>
      <c r="C71" s="488"/>
      <c r="D71" s="488"/>
      <c r="E71" s="488"/>
      <c r="F71" s="488"/>
      <c r="G71" s="361"/>
      <c r="H71" s="489"/>
      <c r="I71" s="490"/>
      <c r="J71" s="489"/>
      <c r="K71" s="490"/>
      <c r="L71" s="489"/>
      <c r="M71" s="490"/>
      <c r="N71" s="489"/>
      <c r="O71" s="490"/>
      <c r="P71" s="402">
        <f t="shared" si="1"/>
        <v>0</v>
      </c>
      <c r="Q71" s="400">
        <f t="shared" si="2"/>
        <v>0</v>
      </c>
      <c r="R71" s="361"/>
      <c r="S71" s="361"/>
      <c r="T71" s="361"/>
      <c r="U71" s="361"/>
    </row>
    <row r="72" spans="1:21" ht="15.75" x14ac:dyDescent="0.25">
      <c r="A72" s="1526"/>
      <c r="B72" s="1526"/>
      <c r="C72" s="488"/>
      <c r="D72" s="488"/>
      <c r="E72" s="488"/>
      <c r="F72" s="488"/>
      <c r="G72" s="361"/>
      <c r="H72" s="489"/>
      <c r="I72" s="490"/>
      <c r="J72" s="489"/>
      <c r="K72" s="490"/>
      <c r="L72" s="489"/>
      <c r="M72" s="490"/>
      <c r="N72" s="489"/>
      <c r="O72" s="490"/>
      <c r="P72" s="402">
        <f t="shared" si="1"/>
        <v>0</v>
      </c>
      <c r="Q72" s="400">
        <f t="shared" si="2"/>
        <v>0</v>
      </c>
      <c r="R72" s="361"/>
      <c r="S72" s="361"/>
      <c r="T72" s="361"/>
      <c r="U72" s="361"/>
    </row>
    <row r="73" spans="1:21" ht="15.75" x14ac:dyDescent="0.25">
      <c r="A73" s="1527"/>
      <c r="B73" s="1527"/>
      <c r="C73" s="488"/>
      <c r="D73" s="488"/>
      <c r="E73" s="488"/>
      <c r="F73" s="488"/>
      <c r="G73" s="361"/>
      <c r="H73" s="361"/>
      <c r="I73" s="490"/>
      <c r="J73" s="361"/>
      <c r="K73" s="490"/>
      <c r="L73" s="361"/>
      <c r="M73" s="490"/>
      <c r="N73" s="361"/>
      <c r="O73" s="490"/>
      <c r="P73" s="402">
        <f t="shared" ref="P73:Q73" si="3">H73+J73+L73+N73</f>
        <v>0</v>
      </c>
      <c r="Q73" s="400">
        <f t="shared" si="3"/>
        <v>0</v>
      </c>
      <c r="R73" s="491"/>
      <c r="S73" s="361"/>
      <c r="T73" s="361"/>
      <c r="U73" s="361"/>
    </row>
    <row r="74" spans="1:21" ht="15.75" x14ac:dyDescent="0.25">
      <c r="A74" s="294"/>
      <c r="B74" s="295"/>
      <c r="C74" s="295"/>
      <c r="D74" s="295"/>
      <c r="E74" s="294" t="s">
        <v>1512</v>
      </c>
      <c r="F74" s="295"/>
      <c r="G74" s="296"/>
      <c r="H74" s="75">
        <f t="shared" ref="H74:Q74" si="4">SUM(H18:H73)</f>
        <v>0</v>
      </c>
      <c r="I74" s="235">
        <f t="shared" si="4"/>
        <v>0</v>
      </c>
      <c r="J74" s="75">
        <f t="shared" si="4"/>
        <v>0</v>
      </c>
      <c r="K74" s="235">
        <f t="shared" si="4"/>
        <v>0</v>
      </c>
      <c r="L74" s="75">
        <f t="shared" si="4"/>
        <v>0</v>
      </c>
      <c r="M74" s="235">
        <f t="shared" si="4"/>
        <v>0</v>
      </c>
      <c r="N74" s="75">
        <f t="shared" si="4"/>
        <v>0</v>
      </c>
      <c r="O74" s="235">
        <f t="shared" si="4"/>
        <v>0</v>
      </c>
      <c r="P74" s="235">
        <f t="shared" si="4"/>
        <v>0</v>
      </c>
      <c r="Q74" s="235">
        <f t="shared" si="4"/>
        <v>0</v>
      </c>
      <c r="R74" s="68"/>
      <c r="S74" s="68"/>
      <c r="T74" s="68"/>
      <c r="U74" s="68"/>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B18:B21"/>
    <mergeCell ref="B22:B25"/>
    <mergeCell ref="B26:B29"/>
    <mergeCell ref="B30:B33"/>
    <mergeCell ref="R7:R9"/>
    <mergeCell ref="S7:S9"/>
    <mergeCell ref="T7:T9"/>
    <mergeCell ref="U7:U9"/>
    <mergeCell ref="P7:Q8"/>
    <mergeCell ref="F1:M1"/>
    <mergeCell ref="G7:G9"/>
    <mergeCell ref="H7:O7"/>
    <mergeCell ref="H8:I8"/>
    <mergeCell ref="J8:K8"/>
    <mergeCell ref="L8:M8"/>
    <mergeCell ref="N8:O8"/>
    <mergeCell ref="A7:A9"/>
    <mergeCell ref="B7:B9"/>
    <mergeCell ref="C7:C9"/>
    <mergeCell ref="E7:E9"/>
    <mergeCell ref="F7:F9"/>
    <mergeCell ref="D7:D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D10:D17 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3">
      <formula1>$P$1:$AD$1</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filterMode="1">
    <tabColor rgb="FFFFFF00"/>
  </sheetPr>
  <dimension ref="A1:UY566"/>
  <sheetViews>
    <sheetView showGridLines="0" topLeftCell="B1" zoomScale="80" zoomScaleNormal="80" workbookViewId="0">
      <pane ySplit="11" topLeftCell="A278" activePane="bottomLeft" state="frozen"/>
      <selection activeCell="A11" sqref="A11"/>
      <selection pane="bottomLeft" activeCell="B11" sqref="B11:F566"/>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250</v>
      </c>
      <c r="D1" s="190" t="s">
        <v>251</v>
      </c>
      <c r="E1" s="181" t="s">
        <v>252</v>
      </c>
      <c r="F1" s="181" t="s">
        <v>495</v>
      </c>
      <c r="G1" s="181" t="s">
        <v>497</v>
      </c>
      <c r="H1" s="181" t="s">
        <v>499</v>
      </c>
      <c r="I1" s="181" t="s">
        <v>501</v>
      </c>
      <c r="J1" s="181" t="s">
        <v>503</v>
      </c>
      <c r="K1" s="181" t="s">
        <v>505</v>
      </c>
      <c r="L1" s="181" t="s">
        <v>253</v>
      </c>
      <c r="M1" s="181" t="s">
        <v>508</v>
      </c>
      <c r="N1" s="181" t="s">
        <v>254</v>
      </c>
      <c r="O1" s="181" t="s">
        <v>510</v>
      </c>
      <c r="P1" s="181" t="s">
        <v>512</v>
      </c>
      <c r="Q1" s="181" t="s">
        <v>514</v>
      </c>
      <c r="R1" s="181" t="s">
        <v>512</v>
      </c>
      <c r="S1" s="181" t="s">
        <v>514</v>
      </c>
      <c r="T1" s="181" t="s">
        <v>514</v>
      </c>
      <c r="U1" s="181" t="s">
        <v>255</v>
      </c>
      <c r="V1" s="181" t="s">
        <v>515</v>
      </c>
      <c r="W1" s="181" t="s">
        <v>518</v>
      </c>
      <c r="X1" s="181" t="s">
        <v>518</v>
      </c>
      <c r="Y1" s="181" t="s">
        <v>256</v>
      </c>
      <c r="Z1" s="468"/>
      <c r="AA1" s="181" t="s">
        <v>256</v>
      </c>
      <c r="AB1" s="181" t="s">
        <v>520</v>
      </c>
      <c r="AC1" s="181" t="s">
        <v>257</v>
      </c>
      <c r="AD1" s="181" t="s">
        <v>521</v>
      </c>
      <c r="AE1" s="181" t="s">
        <v>522</v>
      </c>
      <c r="AF1" s="181" t="s">
        <v>526</v>
      </c>
      <c r="AG1" s="181" t="s">
        <v>273</v>
      </c>
      <c r="AH1" s="181" t="s">
        <v>527</v>
      </c>
      <c r="AI1" s="181" t="s">
        <v>529</v>
      </c>
      <c r="AJ1" s="181" t="s">
        <v>531</v>
      </c>
      <c r="AK1" s="181" t="s">
        <v>274</v>
      </c>
      <c r="AL1" s="181" t="s">
        <v>533</v>
      </c>
      <c r="AM1" s="181" t="s">
        <v>535</v>
      </c>
      <c r="AN1" s="181" t="s">
        <v>537</v>
      </c>
      <c r="AO1" s="181" t="s">
        <v>539</v>
      </c>
      <c r="AP1" s="181" t="s">
        <v>249</v>
      </c>
      <c r="AQ1" s="181" t="s">
        <v>541</v>
      </c>
      <c r="AR1" s="190" t="s">
        <v>258</v>
      </c>
      <c r="AS1" s="181" t="s">
        <v>543</v>
      </c>
      <c r="AT1" s="181" t="s">
        <v>259</v>
      </c>
      <c r="AU1" s="181" t="s">
        <v>545</v>
      </c>
      <c r="AV1" s="181" t="s">
        <v>547</v>
      </c>
      <c r="AW1" s="181" t="s">
        <v>260</v>
      </c>
      <c r="AX1" s="181" t="s">
        <v>549</v>
      </c>
      <c r="AY1" s="181" t="s">
        <v>551</v>
      </c>
      <c r="AZ1" s="181" t="s">
        <v>261</v>
      </c>
      <c r="BA1" s="181" t="s">
        <v>552</v>
      </c>
      <c r="BB1" s="181" t="s">
        <v>554</v>
      </c>
      <c r="BC1" s="181" t="s">
        <v>555</v>
      </c>
      <c r="BD1" s="181" t="s">
        <v>556</v>
      </c>
      <c r="BE1" s="181" t="s">
        <v>558</v>
      </c>
      <c r="BF1" s="181" t="s">
        <v>560</v>
      </c>
      <c r="BG1" s="181" t="s">
        <v>561</v>
      </c>
      <c r="BH1" s="181" t="s">
        <v>262</v>
      </c>
      <c r="BI1" s="181" t="s">
        <v>563</v>
      </c>
      <c r="BJ1" s="181" t="s">
        <v>565</v>
      </c>
      <c r="BK1" s="181" t="s">
        <v>567</v>
      </c>
      <c r="BL1" s="181" t="s">
        <v>569</v>
      </c>
      <c r="BM1" s="181" t="s">
        <v>571</v>
      </c>
      <c r="BN1" s="181" t="s">
        <v>573</v>
      </c>
      <c r="BO1" s="181" t="s">
        <v>575</v>
      </c>
      <c r="BP1" s="181" t="s">
        <v>577</v>
      </c>
      <c r="BQ1" s="181" t="s">
        <v>275</v>
      </c>
      <c r="BR1" s="181" t="s">
        <v>579</v>
      </c>
      <c r="BS1" s="181" t="s">
        <v>581</v>
      </c>
      <c r="BT1" s="181" t="s">
        <v>583</v>
      </c>
      <c r="BU1" s="181" t="s">
        <v>585</v>
      </c>
      <c r="BV1" s="181" t="s">
        <v>587</v>
      </c>
      <c r="BW1" s="181" t="s">
        <v>589</v>
      </c>
      <c r="BX1" s="181" t="s">
        <v>591</v>
      </c>
      <c r="BY1" s="181" t="s">
        <v>593</v>
      </c>
      <c r="BZ1" s="181" t="s">
        <v>595</v>
      </c>
      <c r="CA1" s="181" t="s">
        <v>597</v>
      </c>
      <c r="CB1" s="190" t="s">
        <v>263</v>
      </c>
      <c r="CC1" s="181" t="s">
        <v>264</v>
      </c>
      <c r="CD1" s="181" t="s">
        <v>599</v>
      </c>
      <c r="CE1" s="181" t="s">
        <v>265</v>
      </c>
      <c r="CF1" s="181" t="s">
        <v>601</v>
      </c>
      <c r="CG1" s="181" t="s">
        <v>603</v>
      </c>
      <c r="CH1" s="190" t="s">
        <v>266</v>
      </c>
      <c r="CI1" s="181" t="s">
        <v>267</v>
      </c>
      <c r="CJ1" s="181" t="s">
        <v>605</v>
      </c>
      <c r="CK1" s="181" t="s">
        <v>268</v>
      </c>
      <c r="CL1" s="181" t="s">
        <v>607</v>
      </c>
      <c r="CM1" s="181" t="s">
        <v>609</v>
      </c>
      <c r="CN1" s="181" t="s">
        <v>611</v>
      </c>
      <c r="CO1" s="190" t="s">
        <v>269</v>
      </c>
      <c r="CP1" s="181" t="s">
        <v>617</v>
      </c>
      <c r="CQ1" s="181" t="s">
        <v>619</v>
      </c>
      <c r="CR1" s="181" t="s">
        <v>270</v>
      </c>
      <c r="CS1" s="181" t="s">
        <v>613</v>
      </c>
      <c r="CT1" s="181" t="s">
        <v>615</v>
      </c>
      <c r="CU1" s="181" t="s">
        <v>271</v>
      </c>
      <c r="CV1" s="181" t="s">
        <v>621</v>
      </c>
      <c r="CW1" s="181" t="s">
        <v>272</v>
      </c>
      <c r="CX1" s="181" t="s">
        <v>622</v>
      </c>
      <c r="CY1" s="178" t="s">
        <v>276</v>
      </c>
      <c r="CZ1" s="190" t="s">
        <v>277</v>
      </c>
      <c r="DA1" s="181" t="s">
        <v>623</v>
      </c>
      <c r="DB1" s="181" t="s">
        <v>624</v>
      </c>
      <c r="DC1" s="181" t="s">
        <v>626</v>
      </c>
      <c r="DD1" s="181" t="s">
        <v>278</v>
      </c>
      <c r="DE1" s="181" t="s">
        <v>628</v>
      </c>
      <c r="DF1" s="181" t="s">
        <v>630</v>
      </c>
      <c r="DG1" s="181" t="s">
        <v>632</v>
      </c>
      <c r="DH1" s="181" t="s">
        <v>634</v>
      </c>
      <c r="DI1" s="181" t="s">
        <v>636</v>
      </c>
      <c r="DJ1" s="181" t="s">
        <v>638</v>
      </c>
      <c r="DK1" s="190" t="s">
        <v>279</v>
      </c>
      <c r="DL1" s="181" t="s">
        <v>280</v>
      </c>
      <c r="DM1" s="181" t="s">
        <v>640</v>
      </c>
      <c r="DN1" s="181" t="s">
        <v>281</v>
      </c>
      <c r="DO1" s="181" t="s">
        <v>642</v>
      </c>
      <c r="DP1" s="181" t="s">
        <v>644</v>
      </c>
      <c r="DQ1" s="181" t="s">
        <v>646</v>
      </c>
      <c r="DR1" s="181" t="s">
        <v>648</v>
      </c>
      <c r="DS1" s="181" t="s">
        <v>650</v>
      </c>
      <c r="DT1" s="181" t="s">
        <v>652</v>
      </c>
      <c r="DU1" s="181" t="s">
        <v>654</v>
      </c>
      <c r="DV1" s="181" t="s">
        <v>282</v>
      </c>
      <c r="DW1" s="181" t="s">
        <v>656</v>
      </c>
      <c r="DX1" s="181" t="s">
        <v>658</v>
      </c>
      <c r="DY1" s="181" t="s">
        <v>660</v>
      </c>
      <c r="DZ1" s="190" t="s">
        <v>283</v>
      </c>
      <c r="EA1" s="181" t="s">
        <v>662</v>
      </c>
      <c r="EB1" s="181" t="s">
        <v>284</v>
      </c>
      <c r="EC1" s="181" t="s">
        <v>664</v>
      </c>
      <c r="ED1" s="181" t="s">
        <v>285</v>
      </c>
      <c r="EE1" s="181" t="s">
        <v>666</v>
      </c>
      <c r="EF1" s="181" t="s">
        <v>668</v>
      </c>
      <c r="EG1" s="181" t="s">
        <v>670</v>
      </c>
      <c r="EH1" s="181" t="s">
        <v>672</v>
      </c>
      <c r="EI1" s="181" t="s">
        <v>674</v>
      </c>
      <c r="EJ1" s="181" t="s">
        <v>676</v>
      </c>
      <c r="EK1" s="181" t="s">
        <v>678</v>
      </c>
      <c r="EL1" s="181" t="s">
        <v>680</v>
      </c>
      <c r="EM1" s="181" t="s">
        <v>682</v>
      </c>
      <c r="EN1" s="181" t="s">
        <v>684</v>
      </c>
      <c r="EO1" s="181" t="s">
        <v>686</v>
      </c>
      <c r="EP1" s="190" t="s">
        <v>286</v>
      </c>
      <c r="EQ1" s="181" t="s">
        <v>688</v>
      </c>
      <c r="ER1" s="181" t="s">
        <v>287</v>
      </c>
      <c r="ES1" s="181" t="s">
        <v>690</v>
      </c>
      <c r="ET1" s="181" t="s">
        <v>692</v>
      </c>
      <c r="EU1" s="181" t="s">
        <v>288</v>
      </c>
      <c r="EV1" s="181" t="s">
        <v>694</v>
      </c>
      <c r="EW1" s="181" t="s">
        <v>696</v>
      </c>
      <c r="EX1" s="181" t="s">
        <v>289</v>
      </c>
      <c r="EY1" s="181" t="s">
        <v>698</v>
      </c>
      <c r="EZ1" s="181" t="s">
        <v>700</v>
      </c>
      <c r="FA1" s="181" t="s">
        <v>702</v>
      </c>
      <c r="FB1" s="181" t="s">
        <v>290</v>
      </c>
      <c r="FC1" s="181" t="s">
        <v>704</v>
      </c>
      <c r="FD1" s="181" t="s">
        <v>706</v>
      </c>
      <c r="FE1" s="190" t="s">
        <v>291</v>
      </c>
      <c r="FF1" s="181" t="s">
        <v>292</v>
      </c>
      <c r="FG1" s="181" t="s">
        <v>708</v>
      </c>
      <c r="FH1" s="181" t="s">
        <v>710</v>
      </c>
      <c r="FI1" s="181" t="s">
        <v>712</v>
      </c>
      <c r="FJ1" s="181" t="s">
        <v>714</v>
      </c>
      <c r="FK1" s="181" t="s">
        <v>293</v>
      </c>
      <c r="FL1" s="181" t="s">
        <v>716</v>
      </c>
      <c r="FM1" s="181" t="s">
        <v>718</v>
      </c>
      <c r="FN1" s="181" t="s">
        <v>720</v>
      </c>
      <c r="FO1" s="181" t="s">
        <v>722</v>
      </c>
      <c r="FP1" s="181" t="s">
        <v>724</v>
      </c>
      <c r="FQ1" s="181" t="s">
        <v>294</v>
      </c>
      <c r="FR1" s="181" t="s">
        <v>727</v>
      </c>
      <c r="FS1" s="181" t="s">
        <v>295</v>
      </c>
      <c r="FT1" s="181" t="s">
        <v>730</v>
      </c>
      <c r="FU1" s="181" t="s">
        <v>731</v>
      </c>
      <c r="FV1" s="181" t="s">
        <v>733</v>
      </c>
      <c r="FW1" s="181" t="s">
        <v>296</v>
      </c>
      <c r="FX1" s="181" t="s">
        <v>736</v>
      </c>
      <c r="FY1" s="181" t="s">
        <v>737</v>
      </c>
      <c r="FZ1" s="181" t="s">
        <v>739</v>
      </c>
      <c r="GA1" s="181" t="s">
        <v>297</v>
      </c>
      <c r="GB1" s="181" t="s">
        <v>742</v>
      </c>
      <c r="GC1" s="181" t="s">
        <v>744</v>
      </c>
      <c r="GD1" s="181" t="s">
        <v>746</v>
      </c>
      <c r="GE1" s="190" t="s">
        <v>298</v>
      </c>
      <c r="GF1" s="190" t="s">
        <v>299</v>
      </c>
      <c r="GG1" s="181" t="s">
        <v>305</v>
      </c>
      <c r="GH1" s="181" t="s">
        <v>748</v>
      </c>
      <c r="GI1" s="181" t="s">
        <v>750</v>
      </c>
      <c r="GJ1" s="181" t="s">
        <v>752</v>
      </c>
      <c r="GK1" s="181" t="s">
        <v>754</v>
      </c>
      <c r="GL1" s="181" t="s">
        <v>756</v>
      </c>
      <c r="GM1" s="181" t="s">
        <v>758</v>
      </c>
      <c r="GN1" s="190" t="s">
        <v>300</v>
      </c>
      <c r="GO1" s="181" t="s">
        <v>306</v>
      </c>
      <c r="GP1" s="181" t="s">
        <v>760</v>
      </c>
      <c r="GQ1" s="181" t="s">
        <v>762</v>
      </c>
      <c r="GR1" s="181" t="s">
        <v>763</v>
      </c>
      <c r="GS1" s="181" t="s">
        <v>307</v>
      </c>
      <c r="GT1" s="181" t="s">
        <v>766</v>
      </c>
      <c r="GU1" s="181" t="s">
        <v>767</v>
      </c>
      <c r="GV1" s="190" t="s">
        <v>301</v>
      </c>
      <c r="GW1" s="181" t="s">
        <v>302</v>
      </c>
      <c r="GX1" s="181" t="s">
        <v>769</v>
      </c>
      <c r="GY1" s="181" t="s">
        <v>771</v>
      </c>
      <c r="GZ1" s="181" t="s">
        <v>773</v>
      </c>
      <c r="HA1" s="181" t="s">
        <v>775</v>
      </c>
      <c r="HB1" s="181" t="s">
        <v>777</v>
      </c>
      <c r="HC1" s="190" t="s">
        <v>303</v>
      </c>
      <c r="HD1" s="181" t="s">
        <v>304</v>
      </c>
      <c r="HE1" s="181" t="s">
        <v>779</v>
      </c>
      <c r="HF1" s="181" t="s">
        <v>781</v>
      </c>
      <c r="HG1" s="181" t="s">
        <v>783</v>
      </c>
      <c r="HH1" s="181" t="s">
        <v>785</v>
      </c>
      <c r="HI1" s="181" t="s">
        <v>787</v>
      </c>
      <c r="HJ1" s="181" t="s">
        <v>789</v>
      </c>
      <c r="HK1" s="178" t="s">
        <v>308</v>
      </c>
      <c r="HL1" s="190" t="s">
        <v>309</v>
      </c>
      <c r="HM1" s="181" t="s">
        <v>310</v>
      </c>
      <c r="HN1" s="181" t="s">
        <v>791</v>
      </c>
      <c r="HO1" s="181" t="s">
        <v>793</v>
      </c>
      <c r="HP1" s="181" t="s">
        <v>795</v>
      </c>
      <c r="HQ1" s="181" t="s">
        <v>797</v>
      </c>
      <c r="HR1" s="181" t="s">
        <v>311</v>
      </c>
      <c r="HS1" s="181" t="s">
        <v>800</v>
      </c>
      <c r="HT1" s="181" t="s">
        <v>328</v>
      </c>
      <c r="HU1" s="181" t="s">
        <v>838</v>
      </c>
      <c r="HV1" s="181" t="s">
        <v>840</v>
      </c>
      <c r="HW1" s="181" t="s">
        <v>842</v>
      </c>
      <c r="HX1" s="190" t="s">
        <v>312</v>
      </c>
      <c r="HY1" s="181" t="s">
        <v>802</v>
      </c>
      <c r="HZ1" s="181" t="s">
        <v>804</v>
      </c>
      <c r="IA1" s="181" t="s">
        <v>313</v>
      </c>
      <c r="IB1" s="181" t="s">
        <v>807</v>
      </c>
      <c r="IC1" s="181" t="s">
        <v>809</v>
      </c>
      <c r="ID1" s="181" t="s">
        <v>810</v>
      </c>
      <c r="IE1" s="181" t="s">
        <v>812</v>
      </c>
      <c r="IF1" s="190" t="s">
        <v>314</v>
      </c>
      <c r="IG1" s="181" t="s">
        <v>814</v>
      </c>
      <c r="IH1" s="181" t="s">
        <v>816</v>
      </c>
      <c r="II1" s="181" t="s">
        <v>818</v>
      </c>
      <c r="IJ1" s="181" t="s">
        <v>315</v>
      </c>
      <c r="IK1" s="181" t="s">
        <v>820</v>
      </c>
      <c r="IL1" s="181" t="s">
        <v>822</v>
      </c>
      <c r="IM1" s="181" t="s">
        <v>316</v>
      </c>
      <c r="IN1" s="181" t="s">
        <v>824</v>
      </c>
      <c r="IO1" s="181" t="s">
        <v>826</v>
      </c>
      <c r="IP1" s="181" t="s">
        <v>317</v>
      </c>
      <c r="IQ1" s="181" t="s">
        <v>828</v>
      </c>
      <c r="IR1" s="181" t="s">
        <v>830</v>
      </c>
      <c r="IS1" s="181" t="s">
        <v>832</v>
      </c>
      <c r="IT1" s="181" t="s">
        <v>834</v>
      </c>
      <c r="IU1" s="181" t="s">
        <v>318</v>
      </c>
      <c r="IV1" s="181" t="s">
        <v>836</v>
      </c>
      <c r="IW1" s="190" t="s">
        <v>319</v>
      </c>
      <c r="IX1" s="181" t="s">
        <v>844</v>
      </c>
      <c r="IY1" s="181" t="s">
        <v>846</v>
      </c>
      <c r="IZ1" s="181" t="s">
        <v>320</v>
      </c>
      <c r="JA1" s="181" t="s">
        <v>848</v>
      </c>
      <c r="JB1" s="181" t="s">
        <v>850</v>
      </c>
      <c r="JC1" s="181" t="s">
        <v>852</v>
      </c>
      <c r="JD1" s="190" t="s">
        <v>321</v>
      </c>
      <c r="JE1" s="181" t="s">
        <v>854</v>
      </c>
      <c r="JF1" s="181" t="s">
        <v>322</v>
      </c>
      <c r="JG1" s="181" t="s">
        <v>857</v>
      </c>
      <c r="JH1" s="181" t="s">
        <v>859</v>
      </c>
      <c r="JI1" s="181" t="s">
        <v>861</v>
      </c>
      <c r="JJ1" s="181" t="s">
        <v>863</v>
      </c>
      <c r="JK1" s="181" t="s">
        <v>865</v>
      </c>
      <c r="JL1" s="181" t="s">
        <v>867</v>
      </c>
      <c r="JM1" s="181" t="s">
        <v>323</v>
      </c>
      <c r="JN1" s="181" t="s">
        <v>870</v>
      </c>
      <c r="JO1" s="181" t="s">
        <v>872</v>
      </c>
      <c r="JP1" s="181" t="s">
        <v>874</v>
      </c>
      <c r="JQ1" s="181" t="s">
        <v>876</v>
      </c>
      <c r="JR1" s="181" t="s">
        <v>878</v>
      </c>
      <c r="JS1" s="181" t="s">
        <v>880</v>
      </c>
      <c r="JT1" s="181" t="s">
        <v>882</v>
      </c>
      <c r="JU1" s="181" t="s">
        <v>884</v>
      </c>
      <c r="JV1" s="181" t="s">
        <v>324</v>
      </c>
      <c r="JW1" s="181" t="s">
        <v>887</v>
      </c>
      <c r="JX1" s="181" t="s">
        <v>889</v>
      </c>
      <c r="JY1" s="181" t="s">
        <v>891</v>
      </c>
      <c r="JZ1" s="181" t="s">
        <v>893</v>
      </c>
      <c r="KA1" s="181" t="s">
        <v>894</v>
      </c>
      <c r="KB1" s="181" t="s">
        <v>896</v>
      </c>
      <c r="KC1" s="181" t="s">
        <v>898</v>
      </c>
      <c r="KD1" s="181" t="s">
        <v>900</v>
      </c>
      <c r="KE1" s="181" t="s">
        <v>902</v>
      </c>
      <c r="KF1" s="181" t="s">
        <v>904</v>
      </c>
      <c r="KG1" s="181" t="s">
        <v>906</v>
      </c>
      <c r="KH1" s="181" t="s">
        <v>908</v>
      </c>
      <c r="KI1" s="181" t="s">
        <v>910</v>
      </c>
      <c r="KJ1" s="181" t="s">
        <v>912</v>
      </c>
      <c r="KK1" s="181" t="s">
        <v>914</v>
      </c>
      <c r="KL1" s="181" t="s">
        <v>916</v>
      </c>
      <c r="KM1" s="181" t="s">
        <v>918</v>
      </c>
      <c r="KN1" s="181" t="s">
        <v>920</v>
      </c>
      <c r="KO1" s="181" t="s">
        <v>922</v>
      </c>
      <c r="KP1" s="181" t="s">
        <v>924</v>
      </c>
      <c r="KQ1" s="181" t="s">
        <v>926</v>
      </c>
      <c r="KR1" s="181" t="s">
        <v>928</v>
      </c>
      <c r="KS1" s="181" t="s">
        <v>930</v>
      </c>
      <c r="KT1" s="181" t="s">
        <v>932</v>
      </c>
      <c r="KU1" s="181" t="s">
        <v>934</v>
      </c>
      <c r="KV1" s="181" t="s">
        <v>936</v>
      </c>
      <c r="KW1" s="190" t="s">
        <v>325</v>
      </c>
      <c r="KX1" s="181" t="s">
        <v>938</v>
      </c>
      <c r="KY1" s="181" t="s">
        <v>326</v>
      </c>
      <c r="KZ1" s="181" t="s">
        <v>941</v>
      </c>
      <c r="LA1" s="181" t="s">
        <v>943</v>
      </c>
      <c r="LB1" s="181" t="s">
        <v>945</v>
      </c>
      <c r="LC1" s="181" t="s">
        <v>947</v>
      </c>
      <c r="LD1" s="181" t="s">
        <v>327</v>
      </c>
      <c r="LE1" s="181" t="s">
        <v>950</v>
      </c>
      <c r="LF1" s="181" t="s">
        <v>952</v>
      </c>
      <c r="LG1" s="181" t="s">
        <v>954</v>
      </c>
      <c r="LH1" s="181" t="s">
        <v>956</v>
      </c>
      <c r="LI1" s="181" t="s">
        <v>958</v>
      </c>
      <c r="LJ1" s="181" t="s">
        <v>960</v>
      </c>
      <c r="LK1" s="181" t="s">
        <v>962</v>
      </c>
      <c r="LL1" s="178" t="s">
        <v>329</v>
      </c>
      <c r="LM1" s="190" t="s">
        <v>330</v>
      </c>
      <c r="LN1" s="181" t="s">
        <v>331</v>
      </c>
      <c r="LO1" s="181" t="s">
        <v>332</v>
      </c>
      <c r="LP1" s="190" t="s">
        <v>333</v>
      </c>
      <c r="LQ1" s="181" t="s">
        <v>334</v>
      </c>
      <c r="LR1" s="181" t="s">
        <v>982</v>
      </c>
      <c r="LS1" s="181" t="s">
        <v>984</v>
      </c>
      <c r="LT1" s="181" t="s">
        <v>985</v>
      </c>
      <c r="LU1" s="181" t="s">
        <v>987</v>
      </c>
      <c r="LV1" s="181" t="s">
        <v>988</v>
      </c>
      <c r="LW1" s="181" t="s">
        <v>990</v>
      </c>
      <c r="LX1" s="181" t="s">
        <v>992</v>
      </c>
      <c r="LY1" s="181" t="s">
        <v>994</v>
      </c>
      <c r="LZ1" s="181" t="s">
        <v>996</v>
      </c>
      <c r="MA1" s="181" t="s">
        <v>335</v>
      </c>
      <c r="MB1" s="181" t="s">
        <v>999</v>
      </c>
      <c r="MC1" s="181" t="s">
        <v>1000</v>
      </c>
      <c r="MD1" s="181" t="s">
        <v>1002</v>
      </c>
      <c r="ME1" s="181" t="s">
        <v>336</v>
      </c>
      <c r="MF1" s="181" t="s">
        <v>1005</v>
      </c>
      <c r="MG1" s="181" t="s">
        <v>1006</v>
      </c>
      <c r="MH1" s="181" t="s">
        <v>1008</v>
      </c>
      <c r="MI1" s="181" t="s">
        <v>1010</v>
      </c>
      <c r="MJ1" s="181" t="s">
        <v>337</v>
      </c>
      <c r="MK1" s="181" t="s">
        <v>1013</v>
      </c>
      <c r="ML1" s="181" t="s">
        <v>1015</v>
      </c>
      <c r="MM1" s="181" t="s">
        <v>1017</v>
      </c>
      <c r="MN1" s="181" t="s">
        <v>1019</v>
      </c>
      <c r="MO1" s="181" t="s">
        <v>338</v>
      </c>
      <c r="MP1" s="181" t="s">
        <v>1022</v>
      </c>
      <c r="MQ1" s="181" t="s">
        <v>1024</v>
      </c>
      <c r="MR1" s="181" t="s">
        <v>1026</v>
      </c>
      <c r="MS1" s="181" t="s">
        <v>1028</v>
      </c>
      <c r="MT1" s="181" t="s">
        <v>1030</v>
      </c>
      <c r="MU1" s="181" t="s">
        <v>1032</v>
      </c>
      <c r="MV1" s="181" t="s">
        <v>1034</v>
      </c>
      <c r="MW1" s="181" t="s">
        <v>1036</v>
      </c>
      <c r="MX1" s="181" t="s">
        <v>1038</v>
      </c>
      <c r="MY1" s="181" t="s">
        <v>1040</v>
      </c>
      <c r="MZ1" s="181" t="s">
        <v>1042</v>
      </c>
      <c r="NA1" s="181" t="s">
        <v>1043</v>
      </c>
      <c r="NB1" s="190" t="s">
        <v>339</v>
      </c>
      <c r="NC1" s="181" t="s">
        <v>340</v>
      </c>
      <c r="ND1" s="181" t="s">
        <v>1045</v>
      </c>
      <c r="NE1" s="181" t="s">
        <v>1047</v>
      </c>
      <c r="NF1" s="181" t="s">
        <v>1049</v>
      </c>
      <c r="NG1" s="181" t="s">
        <v>1051</v>
      </c>
      <c r="NH1" s="190" t="s">
        <v>341</v>
      </c>
      <c r="NI1" s="181" t="s">
        <v>342</v>
      </c>
      <c r="NJ1" s="181" t="s">
        <v>1052</v>
      </c>
      <c r="NK1" s="181" t="s">
        <v>343</v>
      </c>
      <c r="NL1" s="181" t="s">
        <v>1054</v>
      </c>
      <c r="NM1" s="181" t="s">
        <v>1056</v>
      </c>
      <c r="NN1" s="181" t="s">
        <v>344</v>
      </c>
      <c r="NO1" s="181" t="s">
        <v>1058</v>
      </c>
      <c r="NP1" s="181" t="s">
        <v>1060</v>
      </c>
      <c r="NQ1" s="178" t="s">
        <v>330</v>
      </c>
      <c r="NR1" s="190" t="s">
        <v>331</v>
      </c>
      <c r="NS1" s="181" t="s">
        <v>345</v>
      </c>
      <c r="NT1" s="181" t="s">
        <v>964</v>
      </c>
      <c r="NU1" s="181" t="s">
        <v>966</v>
      </c>
      <c r="NV1" s="181" t="s">
        <v>968</v>
      </c>
      <c r="NW1" s="181" t="s">
        <v>970</v>
      </c>
      <c r="NX1" s="181" t="s">
        <v>346</v>
      </c>
      <c r="NY1" s="181" t="s">
        <v>972</v>
      </c>
      <c r="NZ1" s="181" t="s">
        <v>347</v>
      </c>
      <c r="OA1" s="181" t="s">
        <v>974</v>
      </c>
      <c r="OB1" s="190" t="s">
        <v>332</v>
      </c>
      <c r="OC1" s="181" t="s">
        <v>976</v>
      </c>
      <c r="OD1" s="181" t="s">
        <v>348</v>
      </c>
      <c r="OE1" s="178" t="s">
        <v>332</v>
      </c>
      <c r="OF1" s="190" t="s">
        <v>348</v>
      </c>
      <c r="OG1" s="181" t="s">
        <v>978</v>
      </c>
      <c r="OH1" s="181" t="s">
        <v>980</v>
      </c>
      <c r="OI1" s="181" t="s">
        <v>349</v>
      </c>
      <c r="OJ1" s="178" t="s">
        <v>350</v>
      </c>
      <c r="OK1" s="190" t="s">
        <v>351</v>
      </c>
      <c r="OL1" s="181" t="s">
        <v>352</v>
      </c>
      <c r="OM1" s="181" t="s">
        <v>1061</v>
      </c>
      <c r="ON1" s="181" t="s">
        <v>1063</v>
      </c>
      <c r="OO1" s="181" t="s">
        <v>353</v>
      </c>
      <c r="OP1" s="181" t="s">
        <v>363</v>
      </c>
      <c r="OQ1" s="181" t="s">
        <v>1065</v>
      </c>
      <c r="OR1" s="181" t="s">
        <v>1067</v>
      </c>
      <c r="OS1" s="181" t="s">
        <v>1069</v>
      </c>
      <c r="OT1" s="181" t="s">
        <v>1071</v>
      </c>
      <c r="OU1" s="181" t="s">
        <v>1073</v>
      </c>
      <c r="OV1" s="181" t="s">
        <v>1075</v>
      </c>
      <c r="OW1" s="181" t="s">
        <v>1077</v>
      </c>
      <c r="OX1" s="181" t="s">
        <v>1079</v>
      </c>
      <c r="OY1" s="181" t="s">
        <v>1081</v>
      </c>
      <c r="OZ1" s="181" t="s">
        <v>1083</v>
      </c>
      <c r="PA1" s="181" t="s">
        <v>1085</v>
      </c>
      <c r="PB1" s="181" t="s">
        <v>1087</v>
      </c>
      <c r="PC1" s="181" t="s">
        <v>1089</v>
      </c>
      <c r="PD1" s="181" t="s">
        <v>1091</v>
      </c>
      <c r="PE1" s="181" t="s">
        <v>1093</v>
      </c>
      <c r="PF1" s="181" t="s">
        <v>1095</v>
      </c>
      <c r="PG1" s="181" t="s">
        <v>1097</v>
      </c>
      <c r="PH1" s="181" t="s">
        <v>1099</v>
      </c>
      <c r="PI1" s="181" t="s">
        <v>1101</v>
      </c>
      <c r="PJ1" s="181" t="s">
        <v>1103</v>
      </c>
      <c r="PK1" s="181" t="s">
        <v>1105</v>
      </c>
      <c r="PL1" s="181" t="s">
        <v>1107</v>
      </c>
      <c r="PM1" s="181" t="s">
        <v>364</v>
      </c>
      <c r="PN1" s="181" t="s">
        <v>1110</v>
      </c>
      <c r="PO1" s="181" t="s">
        <v>1112</v>
      </c>
      <c r="PP1" s="181" t="s">
        <v>1113</v>
      </c>
      <c r="PQ1" s="181" t="s">
        <v>1115</v>
      </c>
      <c r="PR1" s="181" t="s">
        <v>1117</v>
      </c>
      <c r="PS1" s="181" t="s">
        <v>1119</v>
      </c>
      <c r="PT1" s="181" t="s">
        <v>1121</v>
      </c>
      <c r="PU1" s="181" t="s">
        <v>1123</v>
      </c>
      <c r="PV1" s="181" t="s">
        <v>1125</v>
      </c>
      <c r="PW1" s="181" t="s">
        <v>1127</v>
      </c>
      <c r="PX1" s="181" t="s">
        <v>1129</v>
      </c>
      <c r="PY1" s="181" t="s">
        <v>1131</v>
      </c>
      <c r="PZ1" s="181" t="s">
        <v>1133</v>
      </c>
      <c r="QA1" s="181" t="s">
        <v>1135</v>
      </c>
      <c r="QB1" s="181" t="s">
        <v>1137</v>
      </c>
      <c r="QC1" s="181" t="s">
        <v>1139</v>
      </c>
      <c r="QD1" s="181" t="s">
        <v>1141</v>
      </c>
      <c r="QE1" s="181" t="s">
        <v>1143</v>
      </c>
      <c r="QF1" s="181" t="s">
        <v>1145</v>
      </c>
      <c r="QG1" s="181" t="s">
        <v>1147</v>
      </c>
      <c r="QH1" s="181" t="s">
        <v>1149</v>
      </c>
      <c r="QI1" s="181" t="s">
        <v>1151</v>
      </c>
      <c r="QJ1" s="181" t="s">
        <v>1153</v>
      </c>
      <c r="QK1" s="181" t="s">
        <v>1155</v>
      </c>
      <c r="QL1" s="181" t="s">
        <v>1157</v>
      </c>
      <c r="QM1" s="181" t="s">
        <v>1159</v>
      </c>
      <c r="QN1" s="181" t="s">
        <v>354</v>
      </c>
      <c r="QO1" s="181" t="s">
        <v>1161</v>
      </c>
      <c r="QP1" s="181" t="s">
        <v>1163</v>
      </c>
      <c r="QQ1" s="181" t="s">
        <v>1165</v>
      </c>
      <c r="QR1" s="181" t="s">
        <v>1167</v>
      </c>
      <c r="QS1" s="181" t="s">
        <v>1169</v>
      </c>
      <c r="QT1" s="190" t="s">
        <v>355</v>
      </c>
      <c r="QU1" s="181" t="s">
        <v>356</v>
      </c>
      <c r="QV1" s="181" t="s">
        <v>1171</v>
      </c>
      <c r="QW1" s="181" t="s">
        <v>1173</v>
      </c>
      <c r="QX1" s="181" t="s">
        <v>1175</v>
      </c>
      <c r="QY1" s="181" t="s">
        <v>1177</v>
      </c>
      <c r="QZ1" s="181" t="s">
        <v>1179</v>
      </c>
      <c r="RA1" s="181" t="s">
        <v>1181</v>
      </c>
      <c r="RB1" s="190" t="s">
        <v>357</v>
      </c>
      <c r="RC1" s="181" t="s">
        <v>1183</v>
      </c>
      <c r="RD1" s="181" t="s">
        <v>358</v>
      </c>
      <c r="RE1" s="190" t="s">
        <v>359</v>
      </c>
      <c r="RF1" s="181" t="s">
        <v>360</v>
      </c>
      <c r="RG1" s="181" t="s">
        <v>1213</v>
      </c>
      <c r="RH1" s="181" t="s">
        <v>1215</v>
      </c>
      <c r="RI1" s="190" t="s">
        <v>361</v>
      </c>
      <c r="RJ1" s="181" t="s">
        <v>362</v>
      </c>
      <c r="RK1" s="181" t="s">
        <v>1217</v>
      </c>
      <c r="RL1" s="181" t="s">
        <v>1218</v>
      </c>
      <c r="RM1" s="181" t="s">
        <v>1219</v>
      </c>
      <c r="RN1" s="181" t="s">
        <v>1220</v>
      </c>
      <c r="RO1" s="181" t="s">
        <v>1222</v>
      </c>
      <c r="RP1" s="181" t="s">
        <v>1223</v>
      </c>
      <c r="RQ1" s="181" t="s">
        <v>1225</v>
      </c>
      <c r="RR1" s="181" t="s">
        <v>1226</v>
      </c>
      <c r="RS1" s="178" t="s">
        <v>357</v>
      </c>
      <c r="RT1" s="190" t="s">
        <v>358</v>
      </c>
      <c r="RU1" s="181" t="s">
        <v>365</v>
      </c>
      <c r="RV1" s="181" t="s">
        <v>1185</v>
      </c>
      <c r="RW1" s="181" t="s">
        <v>1187</v>
      </c>
      <c r="RX1" s="181" t="s">
        <v>1189</v>
      </c>
      <c r="RY1" s="181" t="s">
        <v>1191</v>
      </c>
      <c r="RZ1" s="181" t="s">
        <v>1193</v>
      </c>
      <c r="SA1" s="181" t="s">
        <v>1195</v>
      </c>
      <c r="SB1" s="181" t="s">
        <v>1197</v>
      </c>
      <c r="SC1" s="181" t="s">
        <v>1199</v>
      </c>
      <c r="SD1" s="181" t="s">
        <v>1201</v>
      </c>
      <c r="SE1" s="181" t="s">
        <v>1203</v>
      </c>
      <c r="SF1" s="181" t="s">
        <v>1205</v>
      </c>
      <c r="SG1" s="181" t="s">
        <v>1207</v>
      </c>
      <c r="SH1" s="181" t="s">
        <v>1209</v>
      </c>
      <c r="SI1" s="181" t="s">
        <v>1211</v>
      </c>
      <c r="SJ1" s="178" t="s">
        <v>366</v>
      </c>
      <c r="SK1" s="190" t="s">
        <v>367</v>
      </c>
      <c r="SL1" s="181" t="s">
        <v>368</v>
      </c>
      <c r="SM1" s="181" t="s">
        <v>1228</v>
      </c>
      <c r="SN1" s="181" t="s">
        <v>1230</v>
      </c>
      <c r="SO1" s="181" t="s">
        <v>369</v>
      </c>
      <c r="SP1" s="181" t="s">
        <v>1232</v>
      </c>
      <c r="SQ1" s="181" t="s">
        <v>1234</v>
      </c>
      <c r="SR1" s="181" t="s">
        <v>1236</v>
      </c>
      <c r="SS1" s="181" t="s">
        <v>1238</v>
      </c>
      <c r="ST1" s="190" t="s">
        <v>370</v>
      </c>
      <c r="SU1" s="181" t="s">
        <v>371</v>
      </c>
      <c r="SV1" s="181" t="s">
        <v>1240</v>
      </c>
      <c r="SW1" s="181" t="s">
        <v>1242</v>
      </c>
      <c r="SX1" s="181" t="s">
        <v>1244</v>
      </c>
      <c r="SY1" s="181" t="s">
        <v>1246</v>
      </c>
      <c r="SZ1" s="181" t="s">
        <v>1248</v>
      </c>
      <c r="TA1" s="181" t="s">
        <v>1250</v>
      </c>
      <c r="TB1" s="181" t="s">
        <v>1252</v>
      </c>
      <c r="TC1" s="181" t="s">
        <v>1254</v>
      </c>
      <c r="TD1" s="181" t="s">
        <v>1256</v>
      </c>
      <c r="TE1" s="181" t="s">
        <v>1258</v>
      </c>
      <c r="TF1" s="181" t="s">
        <v>1260</v>
      </c>
      <c r="TG1" s="181" t="s">
        <v>1262</v>
      </c>
      <c r="TH1" s="181" t="s">
        <v>1264</v>
      </c>
      <c r="TI1" s="181" t="s">
        <v>1266</v>
      </c>
      <c r="TJ1" s="181" t="s">
        <v>1268</v>
      </c>
      <c r="TK1" s="178" t="s">
        <v>372</v>
      </c>
      <c r="TL1" s="190" t="s">
        <v>373</v>
      </c>
      <c r="TM1" s="181" t="s">
        <v>374</v>
      </c>
      <c r="TN1" s="181" t="s">
        <v>1270</v>
      </c>
      <c r="TO1" s="181" t="s">
        <v>1272</v>
      </c>
      <c r="TP1" s="181" t="s">
        <v>1274</v>
      </c>
      <c r="TQ1" s="181" t="s">
        <v>1276</v>
      </c>
      <c r="TR1" s="181" t="s">
        <v>1278</v>
      </c>
      <c r="TS1" s="181" t="s">
        <v>375</v>
      </c>
      <c r="TT1" s="181" t="s">
        <v>1280</v>
      </c>
      <c r="TU1" s="181" t="s">
        <v>1282</v>
      </c>
      <c r="TV1" s="181" t="s">
        <v>1284</v>
      </c>
      <c r="TW1" s="181" t="s">
        <v>1286</v>
      </c>
      <c r="TX1" s="181" t="s">
        <v>1288</v>
      </c>
      <c r="TY1" s="181" t="s">
        <v>1290</v>
      </c>
      <c r="TZ1" s="190" t="s">
        <v>376</v>
      </c>
      <c r="UA1" s="181" t="s">
        <v>377</v>
      </c>
      <c r="UB1" s="181" t="s">
        <v>378</v>
      </c>
      <c r="UC1" s="181" t="s">
        <v>1292</v>
      </c>
      <c r="UD1" s="181" t="s">
        <v>1294</v>
      </c>
      <c r="UE1" s="181" t="s">
        <v>1295</v>
      </c>
      <c r="UF1" s="181" t="s">
        <v>1297</v>
      </c>
      <c r="UG1" s="181" t="s">
        <v>1299</v>
      </c>
      <c r="UH1" s="181" t="s">
        <v>1301</v>
      </c>
      <c r="UI1" s="181" t="s">
        <v>1303</v>
      </c>
      <c r="UJ1" s="181" t="s">
        <v>1305</v>
      </c>
      <c r="UK1" s="181" t="s">
        <v>1307</v>
      </c>
      <c r="UL1" s="181" t="s">
        <v>1309</v>
      </c>
      <c r="UM1" s="181" t="s">
        <v>1311</v>
      </c>
      <c r="UN1" s="181" t="s">
        <v>1313</v>
      </c>
      <c r="UO1" s="181" t="s">
        <v>1315</v>
      </c>
      <c r="UP1" s="181" t="s">
        <v>1317</v>
      </c>
      <c r="UQ1" s="181" t="s">
        <v>1319</v>
      </c>
      <c r="UR1" s="181" t="s">
        <v>1321</v>
      </c>
      <c r="US1" s="178" t="s">
        <v>1323</v>
      </c>
      <c r="UT1" s="181" t="s">
        <v>1325</v>
      </c>
      <c r="UU1" s="181" t="s">
        <v>1327</v>
      </c>
      <c r="UV1" s="181" t="s">
        <v>1329</v>
      </c>
      <c r="UW1" s="181" t="s">
        <v>1331</v>
      </c>
      <c r="UX1" s="181" t="s">
        <v>1333</v>
      </c>
      <c r="UY1" s="184"/>
    </row>
    <row r="2" spans="1:571" s="122" customFormat="1" hidden="1" x14ac:dyDescent="0.25">
      <c r="K2" s="160"/>
      <c r="Z2" s="465"/>
      <c r="AB2" s="122" t="s">
        <v>128</v>
      </c>
      <c r="AC2" s="122" t="s">
        <v>129</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1699</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1518" t="s">
        <v>392</v>
      </c>
      <c r="L10" s="1518"/>
      <c r="M10" s="1518"/>
      <c r="N10" s="1518"/>
      <c r="O10" s="1518"/>
      <c r="P10" s="1518"/>
      <c r="Q10" s="1518"/>
      <c r="R10" s="1518"/>
      <c r="S10" s="1518"/>
      <c r="T10" s="1518"/>
      <c r="U10" s="1518"/>
      <c r="V10" s="1518"/>
      <c r="W10" s="1518"/>
      <c r="X10" s="1518"/>
      <c r="Y10" s="1518"/>
      <c r="Z10" s="1518"/>
      <c r="AA10" s="1518"/>
    </row>
    <row r="11" spans="1:571" ht="79.5" thickBot="1" x14ac:dyDescent="0.3">
      <c r="A11" s="373"/>
      <c r="B11" s="322" t="s">
        <v>132</v>
      </c>
      <c r="C11" s="193" t="s">
        <v>131</v>
      </c>
      <c r="D11" s="194" t="s">
        <v>128</v>
      </c>
      <c r="E11" s="211" t="s">
        <v>1698</v>
      </c>
      <c r="F11" s="194" t="s">
        <v>247</v>
      </c>
      <c r="G11" s="194" t="s">
        <v>459</v>
      </c>
      <c r="H11" s="194" t="s">
        <v>461</v>
      </c>
      <c r="I11" s="211" t="s">
        <v>462</v>
      </c>
      <c r="J11" s="194" t="s">
        <v>460</v>
      </c>
      <c r="K11" s="340" t="s">
        <v>1356</v>
      </c>
      <c r="L11" s="340" t="s">
        <v>1358</v>
      </c>
      <c r="M11" s="340" t="s">
        <v>470</v>
      </c>
      <c r="N11" s="340" t="s">
        <v>1357</v>
      </c>
      <c r="O11" s="340" t="s">
        <v>1359</v>
      </c>
      <c r="P11" s="340" t="s">
        <v>471</v>
      </c>
      <c r="Q11" s="340" t="s">
        <v>1360</v>
      </c>
      <c r="R11" s="340" t="s">
        <v>1361</v>
      </c>
      <c r="S11" s="340" t="s">
        <v>1362</v>
      </c>
      <c r="T11" s="340" t="s">
        <v>1453</v>
      </c>
      <c r="U11" s="340" t="s">
        <v>1363</v>
      </c>
      <c r="V11" s="340" t="s">
        <v>1364</v>
      </c>
      <c r="W11" s="340" t="s">
        <v>1365</v>
      </c>
      <c r="X11" s="340" t="s">
        <v>1366</v>
      </c>
      <c r="Y11" s="340" t="s">
        <v>1367</v>
      </c>
      <c r="Z11" s="340" t="s">
        <v>1478</v>
      </c>
      <c r="AA11" s="340" t="s">
        <v>1513</v>
      </c>
      <c r="AB11" s="339" t="s">
        <v>393</v>
      </c>
      <c r="AC11" s="211" t="s">
        <v>411</v>
      </c>
      <c r="AD11" s="211" t="s">
        <v>394</v>
      </c>
      <c r="AE11" s="211" t="s">
        <v>408</v>
      </c>
      <c r="AF11" s="211" t="s">
        <v>395</v>
      </c>
      <c r="AG11" s="211" t="s">
        <v>396</v>
      </c>
      <c r="AH11" s="211" t="s">
        <v>397</v>
      </c>
      <c r="AI11" s="211" t="s">
        <v>407</v>
      </c>
      <c r="AJ11" s="211" t="s">
        <v>398</v>
      </c>
      <c r="AK11" s="211" t="s">
        <v>399</v>
      </c>
      <c r="AL11" s="211" t="s">
        <v>400</v>
      </c>
      <c r="AM11" s="211" t="s">
        <v>406</v>
      </c>
      <c r="AN11" s="211" t="s">
        <v>401</v>
      </c>
      <c r="AO11" s="211" t="s">
        <v>402</v>
      </c>
      <c r="AP11" s="211" t="s">
        <v>403</v>
      </c>
      <c r="AQ11" s="211" t="s">
        <v>405</v>
      </c>
      <c r="AR11" s="211" t="s">
        <v>404</v>
      </c>
    </row>
    <row r="12" spans="1:571" x14ac:dyDescent="0.25">
      <c r="A12" s="372"/>
      <c r="B12" s="187" t="s">
        <v>250</v>
      </c>
      <c r="C12" s="188" t="s">
        <v>133</v>
      </c>
      <c r="D12" s="189">
        <f>D13+D47+D83+D89+D96</f>
        <v>1175238.03</v>
      </c>
      <c r="E12" s="189">
        <f>E13+E47+E83+E89+E96</f>
        <v>26000</v>
      </c>
      <c r="F12" s="189">
        <f t="shared" ref="F12:F106" si="0">D12+E12</f>
        <v>1201238.03</v>
      </c>
      <c r="G12" s="189">
        <f>G13+G47+G83+G89+G96</f>
        <v>0</v>
      </c>
      <c r="H12" s="189">
        <f>F12-G12</f>
        <v>1201238.03</v>
      </c>
      <c r="I12" s="189">
        <f>I13+I47+I83+I89+I96</f>
        <v>0</v>
      </c>
      <c r="J12" s="189">
        <f>F12-I12</f>
        <v>1201238.03</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47644.784999999996</v>
      </c>
      <c r="U12" s="189">
        <f t="shared" si="1"/>
        <v>0</v>
      </c>
      <c r="V12" s="189">
        <f t="shared" si="1"/>
        <v>762316.55999999994</v>
      </c>
      <c r="W12" s="189">
        <f t="shared" si="1"/>
        <v>0</v>
      </c>
      <c r="X12" s="189">
        <f t="shared" si="1"/>
        <v>0</v>
      </c>
      <c r="Y12" s="189">
        <f t="shared" ref="Y12:Z12" si="3">Y13+Y47+Y83+Y89+Y96</f>
        <v>0</v>
      </c>
      <c r="Z12" s="189">
        <f t="shared" si="3"/>
        <v>0</v>
      </c>
      <c r="AA12" s="189">
        <f t="shared" si="1"/>
        <v>391276.685</v>
      </c>
      <c r="AB12" s="189">
        <f t="shared" si="1"/>
        <v>2000</v>
      </c>
      <c r="AC12" s="189">
        <f t="shared" si="1"/>
        <v>762316.55999999994</v>
      </c>
      <c r="AD12" s="189">
        <f t="shared" si="1"/>
        <v>412921.46999999991</v>
      </c>
      <c r="AE12" s="189">
        <f>AB12+AC12+AD12</f>
        <v>1177238.0299999998</v>
      </c>
      <c r="AF12" s="189">
        <f>AF13+AF47+AF83+AF89+AF96</f>
        <v>24000</v>
      </c>
      <c r="AG12" s="189">
        <f>AG13+AG47+AG83+AG89+AG96</f>
        <v>0</v>
      </c>
      <c r="AH12" s="189">
        <f>AH13+AH47+AH83+AH89+AH96</f>
        <v>0</v>
      </c>
      <c r="AI12" s="189">
        <f>AF12+AG12+AH12</f>
        <v>24000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1201238.0299999998</v>
      </c>
    </row>
    <row r="13" spans="1:571" x14ac:dyDescent="0.25">
      <c r="B13" s="190" t="s">
        <v>251</v>
      </c>
      <c r="C13" s="191" t="s">
        <v>134</v>
      </c>
      <c r="D13" s="192">
        <f>SUM(D14:D46)</f>
        <v>1175238.03</v>
      </c>
      <c r="E13" s="192">
        <f>SUM(E14:E46)</f>
        <v>0</v>
      </c>
      <c r="F13" s="192">
        <f t="shared" si="0"/>
        <v>1175238.03</v>
      </c>
      <c r="G13" s="192">
        <f>SUM(G14:G46)</f>
        <v>0</v>
      </c>
      <c r="H13" s="192">
        <f t="shared" ref="H13:H220" si="4">F13-G13</f>
        <v>1175238.03</v>
      </c>
      <c r="I13" s="192">
        <f>SUM(I14:I46)</f>
        <v>0</v>
      </c>
      <c r="J13" s="192">
        <f t="shared" ref="J13:J220" si="5">F13-I13</f>
        <v>1175238.03</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47644.784999999996</v>
      </c>
      <c r="U13" s="192">
        <f t="shared" si="6"/>
        <v>0</v>
      </c>
      <c r="V13" s="192">
        <f t="shared" si="6"/>
        <v>762316.55999999994</v>
      </c>
      <c r="W13" s="192">
        <f t="shared" si="6"/>
        <v>0</v>
      </c>
      <c r="X13" s="192">
        <f t="shared" si="6"/>
        <v>0</v>
      </c>
      <c r="Y13" s="192">
        <f t="shared" ref="Y13:Z13" si="8">SUM(Y14:Y46)</f>
        <v>0</v>
      </c>
      <c r="Z13" s="192">
        <f t="shared" si="8"/>
        <v>0</v>
      </c>
      <c r="AA13" s="192">
        <f t="shared" si="6"/>
        <v>365276.685</v>
      </c>
      <c r="AB13" s="192">
        <f t="shared" si="6"/>
        <v>0</v>
      </c>
      <c r="AC13" s="192">
        <f t="shared" si="6"/>
        <v>762316.55999999994</v>
      </c>
      <c r="AD13" s="192">
        <f t="shared" si="6"/>
        <v>412921.46999999991</v>
      </c>
      <c r="AE13" s="192">
        <f t="shared" ref="AE13:AE220" si="9">AB13+AC13+AD13</f>
        <v>1175238.0299999998</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1175238.0299999998</v>
      </c>
    </row>
    <row r="14" spans="1:571" hidden="1" x14ac:dyDescent="0.25">
      <c r="B14" s="181" t="s">
        <v>252</v>
      </c>
      <c r="C14" s="182" t="s">
        <v>135</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495</v>
      </c>
      <c r="C15" s="182" t="s">
        <v>496</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1048185.27</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1048185.27</v>
      </c>
      <c r="G15" s="183"/>
      <c r="H15" s="183">
        <f t="shared" si="4"/>
        <v>1048185.27</v>
      </c>
      <c r="I15" s="183"/>
      <c r="J15" s="183">
        <f t="shared" si="5"/>
        <v>1048185.27</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762316.55999999994</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285868.70999999996</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762316.55999999994</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285868.70999999996</v>
      </c>
      <c r="AE15" s="183">
        <f t="shared" si="9"/>
        <v>1048185.2699999999</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1048185.2699999999</v>
      </c>
    </row>
    <row r="16" spans="1:571" hidden="1" x14ac:dyDescent="0.25">
      <c r="B16" s="181" t="s">
        <v>497</v>
      </c>
      <c r="C16" s="182" t="s">
        <v>498</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hidden="1" x14ac:dyDescent="0.25">
      <c r="B17" s="181" t="s">
        <v>499</v>
      </c>
      <c r="C17" s="182" t="s">
        <v>500</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hidden="1" x14ac:dyDescent="0.25">
      <c r="B18" s="181" t="s">
        <v>501</v>
      </c>
      <c r="C18" s="182" t="s">
        <v>502</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hidden="1" x14ac:dyDescent="0.25">
      <c r="B19" s="181" t="s">
        <v>503</v>
      </c>
      <c r="C19" s="182" t="s">
        <v>504</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hidden="1" x14ac:dyDescent="0.25">
      <c r="B20" s="181" t="s">
        <v>505</v>
      </c>
      <c r="C20" s="182" t="s">
        <v>506</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hidden="1" x14ac:dyDescent="0.25">
      <c r="B21" s="181" t="s">
        <v>253</v>
      </c>
      <c r="C21" s="182" t="s">
        <v>136</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hidden="1" x14ac:dyDescent="0.25">
      <c r="B22" s="181" t="s">
        <v>508</v>
      </c>
      <c r="C22" s="182" t="s">
        <v>507</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hidden="1" x14ac:dyDescent="0.25">
      <c r="B23" s="181" t="s">
        <v>254</v>
      </c>
      <c r="C23" s="182" t="s">
        <v>137</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hidden="1" x14ac:dyDescent="0.25">
      <c r="B24" s="181" t="s">
        <v>510</v>
      </c>
      <c r="C24" s="182" t="s">
        <v>509</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hidden="1" x14ac:dyDescent="0.25">
      <c r="B25" s="181" t="s">
        <v>512</v>
      </c>
      <c r="C25" s="182" t="s">
        <v>511</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hidden="1" x14ac:dyDescent="0.25">
      <c r="B26" s="181" t="s">
        <v>514</v>
      </c>
      <c r="C26" s="182" t="s">
        <v>513</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hidden="1" x14ac:dyDescent="0.25">
      <c r="B27" s="181" t="s">
        <v>255</v>
      </c>
      <c r="C27" s="182" t="s">
        <v>138</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515</v>
      </c>
      <c r="C28" s="182" t="s">
        <v>516</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87348.772499999992</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87348.772499999992</v>
      </c>
      <c r="G28" s="183"/>
      <c r="H28" s="183">
        <f t="shared" si="15"/>
        <v>87348.772499999992</v>
      </c>
      <c r="I28" s="183"/>
      <c r="J28" s="183">
        <f t="shared" si="16"/>
        <v>87348.772499999992</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31763.19</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55585.58249999999</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87348.772499999992</v>
      </c>
      <c r="AE28" s="183">
        <f t="shared" si="17"/>
        <v>87348.772499999992</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87348.772499999992</v>
      </c>
    </row>
    <row r="29" spans="2:44" x14ac:dyDescent="0.25">
      <c r="B29" s="181" t="s">
        <v>518</v>
      </c>
      <c r="C29" s="182" t="s">
        <v>517</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39703.987499999996</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39703.987499999996</v>
      </c>
      <c r="G29" s="183"/>
      <c r="H29" s="183">
        <f t="shared" ref="H29:H30" si="39">F29-G29</f>
        <v>39703.987499999996</v>
      </c>
      <c r="I29" s="183"/>
      <c r="J29" s="183">
        <f t="shared" ref="J29:J30" si="40">F29-I29</f>
        <v>39703.987499999996</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15881.594999999999</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23822.392499999998</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39703.987499999996</v>
      </c>
      <c r="AE29" s="183">
        <f t="shared" ref="AE29:AE30" si="41">AB29+AC29+AD29</f>
        <v>39703.987499999996</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39703.987499999996</v>
      </c>
    </row>
    <row r="30" spans="2:44" hidden="1" x14ac:dyDescent="0.25">
      <c r="B30" s="181" t="s">
        <v>256</v>
      </c>
      <c r="C30" s="182" t="s">
        <v>139</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hidden="1" x14ac:dyDescent="0.25">
      <c r="B31" s="181" t="s">
        <v>520</v>
      </c>
      <c r="C31" s="182" t="s">
        <v>519</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hidden="1" x14ac:dyDescent="0.25">
      <c r="B32" s="181" t="s">
        <v>257</v>
      </c>
      <c r="C32" s="182" t="s">
        <v>140</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hidden="1" x14ac:dyDescent="0.25">
      <c r="B33" s="181" t="s">
        <v>521</v>
      </c>
      <c r="C33" s="182" t="s">
        <v>523</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hidden="1" x14ac:dyDescent="0.25">
      <c r="B34" s="181" t="s">
        <v>522</v>
      </c>
      <c r="C34" s="182" t="s">
        <v>524</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hidden="1" x14ac:dyDescent="0.25">
      <c r="B35" s="181" t="s">
        <v>526</v>
      </c>
      <c r="C35" s="182" t="s">
        <v>525</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hidden="1" x14ac:dyDescent="0.25">
      <c r="B36" s="181" t="s">
        <v>273</v>
      </c>
      <c r="C36" s="182" t="s">
        <v>157</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hidden="1" x14ac:dyDescent="0.25">
      <c r="B37" s="181" t="s">
        <v>527</v>
      </c>
      <c r="C37" s="182" t="s">
        <v>528</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hidden="1" x14ac:dyDescent="0.25">
      <c r="B38" s="181" t="s">
        <v>529</v>
      </c>
      <c r="C38" s="182" t="s">
        <v>530</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hidden="1" x14ac:dyDescent="0.25">
      <c r="B39" s="181" t="s">
        <v>531</v>
      </c>
      <c r="C39" s="182" t="s">
        <v>532</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hidden="1" x14ac:dyDescent="0.25">
      <c r="B40" s="181" t="s">
        <v>274</v>
      </c>
      <c r="C40" s="182" t="s">
        <v>158</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hidden="1" x14ac:dyDescent="0.25">
      <c r="B41" s="181" t="s">
        <v>533</v>
      </c>
      <c r="C41" s="182" t="s">
        <v>534</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hidden="1" x14ac:dyDescent="0.25">
      <c r="B42" s="181" t="s">
        <v>535</v>
      </c>
      <c r="C42" s="182" t="s">
        <v>536</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hidden="1" x14ac:dyDescent="0.25">
      <c r="B43" s="181" t="s">
        <v>537</v>
      </c>
      <c r="C43" s="182" t="s">
        <v>538</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hidden="1" x14ac:dyDescent="0.25">
      <c r="B44" s="181" t="s">
        <v>539</v>
      </c>
      <c r="C44" s="182" t="s">
        <v>540</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hidden="1" x14ac:dyDescent="0.25">
      <c r="B45" s="181" t="s">
        <v>249</v>
      </c>
      <c r="C45" s="182" t="s">
        <v>141</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hidden="1" x14ac:dyDescent="0.25">
      <c r="B46" s="181" t="s">
        <v>541</v>
      </c>
      <c r="C46" s="182" t="s">
        <v>542</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258</v>
      </c>
      <c r="C47" s="191" t="s">
        <v>142</v>
      </c>
      <c r="D47" s="192">
        <f>SUM(D48:D82)</f>
        <v>0</v>
      </c>
      <c r="E47" s="192">
        <f>SUM(E48:E82)</f>
        <v>26000</v>
      </c>
      <c r="F47" s="192">
        <f t="shared" si="0"/>
        <v>26000</v>
      </c>
      <c r="G47" s="192">
        <f>SUM(G48:G82)</f>
        <v>0</v>
      </c>
      <c r="H47" s="192">
        <f t="shared" si="4"/>
        <v>26000</v>
      </c>
      <c r="I47" s="192">
        <f t="shared" ref="I47:AD47" si="102">SUM(I48:I82)</f>
        <v>0</v>
      </c>
      <c r="J47" s="192">
        <f t="shared" si="102"/>
        <v>26000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26000</v>
      </c>
      <c r="AB47" s="192">
        <f t="shared" si="102"/>
        <v>2000</v>
      </c>
      <c r="AC47" s="192">
        <f t="shared" si="102"/>
        <v>0</v>
      </c>
      <c r="AD47" s="192">
        <f t="shared" si="102"/>
        <v>0</v>
      </c>
      <c r="AE47" s="192">
        <f t="shared" si="17"/>
        <v>2000</v>
      </c>
      <c r="AF47" s="192">
        <f>SUM(AF48:AF82)</f>
        <v>24000</v>
      </c>
      <c r="AG47" s="192">
        <f>SUM(AG48:AG82)</f>
        <v>0</v>
      </c>
      <c r="AH47" s="192">
        <f>SUM(AH48:AH82)</f>
        <v>0</v>
      </c>
      <c r="AI47" s="192">
        <f t="shared" si="10"/>
        <v>24000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26000</v>
      </c>
    </row>
    <row r="48" spans="2:44" hidden="1" x14ac:dyDescent="0.25">
      <c r="B48" s="181" t="s">
        <v>543</v>
      </c>
      <c r="C48" s="182" t="s">
        <v>544</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hidden="1" x14ac:dyDescent="0.25">
      <c r="B49" s="181" t="s">
        <v>259</v>
      </c>
      <c r="C49" s="182" t="s">
        <v>143</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hidden="1" x14ac:dyDescent="0.25">
      <c r="B50" s="181" t="s">
        <v>545</v>
      </c>
      <c r="C50" s="182" t="s">
        <v>546</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hidden="1" x14ac:dyDescent="0.25">
      <c r="B51" s="181" t="s">
        <v>547</v>
      </c>
      <c r="C51" s="182" t="s">
        <v>548</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hidden="1" x14ac:dyDescent="0.25">
      <c r="B52" s="181" t="s">
        <v>260</v>
      </c>
      <c r="C52" s="182" t="s">
        <v>144</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hidden="1" x14ac:dyDescent="0.25">
      <c r="B53" s="181" t="s">
        <v>549</v>
      </c>
      <c r="C53" s="182" t="s">
        <v>550</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hidden="1" x14ac:dyDescent="0.25">
      <c r="B54" s="181" t="s">
        <v>551</v>
      </c>
      <c r="C54" s="182" t="s">
        <v>517</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hidden="1" x14ac:dyDescent="0.25">
      <c r="B55" s="181" t="s">
        <v>261</v>
      </c>
      <c r="C55" s="182" t="s">
        <v>145</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hidden="1" x14ac:dyDescent="0.25">
      <c r="B56" s="181" t="s">
        <v>552</v>
      </c>
      <c r="C56" s="182" t="s">
        <v>553</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hidden="1" x14ac:dyDescent="0.25">
      <c r="B57" s="181" t="s">
        <v>554</v>
      </c>
      <c r="C57" s="182" t="s">
        <v>524</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hidden="1" x14ac:dyDescent="0.25">
      <c r="B58" s="181" t="s">
        <v>555</v>
      </c>
      <c r="C58" s="182" t="s">
        <v>525</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hidden="1" x14ac:dyDescent="0.25">
      <c r="B59" s="181" t="s">
        <v>556</v>
      </c>
      <c r="C59" s="182" t="s">
        <v>557</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hidden="1" x14ac:dyDescent="0.25">
      <c r="B60" s="181" t="s">
        <v>558</v>
      </c>
      <c r="C60" s="182" t="s">
        <v>559</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hidden="1" x14ac:dyDescent="0.25">
      <c r="B61" s="181" t="s">
        <v>560</v>
      </c>
      <c r="C61" s="182" t="s">
        <v>532</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hidden="1" x14ac:dyDescent="0.25">
      <c r="B62" s="181" t="s">
        <v>561</v>
      </c>
      <c r="C62" s="182" t="s">
        <v>562</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hidden="1" x14ac:dyDescent="0.25">
      <c r="B63" s="181" t="s">
        <v>262</v>
      </c>
      <c r="C63" s="182" t="s">
        <v>146</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563</v>
      </c>
      <c r="C64" s="182" t="s">
        <v>564</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26000</v>
      </c>
      <c r="F64" s="183">
        <f t="shared" ref="F64" si="161">D64+E64</f>
        <v>26000</v>
      </c>
      <c r="G64" s="183"/>
      <c r="H64" s="183">
        <f t="shared" ref="H64" si="162">F64-G64</f>
        <v>26000</v>
      </c>
      <c r="I64" s="183"/>
      <c r="J64" s="183">
        <f t="shared" ref="J64" si="163">F64-I64</f>
        <v>26000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26000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2000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24000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26000</v>
      </c>
    </row>
    <row r="65" spans="2:44" hidden="1" x14ac:dyDescent="0.25">
      <c r="B65" s="181" t="s">
        <v>565</v>
      </c>
      <c r="C65" s="182" t="s">
        <v>566</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hidden="1" x14ac:dyDescent="0.25">
      <c r="B66" s="181" t="s">
        <v>567</v>
      </c>
      <c r="C66" s="182" t="s">
        <v>568</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hidden="1" x14ac:dyDescent="0.25">
      <c r="B67" s="181" t="s">
        <v>569</v>
      </c>
      <c r="C67" s="182" t="s">
        <v>570</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hidden="1" x14ac:dyDescent="0.25">
      <c r="B68" s="181" t="s">
        <v>571</v>
      </c>
      <c r="C68" s="182" t="s">
        <v>572</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hidden="1" x14ac:dyDescent="0.25">
      <c r="B69" s="181" t="s">
        <v>573</v>
      </c>
      <c r="C69" s="182" t="s">
        <v>574</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hidden="1" x14ac:dyDescent="0.25">
      <c r="B70" s="181" t="s">
        <v>575</v>
      </c>
      <c r="C70" s="182" t="s">
        <v>576</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hidden="1" x14ac:dyDescent="0.25">
      <c r="B71" s="181" t="s">
        <v>577</v>
      </c>
      <c r="C71" s="182" t="s">
        <v>578</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hidden="1" x14ac:dyDescent="0.25">
      <c r="B72" s="181" t="s">
        <v>275</v>
      </c>
      <c r="C72" s="182" t="s">
        <v>159</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hidden="1" x14ac:dyDescent="0.25">
      <c r="B73" s="181" t="s">
        <v>579</v>
      </c>
      <c r="C73" s="182" t="s">
        <v>580</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hidden="1" x14ac:dyDescent="0.25">
      <c r="B74" s="181" t="s">
        <v>581</v>
      </c>
      <c r="C74" s="182" t="s">
        <v>582</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hidden="1" x14ac:dyDescent="0.25">
      <c r="B75" s="181" t="s">
        <v>583</v>
      </c>
      <c r="C75" s="182" t="s">
        <v>584</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hidden="1" x14ac:dyDescent="0.25">
      <c r="B76" s="181" t="s">
        <v>585</v>
      </c>
      <c r="C76" s="182" t="s">
        <v>586</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hidden="1" x14ac:dyDescent="0.25">
      <c r="B77" s="181" t="s">
        <v>587</v>
      </c>
      <c r="C77" s="182" t="s">
        <v>588</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hidden="1" x14ac:dyDescent="0.25">
      <c r="B78" s="181" t="s">
        <v>589</v>
      </c>
      <c r="C78" s="182" t="s">
        <v>590</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hidden="1" x14ac:dyDescent="0.25">
      <c r="B79" s="181" t="s">
        <v>591</v>
      </c>
      <c r="C79" s="182" t="s">
        <v>592</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hidden="1" x14ac:dyDescent="0.25">
      <c r="B80" s="181" t="s">
        <v>593</v>
      </c>
      <c r="C80" s="182" t="s">
        <v>594</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hidden="1" x14ac:dyDescent="0.25">
      <c r="B81" s="181" t="s">
        <v>595</v>
      </c>
      <c r="C81" s="182" t="s">
        <v>596</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hidden="1" x14ac:dyDescent="0.25">
      <c r="B82" s="181" t="s">
        <v>597</v>
      </c>
      <c r="C82" s="182" t="s">
        <v>598</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hidden="1" x14ac:dyDescent="0.25">
      <c r="B83" s="190" t="s">
        <v>263</v>
      </c>
      <c r="C83" s="191" t="s">
        <v>147</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hidden="1" x14ac:dyDescent="0.25">
      <c r="B84" s="181" t="s">
        <v>264</v>
      </c>
      <c r="C84" s="182" t="s">
        <v>148</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hidden="1" x14ac:dyDescent="0.25">
      <c r="B85" s="181" t="s">
        <v>599</v>
      </c>
      <c r="C85" s="182" t="s">
        <v>600</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hidden="1" x14ac:dyDescent="0.25">
      <c r="B86" s="181" t="s">
        <v>265</v>
      </c>
      <c r="C86" s="182" t="s">
        <v>149</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hidden="1" x14ac:dyDescent="0.25">
      <c r="B87" s="181" t="s">
        <v>601</v>
      </c>
      <c r="C87" s="182" t="s">
        <v>602</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hidden="1" x14ac:dyDescent="0.25">
      <c r="B88" s="181" t="s">
        <v>603</v>
      </c>
      <c r="C88" s="182" t="s">
        <v>604</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hidden="1" x14ac:dyDescent="0.25">
      <c r="B89" s="190" t="s">
        <v>266</v>
      </c>
      <c r="C89" s="191" t="s">
        <v>150</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hidden="1" x14ac:dyDescent="0.25">
      <c r="B90" s="181" t="s">
        <v>267</v>
      </c>
      <c r="C90" s="182" t="s">
        <v>151</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hidden="1" x14ac:dyDescent="0.25">
      <c r="B91" s="181" t="s">
        <v>605</v>
      </c>
      <c r="C91" s="182" t="s">
        <v>606</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hidden="1" x14ac:dyDescent="0.25">
      <c r="B92" s="181" t="s">
        <v>268</v>
      </c>
      <c r="C92" s="182" t="s">
        <v>152</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hidden="1" x14ac:dyDescent="0.25">
      <c r="B93" s="181" t="s">
        <v>607</v>
      </c>
      <c r="C93" s="182" t="s">
        <v>608</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hidden="1" x14ac:dyDescent="0.25">
      <c r="B94" s="181" t="s">
        <v>609</v>
      </c>
      <c r="C94" s="182" t="s">
        <v>610</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hidden="1" x14ac:dyDescent="0.25">
      <c r="B95" s="181" t="s">
        <v>611</v>
      </c>
      <c r="C95" s="182" t="s">
        <v>612</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hidden="1" x14ac:dyDescent="0.25">
      <c r="B96" s="190" t="s">
        <v>269</v>
      </c>
      <c r="C96" s="191" t="s">
        <v>153</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hidden="1" x14ac:dyDescent="0.25">
      <c r="B97" s="181" t="s">
        <v>617</v>
      </c>
      <c r="C97" s="182" t="s">
        <v>618</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hidden="1" x14ac:dyDescent="0.25">
      <c r="B98" s="181" t="s">
        <v>619</v>
      </c>
      <c r="C98" s="182" t="s">
        <v>620</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hidden="1" x14ac:dyDescent="0.25">
      <c r="B99" s="181" t="s">
        <v>270</v>
      </c>
      <c r="C99" s="182" t="s">
        <v>154</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hidden="1" x14ac:dyDescent="0.25">
      <c r="B100" s="181" t="s">
        <v>613</v>
      </c>
      <c r="C100" s="182" t="s">
        <v>614</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hidden="1" x14ac:dyDescent="0.25">
      <c r="B101" s="181" t="s">
        <v>615</v>
      </c>
      <c r="C101" s="182" t="s">
        <v>616</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hidden="1" x14ac:dyDescent="0.25">
      <c r="B102" s="181" t="s">
        <v>271</v>
      </c>
      <c r="C102" s="182" t="s">
        <v>155</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hidden="1" x14ac:dyDescent="0.25">
      <c r="B103" s="181" t="s">
        <v>621</v>
      </c>
      <c r="C103" s="182" t="s">
        <v>618</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hidden="1" x14ac:dyDescent="0.25">
      <c r="B104" s="181" t="s">
        <v>272</v>
      </c>
      <c r="C104" s="182" t="s">
        <v>156</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hidden="1" x14ac:dyDescent="0.25">
      <c r="B105" s="181" t="s">
        <v>622</v>
      </c>
      <c r="C105" s="182" t="s">
        <v>620</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276</v>
      </c>
      <c r="C106" s="179" t="s">
        <v>160</v>
      </c>
      <c r="D106" s="180">
        <f>D107+D118+D133+D149+D164+D190+D207+D214</f>
        <v>205371.83299999998</v>
      </c>
      <c r="E106" s="180">
        <f>E107+E118+E133+E149+E164+E190+E207+E214</f>
        <v>150000</v>
      </c>
      <c r="F106" s="180">
        <f t="shared" si="0"/>
        <v>355371.83299999998</v>
      </c>
      <c r="G106" s="180">
        <f>G107+G118+G133+G149+G164+G190+G207+G214</f>
        <v>0</v>
      </c>
      <c r="H106" s="180">
        <f t="shared" si="4"/>
        <v>355371.83299999998</v>
      </c>
      <c r="I106" s="180">
        <f>I107+I118+I133+I149+I164+I190+I207+I214</f>
        <v>0</v>
      </c>
      <c r="J106" s="180">
        <f t="shared" si="5"/>
        <v>355371.83299999998</v>
      </c>
      <c r="K106" s="180">
        <f t="shared" ref="K106:AD106" si="297">K107+K118+K133+K149+K164+K190+K207+K214</f>
        <v>12988.111000000001</v>
      </c>
      <c r="L106" s="180">
        <f t="shared" si="297"/>
        <v>64000</v>
      </c>
      <c r="M106" s="180">
        <f t="shared" si="297"/>
        <v>2000</v>
      </c>
      <c r="N106" s="180">
        <f t="shared" si="297"/>
        <v>0</v>
      </c>
      <c r="O106" s="180">
        <f t="shared" si="297"/>
        <v>0</v>
      </c>
      <c r="P106" s="180">
        <f t="shared" si="297"/>
        <v>0</v>
      </c>
      <c r="Q106" s="180">
        <f t="shared" si="297"/>
        <v>0</v>
      </c>
      <c r="R106" s="180">
        <f t="shared" si="297"/>
        <v>0</v>
      </c>
      <c r="S106" s="180">
        <f t="shared" si="297"/>
        <v>22810</v>
      </c>
      <c r="T106" s="180">
        <f t="shared" ref="T106" si="298">T107+T118+T133+T149+T164+T190+T207+T214</f>
        <v>10000</v>
      </c>
      <c r="U106" s="180">
        <f t="shared" si="297"/>
        <v>189937.5</v>
      </c>
      <c r="V106" s="180">
        <f t="shared" si="297"/>
        <v>24940</v>
      </c>
      <c r="W106" s="180">
        <f t="shared" si="297"/>
        <v>9000</v>
      </c>
      <c r="X106" s="180">
        <f t="shared" si="297"/>
        <v>0</v>
      </c>
      <c r="Y106" s="180">
        <f t="shared" ref="Y106:Z106" si="299">Y107+Y118+Y133+Y149+Y164+Y190+Y207+Y214</f>
        <v>0</v>
      </c>
      <c r="Z106" s="180">
        <f t="shared" si="299"/>
        <v>1800</v>
      </c>
      <c r="AA106" s="180">
        <f t="shared" si="297"/>
        <v>17896.222000000002</v>
      </c>
      <c r="AB106" s="180">
        <f t="shared" si="297"/>
        <v>45812.5</v>
      </c>
      <c r="AC106" s="180">
        <f t="shared" si="297"/>
        <v>44316.832999999999</v>
      </c>
      <c r="AD106" s="180">
        <f t="shared" si="297"/>
        <v>4377.5</v>
      </c>
      <c r="AE106" s="180">
        <f t="shared" si="9"/>
        <v>94506.832999999999</v>
      </c>
      <c r="AF106" s="180">
        <f>AF107+AF118+AF133+AF149+AF164+AF190+AF207+AF214</f>
        <v>152712.5</v>
      </c>
      <c r="AG106" s="180">
        <f>AG107+AG118+AG133+AG149+AG164+AG190+AG207+AG214</f>
        <v>7247.5</v>
      </c>
      <c r="AH106" s="180">
        <f>AH107+AH118+AH133+AH149+AH164+AH190+AH207+AH214</f>
        <v>11812.5</v>
      </c>
      <c r="AI106" s="180">
        <f t="shared" si="10"/>
        <v>171772.5</v>
      </c>
      <c r="AJ106" s="180">
        <f>AJ107+AJ118+AJ133+AJ149+AJ164+AJ190+AJ207+AJ214</f>
        <v>61862.5</v>
      </c>
      <c r="AK106" s="180">
        <f>AK107+AK118+AK133+AK149+AK164+AK190+AK207+AK214</f>
        <v>1347.5</v>
      </c>
      <c r="AL106" s="180">
        <f>AL107+AL118+AL133+AL149+AL164+AL190+AL207+AL214</f>
        <v>1812.5</v>
      </c>
      <c r="AM106" s="180">
        <f t="shared" si="11"/>
        <v>65022.5</v>
      </c>
      <c r="AN106" s="180">
        <f>AN107+AN118+AN133+AN149+AN164+AN190+AN207+AN214</f>
        <v>22607.5</v>
      </c>
      <c r="AO106" s="180">
        <f>AO107+AO118+AO133+AO149+AO164+AO190+AO207+AO214</f>
        <v>1462.5</v>
      </c>
      <c r="AP106" s="180">
        <f>AP107+AP118+AP133+AP149+AP164+AP190+AP207+AP214</f>
        <v>0</v>
      </c>
      <c r="AQ106" s="180">
        <f t="shared" si="12"/>
        <v>24070</v>
      </c>
      <c r="AR106" s="180">
        <f t="shared" si="13"/>
        <v>355371.83299999998</v>
      </c>
    </row>
    <row r="107" spans="2:44" hidden="1" x14ac:dyDescent="0.25">
      <c r="B107" s="190" t="s">
        <v>277</v>
      </c>
      <c r="C107" s="191" t="s">
        <v>161</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hidden="1" x14ac:dyDescent="0.25">
      <c r="B108" s="181" t="s">
        <v>623</v>
      </c>
      <c r="C108" s="182" t="s">
        <v>123</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hidden="1" x14ac:dyDescent="0.25">
      <c r="B109" s="181" t="s">
        <v>624</v>
      </c>
      <c r="C109" s="182" t="s">
        <v>625</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hidden="1" x14ac:dyDescent="0.25">
      <c r="B110" s="181" t="s">
        <v>626</v>
      </c>
      <c r="C110" s="182" t="s">
        <v>627</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hidden="1" x14ac:dyDescent="0.25">
      <c r="B111" s="181" t="s">
        <v>278</v>
      </c>
      <c r="C111" s="182" t="s">
        <v>162</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hidden="1" x14ac:dyDescent="0.25">
      <c r="B112" s="181" t="s">
        <v>628</v>
      </c>
      <c r="C112" s="182" t="s">
        <v>629</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hidden="1" x14ac:dyDescent="0.25">
      <c r="B113" s="181" t="s">
        <v>630</v>
      </c>
      <c r="C113" s="182" t="s">
        <v>631</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hidden="1" x14ac:dyDescent="0.25">
      <c r="B114" s="181" t="s">
        <v>632</v>
      </c>
      <c r="C114" s="182" t="s">
        <v>633</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hidden="1" x14ac:dyDescent="0.25">
      <c r="B115" s="181" t="s">
        <v>634</v>
      </c>
      <c r="C115" s="182" t="s">
        <v>635</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hidden="1" x14ac:dyDescent="0.25">
      <c r="B116" s="181" t="s">
        <v>636</v>
      </c>
      <c r="C116" s="182" t="s">
        <v>637</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hidden="1" x14ac:dyDescent="0.25">
      <c r="B117" s="181" t="s">
        <v>638</v>
      </c>
      <c r="C117" s="182" t="s">
        <v>639</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hidden="1" x14ac:dyDescent="0.25">
      <c r="B118" s="190" t="s">
        <v>279</v>
      </c>
      <c r="C118" s="191" t="s">
        <v>163</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hidden="1" x14ac:dyDescent="0.25">
      <c r="B119" s="181" t="s">
        <v>280</v>
      </c>
      <c r="C119" s="182" t="s">
        <v>164</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hidden="1" x14ac:dyDescent="0.25">
      <c r="B120" s="181" t="s">
        <v>640</v>
      </c>
      <c r="C120" s="182" t="s">
        <v>641</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hidden="1" x14ac:dyDescent="0.25">
      <c r="B121" s="181" t="s">
        <v>281</v>
      </c>
      <c r="C121" s="182" t="s">
        <v>165</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hidden="1" x14ac:dyDescent="0.25">
      <c r="B122" s="181" t="s">
        <v>642</v>
      </c>
      <c r="C122" s="182" t="s">
        <v>643</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hidden="1" x14ac:dyDescent="0.25">
      <c r="B123" s="181" t="s">
        <v>644</v>
      </c>
      <c r="C123" s="182" t="s">
        <v>645</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hidden="1" x14ac:dyDescent="0.25">
      <c r="B124" s="181" t="s">
        <v>646</v>
      </c>
      <c r="C124" s="182" t="s">
        <v>647</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hidden="1" x14ac:dyDescent="0.25">
      <c r="B125" s="181" t="s">
        <v>648</v>
      </c>
      <c r="C125" s="182" t="s">
        <v>649</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hidden="1" x14ac:dyDescent="0.25">
      <c r="B126" s="181" t="s">
        <v>650</v>
      </c>
      <c r="C126" s="182" t="s">
        <v>651</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hidden="1" x14ac:dyDescent="0.25">
      <c r="B127" s="181" t="s">
        <v>652</v>
      </c>
      <c r="C127" s="182" t="s">
        <v>653</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hidden="1" x14ac:dyDescent="0.25">
      <c r="B128" s="181" t="s">
        <v>654</v>
      </c>
      <c r="C128" s="182" t="s">
        <v>655</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hidden="1" x14ac:dyDescent="0.25">
      <c r="B129" s="181" t="s">
        <v>282</v>
      </c>
      <c r="C129" s="182" t="s">
        <v>166</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hidden="1" x14ac:dyDescent="0.25">
      <c r="B130" s="181" t="s">
        <v>656</v>
      </c>
      <c r="C130" s="182" t="s">
        <v>657</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hidden="1" x14ac:dyDescent="0.25">
      <c r="B131" s="181" t="s">
        <v>658</v>
      </c>
      <c r="C131" s="182" t="s">
        <v>659</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hidden="1" x14ac:dyDescent="0.25">
      <c r="B132" s="181" t="s">
        <v>660</v>
      </c>
      <c r="C132" s="182" t="s">
        <v>661</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x14ac:dyDescent="0.25">
      <c r="B133" s="190" t="s">
        <v>283</v>
      </c>
      <c r="C133" s="191" t="s">
        <v>167</v>
      </c>
      <c r="D133" s="192">
        <f>SUM(D134:D148)</f>
        <v>10000</v>
      </c>
      <c r="E133" s="192">
        <f>SUM(E134:E148)</f>
        <v>150000</v>
      </c>
      <c r="F133" s="192">
        <f t="shared" si="300"/>
        <v>160000</v>
      </c>
      <c r="G133" s="192">
        <f t="shared" ref="G133:I133" si="374">SUM(G134:G148)</f>
        <v>0</v>
      </c>
      <c r="H133" s="192">
        <f t="shared" si="4"/>
        <v>160000</v>
      </c>
      <c r="I133" s="192">
        <f t="shared" si="374"/>
        <v>0</v>
      </c>
      <c r="J133" s="192">
        <f t="shared" si="5"/>
        <v>160000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160000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150000</v>
      </c>
      <c r="AG133" s="192">
        <f t="shared" si="375"/>
        <v>0</v>
      </c>
      <c r="AH133" s="192">
        <f t="shared" si="375"/>
        <v>10000</v>
      </c>
      <c r="AI133" s="192">
        <f t="shared" si="10"/>
        <v>160000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160000</v>
      </c>
    </row>
    <row r="134" spans="2:44" x14ac:dyDescent="0.25">
      <c r="B134" s="181" t="s">
        <v>662</v>
      </c>
      <c r="C134" s="182" t="s">
        <v>663</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10000</v>
      </c>
      <c r="G134" s="183"/>
      <c r="H134" s="183">
        <f t="shared" ref="H134:H148" si="380">F134-G134</f>
        <v>10000</v>
      </c>
      <c r="I134" s="183"/>
      <c r="J134" s="183">
        <f t="shared" ref="J134:J148" si="381">F134-I134</f>
        <v>10000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I134" s="183">
        <f t="shared" ref="AI134:AI148" si="383">AF134+AG134+AH134</f>
        <v>10000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10000</v>
      </c>
    </row>
    <row r="135" spans="2:44" hidden="1" x14ac:dyDescent="0.25">
      <c r="B135" s="181" t="s">
        <v>284</v>
      </c>
      <c r="C135" s="182" t="s">
        <v>168</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hidden="1" x14ac:dyDescent="0.25">
      <c r="B136" s="181" t="s">
        <v>664</v>
      </c>
      <c r="C136" s="182" t="s">
        <v>665</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hidden="1" x14ac:dyDescent="0.25">
      <c r="B137" s="181" t="s">
        <v>285</v>
      </c>
      <c r="C137" s="182" t="s">
        <v>169</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666</v>
      </c>
      <c r="C138" s="182" t="s">
        <v>667</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F138" s="183">
        <f t="shared" ref="F138:F143" si="387">D138+E138</f>
        <v>150000</v>
      </c>
      <c r="G138" s="183"/>
      <c r="H138" s="183">
        <f t="shared" ref="H138:H143" si="388">F138-G138</f>
        <v>150000</v>
      </c>
      <c r="I138" s="183"/>
      <c r="J138" s="183">
        <f t="shared" ref="J138:J143" si="389">F138-I138</f>
        <v>150000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150000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150000</v>
      </c>
    </row>
    <row r="139" spans="2:44" hidden="1" x14ac:dyDescent="0.25">
      <c r="B139" s="181" t="s">
        <v>668</v>
      </c>
      <c r="C139" s="182" t="s">
        <v>669</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hidden="1" x14ac:dyDescent="0.25">
      <c r="B140" s="181" t="s">
        <v>670</v>
      </c>
      <c r="C140" s="182" t="s">
        <v>671</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hidden="1" x14ac:dyDescent="0.25">
      <c r="B141" s="181" t="s">
        <v>672</v>
      </c>
      <c r="C141" s="182" t="s">
        <v>673</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hidden="1" x14ac:dyDescent="0.25">
      <c r="B142" s="181" t="s">
        <v>674</v>
      </c>
      <c r="C142" s="182" t="s">
        <v>675</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hidden="1" x14ac:dyDescent="0.25">
      <c r="B143" s="181" t="s">
        <v>676</v>
      </c>
      <c r="C143" s="182" t="s">
        <v>677</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hidden="1" x14ac:dyDescent="0.25">
      <c r="B144" s="181" t="s">
        <v>678</v>
      </c>
      <c r="C144" s="182" t="s">
        <v>679</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hidden="1" x14ac:dyDescent="0.25">
      <c r="B145" s="181" t="s">
        <v>680</v>
      </c>
      <c r="C145" s="182" t="s">
        <v>681</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hidden="1" x14ac:dyDescent="0.25">
      <c r="B146" s="181" t="s">
        <v>682</v>
      </c>
      <c r="C146" s="182" t="s">
        <v>683</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hidden="1" x14ac:dyDescent="0.25">
      <c r="B147" s="181" t="s">
        <v>684</v>
      </c>
      <c r="C147" s="182" t="s">
        <v>685</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hidden="1" x14ac:dyDescent="0.25">
      <c r="B148" s="181" t="s">
        <v>686</v>
      </c>
      <c r="C148" s="182" t="s">
        <v>687</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286</v>
      </c>
      <c r="C149" s="191" t="s">
        <v>170</v>
      </c>
      <c r="D149" s="192">
        <f>SUM(D150:D163)</f>
        <v>84000</v>
      </c>
      <c r="E149" s="192">
        <f>SUM(E150:E163)</f>
        <v>0</v>
      </c>
      <c r="F149" s="192">
        <f t="shared" si="300"/>
        <v>84000</v>
      </c>
      <c r="G149" s="192">
        <f>SUM(G150:G163)</f>
        <v>0</v>
      </c>
      <c r="H149" s="192">
        <f t="shared" si="4"/>
        <v>84000</v>
      </c>
      <c r="I149" s="192">
        <f>SUM(I150:I163)</f>
        <v>0</v>
      </c>
      <c r="J149" s="192">
        <f t="shared" si="5"/>
        <v>84000</v>
      </c>
      <c r="K149" s="192">
        <f t="shared" ref="K149:AD149" si="419">SUM(K150:K163)</f>
        <v>0</v>
      </c>
      <c r="L149" s="192">
        <f t="shared" si="419"/>
        <v>60000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24000</v>
      </c>
      <c r="W149" s="192">
        <f t="shared" ref="W149" si="422">SUM(W150:W163)</f>
        <v>0</v>
      </c>
      <c r="X149" s="192">
        <f t="shared" si="419"/>
        <v>0</v>
      </c>
      <c r="Y149" s="192">
        <f t="shared" ref="Y149:Z149" si="423">SUM(Y150:Y163)</f>
        <v>0</v>
      </c>
      <c r="Z149" s="192">
        <f t="shared" si="423"/>
        <v>0</v>
      </c>
      <c r="AA149" s="192">
        <f t="shared" si="419"/>
        <v>0</v>
      </c>
      <c r="AB149" s="192">
        <f t="shared" si="419"/>
        <v>24000</v>
      </c>
      <c r="AC149" s="192">
        <f t="shared" si="419"/>
        <v>0</v>
      </c>
      <c r="AD149" s="192">
        <f t="shared" si="419"/>
        <v>0</v>
      </c>
      <c r="AE149" s="192">
        <f t="shared" si="9"/>
        <v>24000</v>
      </c>
      <c r="AF149" s="192">
        <f>SUM(AF150:AF163)</f>
        <v>0</v>
      </c>
      <c r="AG149" s="192">
        <f>SUM(AG150:AG163)</f>
        <v>0</v>
      </c>
      <c r="AH149" s="192">
        <f>SUM(AH150:AH163)</f>
        <v>0</v>
      </c>
      <c r="AI149" s="192">
        <f t="shared" si="10"/>
        <v>0</v>
      </c>
      <c r="AJ149" s="192">
        <f>SUM(AJ150:AJ163)</f>
        <v>60000</v>
      </c>
      <c r="AK149" s="192">
        <f>SUM(AK150:AK163)</f>
        <v>0</v>
      </c>
      <c r="AL149" s="192">
        <f>SUM(AL150:AL163)</f>
        <v>0</v>
      </c>
      <c r="AM149" s="192">
        <f t="shared" si="11"/>
        <v>60000</v>
      </c>
      <c r="AN149" s="192">
        <f>SUM(AN150:AN163)</f>
        <v>0</v>
      </c>
      <c r="AO149" s="192">
        <f>SUM(AO150:AO163)</f>
        <v>0</v>
      </c>
      <c r="AP149" s="192">
        <f>SUM(AP150:AP163)</f>
        <v>0</v>
      </c>
      <c r="AQ149" s="192">
        <f t="shared" si="12"/>
        <v>0</v>
      </c>
      <c r="AR149" s="192">
        <f t="shared" si="13"/>
        <v>84000</v>
      </c>
    </row>
    <row r="150" spans="2:44" hidden="1" x14ac:dyDescent="0.25">
      <c r="B150" s="181" t="s">
        <v>688</v>
      </c>
      <c r="C150" s="182" t="s">
        <v>689</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hidden="1" x14ac:dyDescent="0.25">
      <c r="B151" s="181" t="s">
        <v>287</v>
      </c>
      <c r="C151" s="182" t="s">
        <v>171</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hidden="1" x14ac:dyDescent="0.25">
      <c r="B152" s="181" t="s">
        <v>690</v>
      </c>
      <c r="C152" s="182" t="s">
        <v>691</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hidden="1" x14ac:dyDescent="0.25">
      <c r="B153" s="181" t="s">
        <v>692</v>
      </c>
      <c r="C153" s="182" t="s">
        <v>693</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hidden="1" x14ac:dyDescent="0.25">
      <c r="B154" s="181" t="s">
        <v>288</v>
      </c>
      <c r="C154" s="182" t="s">
        <v>172</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hidden="1" x14ac:dyDescent="0.25">
      <c r="B155" s="181" t="s">
        <v>694</v>
      </c>
      <c r="C155" s="182" t="s">
        <v>695</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hidden="1" x14ac:dyDescent="0.25">
      <c r="B156" s="181" t="s">
        <v>696</v>
      </c>
      <c r="C156" s="182" t="s">
        <v>697</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hidden="1" x14ac:dyDescent="0.25">
      <c r="B157" s="181" t="s">
        <v>289</v>
      </c>
      <c r="C157" s="182" t="s">
        <v>173</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698</v>
      </c>
      <c r="C158" s="182" t="s">
        <v>699</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84000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84000</v>
      </c>
      <c r="G158" s="183"/>
      <c r="H158" s="183">
        <f t="shared" si="432"/>
        <v>84000</v>
      </c>
      <c r="I158" s="183"/>
      <c r="J158" s="183">
        <f t="shared" si="433"/>
        <v>84000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24000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60000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84000</v>
      </c>
    </row>
    <row r="159" spans="2:44" hidden="1" x14ac:dyDescent="0.25">
      <c r="B159" s="181" t="s">
        <v>700</v>
      </c>
      <c r="C159" s="182" t="s">
        <v>701</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hidden="1" x14ac:dyDescent="0.25">
      <c r="B160" s="181" t="s">
        <v>702</v>
      </c>
      <c r="C160" s="182" t="s">
        <v>703</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hidden="1" x14ac:dyDescent="0.25">
      <c r="B161" s="181" t="s">
        <v>290</v>
      </c>
      <c r="C161" s="182" t="s">
        <v>174</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hidden="1" x14ac:dyDescent="0.25">
      <c r="B162" s="181" t="s">
        <v>704</v>
      </c>
      <c r="C162" s="182" t="s">
        <v>705</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hidden="1" x14ac:dyDescent="0.25">
      <c r="B163" s="181" t="s">
        <v>706</v>
      </c>
      <c r="C163" s="182" t="s">
        <v>707</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291</v>
      </c>
      <c r="C164" s="191" t="s">
        <v>175</v>
      </c>
      <c r="D164" s="192">
        <f>SUM(D165:D189)</f>
        <v>10150</v>
      </c>
      <c r="E164" s="192">
        <f>SUM(E165:E189)</f>
        <v>0</v>
      </c>
      <c r="F164" s="192">
        <f t="shared" si="300"/>
        <v>10150</v>
      </c>
      <c r="G164" s="192">
        <f>SUM(G165:G189)</f>
        <v>0</v>
      </c>
      <c r="H164" s="192">
        <f t="shared" si="4"/>
        <v>10150</v>
      </c>
      <c r="I164" s="192">
        <f>SUM(I165:I189)</f>
        <v>0</v>
      </c>
      <c r="J164" s="192">
        <f t="shared" si="5"/>
        <v>10150</v>
      </c>
      <c r="K164" s="192">
        <f t="shared" ref="K164:AD164" si="447">SUM(K165:K189)</f>
        <v>4180</v>
      </c>
      <c r="L164" s="192">
        <f t="shared" si="447"/>
        <v>0</v>
      </c>
      <c r="M164" s="192">
        <f t="shared" si="447"/>
        <v>0</v>
      </c>
      <c r="N164" s="192">
        <f t="shared" si="447"/>
        <v>0</v>
      </c>
      <c r="O164" s="192">
        <f t="shared" si="447"/>
        <v>0</v>
      </c>
      <c r="P164" s="192">
        <f t="shared" ref="P164:Q164" si="448">SUM(P165:P189)</f>
        <v>0</v>
      </c>
      <c r="Q164" s="192">
        <f t="shared" si="448"/>
        <v>0</v>
      </c>
      <c r="R164" s="192">
        <f t="shared" si="447"/>
        <v>0</v>
      </c>
      <c r="S164" s="192">
        <f t="shared" si="447"/>
        <v>1950</v>
      </c>
      <c r="T164" s="192">
        <f t="shared" ref="T164" si="449">SUM(T165:T189)</f>
        <v>0</v>
      </c>
      <c r="U164" s="192">
        <f t="shared" si="447"/>
        <v>1000</v>
      </c>
      <c r="V164" s="192">
        <f t="shared" si="447"/>
        <v>940</v>
      </c>
      <c r="W164" s="192">
        <f t="shared" ref="W164" si="450">SUM(W165:W189)</f>
        <v>0</v>
      </c>
      <c r="X164" s="192">
        <f t="shared" si="447"/>
        <v>0</v>
      </c>
      <c r="Y164" s="192">
        <f t="shared" ref="Y164:Z164" si="451">SUM(Y165:Y189)</f>
        <v>0</v>
      </c>
      <c r="Z164" s="192">
        <f t="shared" si="451"/>
        <v>1800</v>
      </c>
      <c r="AA164" s="192">
        <f t="shared" si="447"/>
        <v>280</v>
      </c>
      <c r="AB164" s="192">
        <f t="shared" si="447"/>
        <v>0</v>
      </c>
      <c r="AC164" s="192">
        <f t="shared" si="447"/>
        <v>3580</v>
      </c>
      <c r="AD164" s="192">
        <f t="shared" si="447"/>
        <v>1065</v>
      </c>
      <c r="AE164" s="192">
        <f t="shared" si="9"/>
        <v>4645</v>
      </c>
      <c r="AF164" s="192">
        <f>SUM(AF165:AF189)</f>
        <v>1400</v>
      </c>
      <c r="AG164" s="192">
        <f>SUM(AG165:AG189)</f>
        <v>1935</v>
      </c>
      <c r="AH164" s="192">
        <f>SUM(AH165:AH189)</f>
        <v>500</v>
      </c>
      <c r="AI164" s="192">
        <f t="shared" si="10"/>
        <v>3835</v>
      </c>
      <c r="AJ164" s="192">
        <f>SUM(AJ165:AJ189)</f>
        <v>550</v>
      </c>
      <c r="AK164" s="192">
        <f>SUM(AK165:AK189)</f>
        <v>35</v>
      </c>
      <c r="AL164" s="192">
        <f>SUM(AL165:AL189)</f>
        <v>500</v>
      </c>
      <c r="AM164" s="192">
        <f t="shared" si="11"/>
        <v>1085</v>
      </c>
      <c r="AN164" s="192">
        <f>SUM(AN165:AN189)</f>
        <v>435</v>
      </c>
      <c r="AO164" s="192">
        <f>SUM(AO165:AO189)</f>
        <v>150</v>
      </c>
      <c r="AP164" s="192">
        <f>SUM(AP165:AP189)</f>
        <v>0</v>
      </c>
      <c r="AQ164" s="192">
        <f t="shared" si="12"/>
        <v>585</v>
      </c>
      <c r="AR164" s="192">
        <f t="shared" si="13"/>
        <v>10150</v>
      </c>
    </row>
    <row r="165" spans="2:44" hidden="1" x14ac:dyDescent="0.25">
      <c r="B165" s="181" t="s">
        <v>292</v>
      </c>
      <c r="C165" s="182" t="s">
        <v>176</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hidden="1" x14ac:dyDescent="0.25">
      <c r="B166" s="181" t="s">
        <v>708</v>
      </c>
      <c r="C166" s="182" t="s">
        <v>709</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hidden="1" x14ac:dyDescent="0.25">
      <c r="B167" s="181" t="s">
        <v>710</v>
      </c>
      <c r="C167" s="182" t="s">
        <v>711</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hidden="1" x14ac:dyDescent="0.25">
      <c r="B168" s="181" t="s">
        <v>712</v>
      </c>
      <c r="C168" s="182" t="s">
        <v>713</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hidden="1" x14ac:dyDescent="0.25">
      <c r="B169" s="181" t="s">
        <v>714</v>
      </c>
      <c r="C169" s="182" t="s">
        <v>715</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hidden="1" x14ac:dyDescent="0.25">
      <c r="B170" s="181" t="s">
        <v>293</v>
      </c>
      <c r="C170" s="182" t="s">
        <v>177</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x14ac:dyDescent="0.25">
      <c r="B171" s="181" t="s">
        <v>716</v>
      </c>
      <c r="C171" s="182" t="s">
        <v>717</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8350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8350</v>
      </c>
      <c r="G171" s="183"/>
      <c r="H171" s="183">
        <f t="shared" si="468"/>
        <v>8350</v>
      </c>
      <c r="I171" s="183"/>
      <c r="J171" s="183">
        <f t="shared" si="469"/>
        <v>8350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4180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1950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940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1780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1065</v>
      </c>
      <c r="AE171" s="183">
        <f t="shared" si="470"/>
        <v>2845</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1935</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v>
      </c>
      <c r="AI171" s="183">
        <f t="shared" si="471"/>
        <v>3835</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v>
      </c>
      <c r="AM171" s="183">
        <f t="shared" si="472"/>
        <v>1085</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435</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585</v>
      </c>
      <c r="AR171" s="183">
        <f t="shared" si="474"/>
        <v>8350</v>
      </c>
    </row>
    <row r="172" spans="2:44" x14ac:dyDescent="0.25">
      <c r="B172" s="181" t="s">
        <v>718</v>
      </c>
      <c r="C172" s="182" t="s">
        <v>719</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1800</v>
      </c>
      <c r="G172" s="183"/>
      <c r="H172" s="183">
        <f t="shared" si="468"/>
        <v>1800</v>
      </c>
      <c r="I172" s="183"/>
      <c r="J172" s="183">
        <f t="shared" si="469"/>
        <v>1800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1800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1800</v>
      </c>
    </row>
    <row r="173" spans="2:44" hidden="1" x14ac:dyDescent="0.25">
      <c r="B173" s="181" t="s">
        <v>720</v>
      </c>
      <c r="C173" s="182" t="s">
        <v>721</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hidden="1" x14ac:dyDescent="0.25">
      <c r="B174" s="181" t="s">
        <v>722</v>
      </c>
      <c r="C174" s="182" t="s">
        <v>723</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hidden="1" x14ac:dyDescent="0.25">
      <c r="B175" s="181" t="s">
        <v>724</v>
      </c>
      <c r="C175" s="182" t="s">
        <v>725</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hidden="1" x14ac:dyDescent="0.25">
      <c r="B176" s="181" t="s">
        <v>294</v>
      </c>
      <c r="C176" s="182" t="s">
        <v>726</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hidden="1" x14ac:dyDescent="0.25">
      <c r="B177" s="181" t="s">
        <v>727</v>
      </c>
      <c r="C177" s="182" t="s">
        <v>728</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hidden="1" x14ac:dyDescent="0.25">
      <c r="B178" s="181" t="s">
        <v>295</v>
      </c>
      <c r="C178" s="182" t="s">
        <v>729</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hidden="1" x14ac:dyDescent="0.25">
      <c r="B179" s="181" t="s">
        <v>730</v>
      </c>
      <c r="C179" s="182" t="s">
        <v>729</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hidden="1" x14ac:dyDescent="0.25">
      <c r="B180" s="181" t="s">
        <v>731</v>
      </c>
      <c r="C180" s="182" t="s">
        <v>732</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hidden="1" x14ac:dyDescent="0.25">
      <c r="B181" s="181" t="s">
        <v>733</v>
      </c>
      <c r="C181" s="182" t="s">
        <v>734</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hidden="1" x14ac:dyDescent="0.25">
      <c r="B182" s="181" t="s">
        <v>296</v>
      </c>
      <c r="C182" s="182" t="s">
        <v>735</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hidden="1" x14ac:dyDescent="0.25">
      <c r="B183" s="181" t="s">
        <v>736</v>
      </c>
      <c r="C183" s="182" t="s">
        <v>735</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hidden="1" x14ac:dyDescent="0.25">
      <c r="B184" s="181" t="s">
        <v>737</v>
      </c>
      <c r="C184" s="182" t="s">
        <v>738</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hidden="1" x14ac:dyDescent="0.25">
      <c r="B185" s="181" t="s">
        <v>739</v>
      </c>
      <c r="C185" s="182" t="s">
        <v>740</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hidden="1" x14ac:dyDescent="0.25">
      <c r="B186" s="181" t="s">
        <v>297</v>
      </c>
      <c r="C186" s="182" t="s">
        <v>741</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hidden="1" x14ac:dyDescent="0.25">
      <c r="B187" s="181" t="s">
        <v>742</v>
      </c>
      <c r="C187" s="182" t="s">
        <v>743</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hidden="1" x14ac:dyDescent="0.25">
      <c r="B188" s="181" t="s">
        <v>744</v>
      </c>
      <c r="C188" s="182" t="s">
        <v>745</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hidden="1" x14ac:dyDescent="0.25">
      <c r="B189" s="181" t="s">
        <v>746</v>
      </c>
      <c r="C189" s="182" t="s">
        <v>747</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298</v>
      </c>
      <c r="C190" s="191" t="s">
        <v>178</v>
      </c>
      <c r="D190" s="192">
        <f>D191+D199</f>
        <v>101221.833</v>
      </c>
      <c r="E190" s="192">
        <f>E191+E199</f>
        <v>0</v>
      </c>
      <c r="F190" s="192">
        <f t="shared" si="300"/>
        <v>101221.833</v>
      </c>
      <c r="G190" s="192">
        <f>G191+G199</f>
        <v>0</v>
      </c>
      <c r="H190" s="192">
        <f t="shared" si="4"/>
        <v>101221.833</v>
      </c>
      <c r="I190" s="192">
        <f>I191+I199</f>
        <v>0</v>
      </c>
      <c r="J190" s="192">
        <f t="shared" si="5"/>
        <v>101221.833</v>
      </c>
      <c r="K190" s="192">
        <f>K191+K199</f>
        <v>8808.1110000000008</v>
      </c>
      <c r="L190" s="192">
        <f t="shared" ref="L190:AA190" si="491">L191+L199</f>
        <v>4000</v>
      </c>
      <c r="M190" s="192">
        <f t="shared" si="491"/>
        <v>2000</v>
      </c>
      <c r="N190" s="192">
        <f t="shared" si="491"/>
        <v>0</v>
      </c>
      <c r="O190" s="192">
        <f t="shared" si="491"/>
        <v>0</v>
      </c>
      <c r="P190" s="192">
        <f t="shared" si="491"/>
        <v>0</v>
      </c>
      <c r="Q190" s="192">
        <f t="shared" si="491"/>
        <v>0</v>
      </c>
      <c r="R190" s="192">
        <f t="shared" si="491"/>
        <v>0</v>
      </c>
      <c r="S190" s="192">
        <f t="shared" si="491"/>
        <v>20860</v>
      </c>
      <c r="T190" s="192">
        <f t="shared" si="491"/>
        <v>10000</v>
      </c>
      <c r="U190" s="192">
        <f t="shared" si="491"/>
        <v>28937.5</v>
      </c>
      <c r="V190" s="192">
        <f t="shared" si="491"/>
        <v>0</v>
      </c>
      <c r="W190" s="192">
        <f t="shared" si="491"/>
        <v>9000</v>
      </c>
      <c r="X190" s="192">
        <f t="shared" si="491"/>
        <v>0</v>
      </c>
      <c r="Y190" s="192">
        <f t="shared" ref="Y190:Z190" si="492">Y191+Y199</f>
        <v>0</v>
      </c>
      <c r="Z190" s="192">
        <f t="shared" si="492"/>
        <v>0</v>
      </c>
      <c r="AA190" s="192">
        <f t="shared" si="491"/>
        <v>17616.222000000002</v>
      </c>
      <c r="AB190" s="192">
        <f t="shared" ref="AB190" si="493">AB191+AB199</f>
        <v>21812.5</v>
      </c>
      <c r="AC190" s="192">
        <f t="shared" ref="AC190" si="494">AC191+AC199</f>
        <v>40736.832999999999</v>
      </c>
      <c r="AD190" s="192">
        <f t="shared" ref="AD190" si="495">AD191+AD199</f>
        <v>3312.5</v>
      </c>
      <c r="AE190" s="192">
        <f t="shared" si="9"/>
        <v>65861.832999999999</v>
      </c>
      <c r="AF190" s="192">
        <f t="shared" ref="AF190" si="496">AF191+AF199</f>
        <v>1312.5</v>
      </c>
      <c r="AG190" s="192">
        <f t="shared" ref="AG190" si="497">AG191+AG199</f>
        <v>5312.5</v>
      </c>
      <c r="AH190" s="192">
        <f t="shared" ref="AH190" si="498">AH191+AH199</f>
        <v>1312.5</v>
      </c>
      <c r="AI190" s="192">
        <f t="shared" si="10"/>
        <v>7937.5</v>
      </c>
      <c r="AJ190" s="192">
        <f t="shared" ref="AJ190" si="499">AJ191+AJ199</f>
        <v>1312.5</v>
      </c>
      <c r="AK190" s="192">
        <f t="shared" ref="AK190" si="500">AK191+AK199</f>
        <v>1312.5</v>
      </c>
      <c r="AL190" s="192">
        <f t="shared" ref="AL190" si="501">AL191+AL199</f>
        <v>1312.5</v>
      </c>
      <c r="AM190" s="192">
        <f t="shared" si="11"/>
        <v>3937.5</v>
      </c>
      <c r="AN190" s="192">
        <f t="shared" ref="AN190" si="502">AN191+AN199</f>
        <v>22172.5</v>
      </c>
      <c r="AO190" s="192">
        <f t="shared" ref="AO190" si="503">AO191+AO199</f>
        <v>1312.5</v>
      </c>
      <c r="AP190" s="192">
        <f t="shared" ref="AP190" si="504">AP191+AP199</f>
        <v>0</v>
      </c>
      <c r="AQ190" s="192">
        <f t="shared" si="12"/>
        <v>23485</v>
      </c>
      <c r="AR190" s="192">
        <f t="shared" si="13"/>
        <v>101221.833</v>
      </c>
    </row>
    <row r="191" spans="2:44" hidden="1" x14ac:dyDescent="0.25">
      <c r="B191" s="190" t="s">
        <v>299</v>
      </c>
      <c r="C191" s="191" t="s">
        <v>179</v>
      </c>
      <c r="D191" s="192">
        <f>SUM(D192:D198)</f>
        <v>0</v>
      </c>
      <c r="E191" s="192">
        <f>SUM(E192:E198)</f>
        <v>0</v>
      </c>
      <c r="F191" s="192">
        <f>D191+E191</f>
        <v>0</v>
      </c>
      <c r="G191" s="192">
        <f>SUM(G192:G198)</f>
        <v>0</v>
      </c>
      <c r="H191" s="192">
        <f>F191-G191</f>
        <v>0</v>
      </c>
      <c r="I191" s="192">
        <f>SUM(I192:I198)</f>
        <v>0</v>
      </c>
      <c r="J191" s="192">
        <f>F191-I191</f>
        <v>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0</v>
      </c>
    </row>
    <row r="192" spans="2:44" hidden="1" x14ac:dyDescent="0.25">
      <c r="B192" s="181" t="s">
        <v>305</v>
      </c>
      <c r="C192" s="182" t="s">
        <v>185</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hidden="1" x14ac:dyDescent="0.25">
      <c r="B193" s="181" t="s">
        <v>748</v>
      </c>
      <c r="C193" s="182" t="s">
        <v>749</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hidden="1" x14ac:dyDescent="0.25">
      <c r="B194" s="181" t="s">
        <v>750</v>
      </c>
      <c r="C194" s="182" t="s">
        <v>751</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hidden="1" x14ac:dyDescent="0.25">
      <c r="B195" s="181" t="s">
        <v>752</v>
      </c>
      <c r="C195" s="182" t="s">
        <v>753</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hidden="1" x14ac:dyDescent="0.25">
      <c r="B196" s="181" t="s">
        <v>754</v>
      </c>
      <c r="C196" s="182" t="s">
        <v>755</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hidden="1" x14ac:dyDescent="0.25">
      <c r="B197" s="181" t="s">
        <v>756</v>
      </c>
      <c r="C197" s="182" t="s">
        <v>757</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hidden="1" x14ac:dyDescent="0.25">
      <c r="B198" s="181" t="s">
        <v>758</v>
      </c>
      <c r="C198" s="182" t="s">
        <v>759</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300</v>
      </c>
      <c r="C199" s="191" t="s">
        <v>180</v>
      </c>
      <c r="D199" s="192">
        <f>SUM(D200:D206)</f>
        <v>101221.833</v>
      </c>
      <c r="E199" s="192">
        <f>SUM(E200:E206)</f>
        <v>0</v>
      </c>
      <c r="F199" s="192">
        <f>D199+E199</f>
        <v>101221.833</v>
      </c>
      <c r="G199" s="192">
        <f t="shared" ref="G199:I199" si="535">SUM(G200:G206)</f>
        <v>0</v>
      </c>
      <c r="H199" s="192">
        <f>F199-G199</f>
        <v>101221.833</v>
      </c>
      <c r="I199" s="192">
        <f t="shared" si="535"/>
        <v>0</v>
      </c>
      <c r="J199" s="192">
        <f>F199-I199</f>
        <v>101221.833</v>
      </c>
      <c r="K199" s="192">
        <f t="shared" ref="K199:AP199" si="536">SUM(K200:K206)</f>
        <v>8808.1110000000008</v>
      </c>
      <c r="L199" s="192">
        <f t="shared" si="536"/>
        <v>4000</v>
      </c>
      <c r="M199" s="192">
        <f t="shared" si="536"/>
        <v>2000</v>
      </c>
      <c r="N199" s="192">
        <f t="shared" si="536"/>
        <v>0</v>
      </c>
      <c r="O199" s="192">
        <f t="shared" si="536"/>
        <v>0</v>
      </c>
      <c r="P199" s="192">
        <f t="shared" ref="P199:Q199" si="537">SUM(P200:P206)</f>
        <v>0</v>
      </c>
      <c r="Q199" s="192">
        <f t="shared" si="537"/>
        <v>0</v>
      </c>
      <c r="R199" s="192">
        <f t="shared" si="536"/>
        <v>0</v>
      </c>
      <c r="S199" s="192">
        <f t="shared" si="536"/>
        <v>20860</v>
      </c>
      <c r="T199" s="192">
        <f t="shared" ref="T199" si="538">SUM(T200:T206)</f>
        <v>10000</v>
      </c>
      <c r="U199" s="192">
        <f t="shared" si="536"/>
        <v>28937.5</v>
      </c>
      <c r="V199" s="192">
        <f t="shared" si="536"/>
        <v>0</v>
      </c>
      <c r="W199" s="192">
        <f t="shared" ref="W199" si="539">SUM(W200:W206)</f>
        <v>9000</v>
      </c>
      <c r="X199" s="192">
        <f t="shared" si="536"/>
        <v>0</v>
      </c>
      <c r="Y199" s="192">
        <f t="shared" ref="Y199:Z199" si="540">SUM(Y200:Y206)</f>
        <v>0</v>
      </c>
      <c r="Z199" s="192">
        <f t="shared" si="540"/>
        <v>0</v>
      </c>
      <c r="AA199" s="192">
        <f t="shared" si="536"/>
        <v>17616.222000000002</v>
      </c>
      <c r="AB199" s="192">
        <f t="shared" si="536"/>
        <v>21812.5</v>
      </c>
      <c r="AC199" s="192">
        <f t="shared" si="536"/>
        <v>40736.832999999999</v>
      </c>
      <c r="AD199" s="192">
        <f t="shared" si="536"/>
        <v>3312.5</v>
      </c>
      <c r="AE199" s="192">
        <f>AB199+AC199+AD199</f>
        <v>65861.832999999999</v>
      </c>
      <c r="AF199" s="192">
        <f t="shared" si="536"/>
        <v>1312.5</v>
      </c>
      <c r="AG199" s="192">
        <f t="shared" si="536"/>
        <v>5312.5</v>
      </c>
      <c r="AH199" s="192">
        <f t="shared" si="536"/>
        <v>1312.5</v>
      </c>
      <c r="AI199" s="192">
        <f>AF199+AG199+AH199</f>
        <v>7937.5</v>
      </c>
      <c r="AJ199" s="192">
        <f t="shared" si="536"/>
        <v>1312.5</v>
      </c>
      <c r="AK199" s="192">
        <f t="shared" si="536"/>
        <v>1312.5</v>
      </c>
      <c r="AL199" s="192">
        <f t="shared" si="536"/>
        <v>1312.5</v>
      </c>
      <c r="AM199" s="192">
        <f>AJ199+AK199+AL199</f>
        <v>3937.5</v>
      </c>
      <c r="AN199" s="192">
        <f t="shared" si="536"/>
        <v>22172.5</v>
      </c>
      <c r="AO199" s="192">
        <f t="shared" si="536"/>
        <v>1312.5</v>
      </c>
      <c r="AP199" s="192">
        <f t="shared" si="536"/>
        <v>0</v>
      </c>
      <c r="AQ199" s="192">
        <f>AN199+AO199+AP199</f>
        <v>23485</v>
      </c>
      <c r="AR199" s="192">
        <f>AE199+AI199+AM199+AQ199</f>
        <v>101221.833</v>
      </c>
    </row>
    <row r="200" spans="2:44" x14ac:dyDescent="0.25">
      <c r="B200" s="181" t="s">
        <v>306</v>
      </c>
      <c r="C200" s="182" t="s">
        <v>186</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57284.332999999999</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57284.332999999999</v>
      </c>
      <c r="G200" s="183"/>
      <c r="H200" s="183">
        <f t="shared" ref="H200:H206" si="541">F200-G200</f>
        <v>57284.332999999999</v>
      </c>
      <c r="I200" s="183"/>
      <c r="J200" s="183">
        <f t="shared" ref="J200:J206" si="542">F200-I200</f>
        <v>57284.332999999999</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8808.1110000000008</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20860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17616.222000000002</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30424.333000000002</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E200" s="183">
        <f t="shared" ref="AE200:AE206" si="543">AB200+AC200+AD200</f>
        <v>32424.333000000002</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4000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20860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20860</v>
      </c>
      <c r="AR200" s="183">
        <f t="shared" ref="AR200:AR206" si="547">AE200+AI200+AM200+AQ200</f>
        <v>57284.332999999999</v>
      </c>
    </row>
    <row r="201" spans="2:44" x14ac:dyDescent="0.25">
      <c r="B201" s="181" t="s">
        <v>760</v>
      </c>
      <c r="C201" s="182" t="s">
        <v>761</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43937.5</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43937.5</v>
      </c>
      <c r="G201" s="183"/>
      <c r="H201" s="183">
        <f t="shared" si="541"/>
        <v>43937.5</v>
      </c>
      <c r="I201" s="183"/>
      <c r="J201" s="183">
        <f t="shared" si="542"/>
        <v>43937.5</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24937.5</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21812.5</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10312.5</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1312.5</v>
      </c>
      <c r="AE201" s="183">
        <f t="shared" si="543"/>
        <v>33437.5</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1312.5</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1312.5</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1312.5</v>
      </c>
      <c r="AI201" s="183">
        <f t="shared" si="544"/>
        <v>3937.5</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1312.5</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1312.5</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1312.5</v>
      </c>
      <c r="AM201" s="183">
        <f t="shared" si="545"/>
        <v>3937.5</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1312.5</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1312.5</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2625</v>
      </c>
      <c r="AR201" s="183">
        <f t="shared" si="547"/>
        <v>43937.5</v>
      </c>
    </row>
    <row r="202" spans="2:44" hidden="1" x14ac:dyDescent="0.25">
      <c r="B202" s="181" t="s">
        <v>762</v>
      </c>
      <c r="C202" s="182" t="s">
        <v>761</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hidden="1" x14ac:dyDescent="0.25">
      <c r="B203" s="181" t="s">
        <v>763</v>
      </c>
      <c r="C203" s="182" t="s">
        <v>764</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hidden="1" x14ac:dyDescent="0.25">
      <c r="B204" s="181" t="s">
        <v>307</v>
      </c>
      <c r="C204" s="182" t="s">
        <v>765</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hidden="1" x14ac:dyDescent="0.25">
      <c r="B205" s="181" t="s">
        <v>766</v>
      </c>
      <c r="C205" s="182" t="s">
        <v>765</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hidden="1" x14ac:dyDescent="0.25">
      <c r="B206" s="181" t="s">
        <v>767</v>
      </c>
      <c r="C206" s="182" t="s">
        <v>768</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hidden="1" x14ac:dyDescent="0.25">
      <c r="B207" s="190" t="s">
        <v>301</v>
      </c>
      <c r="C207" s="191" t="s">
        <v>181</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hidden="1" x14ac:dyDescent="0.25">
      <c r="B208" s="181" t="s">
        <v>302</v>
      </c>
      <c r="C208" s="182" t="s">
        <v>182</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hidden="1" x14ac:dyDescent="0.25">
      <c r="B209" s="181" t="s">
        <v>769</v>
      </c>
      <c r="C209" s="182" t="s">
        <v>770</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hidden="1" x14ac:dyDescent="0.25">
      <c r="B210" s="181" t="s">
        <v>771</v>
      </c>
      <c r="C210" s="182" t="s">
        <v>772</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hidden="1" x14ac:dyDescent="0.25">
      <c r="B211" s="181" t="s">
        <v>773</v>
      </c>
      <c r="C211" s="182" t="s">
        <v>774</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hidden="1" x14ac:dyDescent="0.25">
      <c r="B212" s="181" t="s">
        <v>775</v>
      </c>
      <c r="C212" s="182" t="s">
        <v>776</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hidden="1" x14ac:dyDescent="0.25">
      <c r="B213" s="181" t="s">
        <v>777</v>
      </c>
      <c r="C213" s="182" t="s">
        <v>778</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hidden="1" x14ac:dyDescent="0.25">
      <c r="B214" s="190" t="s">
        <v>303</v>
      </c>
      <c r="C214" s="191" t="s">
        <v>183</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hidden="1" x14ac:dyDescent="0.25">
      <c r="B215" s="181" t="s">
        <v>304</v>
      </c>
      <c r="C215" s="182" t="s">
        <v>184</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hidden="1" x14ac:dyDescent="0.25">
      <c r="B216" s="181" t="s">
        <v>779</v>
      </c>
      <c r="C216" s="182" t="s">
        <v>780</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hidden="1" x14ac:dyDescent="0.25">
      <c r="B217" s="181" t="s">
        <v>781</v>
      </c>
      <c r="C217" s="182" t="s">
        <v>782</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hidden="1" x14ac:dyDescent="0.25">
      <c r="B218" s="181" t="s">
        <v>783</v>
      </c>
      <c r="C218" s="182" t="s">
        <v>784</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hidden="1" x14ac:dyDescent="0.25">
      <c r="B219" s="181" t="s">
        <v>785</v>
      </c>
      <c r="C219" s="182" t="s">
        <v>786</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hidden="1" x14ac:dyDescent="0.25">
      <c r="B220" s="181" t="s">
        <v>787</v>
      </c>
      <c r="C220" s="182" t="s">
        <v>788</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hidden="1" x14ac:dyDescent="0.25">
      <c r="B221" s="181" t="s">
        <v>789</v>
      </c>
      <c r="C221" s="182" t="s">
        <v>790</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308</v>
      </c>
      <c r="C222" s="179" t="s">
        <v>187</v>
      </c>
      <c r="D222" s="180">
        <f>D223+D235+D243+D260+D267+D312</f>
        <v>509633.5</v>
      </c>
      <c r="E222" s="180">
        <f>E223+E235+E243+E260+E267+E312</f>
        <v>0</v>
      </c>
      <c r="F222" s="180">
        <f t="shared" ref="F222:F382" si="622">D222+E222</f>
        <v>509633.5</v>
      </c>
      <c r="G222" s="180">
        <f>G223+G235+G243+G260+G267+G312</f>
        <v>0</v>
      </c>
      <c r="H222" s="180">
        <f t="shared" ref="H222:H498" si="623">F222-G222</f>
        <v>509633.5</v>
      </c>
      <c r="I222" s="180">
        <f>I223+I235+I243+I260+I267+I312</f>
        <v>0</v>
      </c>
      <c r="J222" s="180">
        <f t="shared" ref="J222:J498" si="624">F222-I222</f>
        <v>509633.5</v>
      </c>
      <c r="K222" s="180">
        <f t="shared" ref="K222:AD222" si="625">K223+K235+K243+K260+K267+K312</f>
        <v>65326.333333333336</v>
      </c>
      <c r="L222" s="180">
        <f t="shared" si="625"/>
        <v>6670</v>
      </c>
      <c r="M222" s="180">
        <f t="shared" si="625"/>
        <v>10985</v>
      </c>
      <c r="N222" s="180">
        <f t="shared" si="625"/>
        <v>9500</v>
      </c>
      <c r="O222" s="180">
        <f t="shared" si="625"/>
        <v>5500</v>
      </c>
      <c r="P222" s="180">
        <f t="shared" si="625"/>
        <v>4500</v>
      </c>
      <c r="Q222" s="180">
        <f t="shared" si="625"/>
        <v>0</v>
      </c>
      <c r="R222" s="180">
        <f t="shared" si="625"/>
        <v>0</v>
      </c>
      <c r="S222" s="180">
        <f t="shared" si="625"/>
        <v>0</v>
      </c>
      <c r="T222" s="180">
        <f t="shared" ref="T222" si="626">T223+T235+T243+T260+T267+T312</f>
        <v>6500</v>
      </c>
      <c r="U222" s="180">
        <f t="shared" si="625"/>
        <v>258457.5</v>
      </c>
      <c r="V222" s="180">
        <f t="shared" si="625"/>
        <v>24265.083333333336</v>
      </c>
      <c r="W222" s="180">
        <f t="shared" si="625"/>
        <v>8000</v>
      </c>
      <c r="X222" s="180">
        <f t="shared" si="625"/>
        <v>0</v>
      </c>
      <c r="Y222" s="180">
        <f t="shared" ref="Y222:Z222" si="627">Y223+Y235+Y243+Y260+Y267+Y312</f>
        <v>0</v>
      </c>
      <c r="Z222" s="180">
        <f t="shared" si="627"/>
        <v>107200</v>
      </c>
      <c r="AA222" s="180">
        <f t="shared" si="625"/>
        <v>2729.5833333333335</v>
      </c>
      <c r="AB222" s="180">
        <f t="shared" si="625"/>
        <v>258948.5</v>
      </c>
      <c r="AC222" s="180">
        <f t="shared" si="625"/>
        <v>24880.083333333332</v>
      </c>
      <c r="AD222" s="180">
        <f t="shared" si="625"/>
        <v>114670.33333333333</v>
      </c>
      <c r="AE222" s="180">
        <f t="shared" ref="AE222:AE498" si="628">AB222+AC222+AD222</f>
        <v>398498.91666666663</v>
      </c>
      <c r="AF222" s="180">
        <f>AF223+AF235+AF243+AF260+AF267+AF312</f>
        <v>27638.583333333332</v>
      </c>
      <c r="AG222" s="180">
        <f>AG223+AG235+AG243+AG260+AG267+AG312</f>
        <v>5453</v>
      </c>
      <c r="AH222" s="180">
        <f>AH223+AH235+AH243+AH260+AH267+AH312</f>
        <v>4560</v>
      </c>
      <c r="AI222" s="180">
        <f t="shared" ref="AI222:AI498" si="629">AF222+AG222+AH222</f>
        <v>37651.583333333328</v>
      </c>
      <c r="AJ222" s="180">
        <f>AJ223+AJ235+AJ243+AJ260+AJ267+AJ312</f>
        <v>11181</v>
      </c>
      <c r="AK222" s="180">
        <f>AK223+AK235+AK243+AK260+AK267+AK312</f>
        <v>26105</v>
      </c>
      <c r="AL222" s="180">
        <f>AL223+AL235+AL243+AL260+AL267+AL312</f>
        <v>28641</v>
      </c>
      <c r="AM222" s="180">
        <f t="shared" ref="AM222:AM498" si="630">AJ222+AK222+AL222</f>
        <v>65927</v>
      </c>
      <c r="AN222" s="180">
        <f>AN223+AN235+AN243+AN260+AN267+AN312</f>
        <v>5623</v>
      </c>
      <c r="AO222" s="180">
        <f>AO223+AO235+AO243+AO260+AO267+AO312</f>
        <v>1633</v>
      </c>
      <c r="AP222" s="180">
        <f>AP223+AP235+AP243+AP260+AP267+AP312</f>
        <v>300</v>
      </c>
      <c r="AQ222" s="180">
        <f t="shared" ref="AQ222:AQ498" si="631">AN222+AO222+AP222</f>
        <v>7556</v>
      </c>
      <c r="AR222" s="180">
        <f t="shared" ref="AR222:AR498" si="632">AE222+AI222+AM222+AQ222</f>
        <v>509633.49999999994</v>
      </c>
    </row>
    <row r="223" spans="2:44" x14ac:dyDescent="0.25">
      <c r="B223" s="190" t="s">
        <v>309</v>
      </c>
      <c r="C223" s="191" t="s">
        <v>188</v>
      </c>
      <c r="D223" s="192">
        <f>SUM(D224:D234)</f>
        <v>42650</v>
      </c>
      <c r="E223" s="192">
        <f>SUM(E224:E234)</f>
        <v>0</v>
      </c>
      <c r="F223" s="192">
        <f t="shared" si="622"/>
        <v>42650</v>
      </c>
      <c r="G223" s="192">
        <f>SUM(G224:G234)</f>
        <v>0</v>
      </c>
      <c r="H223" s="192">
        <f t="shared" si="623"/>
        <v>42650</v>
      </c>
      <c r="I223" s="192">
        <f>SUM(I224:I234)</f>
        <v>0</v>
      </c>
      <c r="J223" s="192">
        <f t="shared" si="624"/>
        <v>42650</v>
      </c>
      <c r="K223" s="192">
        <f t="shared" ref="K223:AD223" si="633">SUM(K224:K234)</f>
        <v>15950</v>
      </c>
      <c r="L223" s="192">
        <f t="shared" si="633"/>
        <v>3500</v>
      </c>
      <c r="M223" s="192">
        <f t="shared" si="633"/>
        <v>1500</v>
      </c>
      <c r="N223" s="192">
        <f t="shared" si="633"/>
        <v>1800</v>
      </c>
      <c r="O223" s="192">
        <f t="shared" si="633"/>
        <v>3000</v>
      </c>
      <c r="P223" s="192">
        <f t="shared" si="633"/>
        <v>1500</v>
      </c>
      <c r="Q223" s="192">
        <f t="shared" si="633"/>
        <v>0</v>
      </c>
      <c r="R223" s="192">
        <f t="shared" si="633"/>
        <v>0</v>
      </c>
      <c r="S223" s="192">
        <f t="shared" si="633"/>
        <v>0</v>
      </c>
      <c r="T223" s="192">
        <f t="shared" ref="T223" si="634">SUM(T224:T234)</f>
        <v>0</v>
      </c>
      <c r="U223" s="192">
        <f t="shared" si="633"/>
        <v>900</v>
      </c>
      <c r="V223" s="192">
        <f t="shared" si="633"/>
        <v>9450</v>
      </c>
      <c r="W223" s="192">
        <f t="shared" si="633"/>
        <v>0</v>
      </c>
      <c r="X223" s="192">
        <f t="shared" si="633"/>
        <v>0</v>
      </c>
      <c r="Y223" s="192">
        <f t="shared" ref="Y223:Z223" si="635">SUM(Y224:Y234)</f>
        <v>0</v>
      </c>
      <c r="Z223" s="192">
        <f t="shared" si="635"/>
        <v>4000</v>
      </c>
      <c r="AA223" s="192">
        <f t="shared" si="633"/>
        <v>1050</v>
      </c>
      <c r="AB223" s="192">
        <f t="shared" si="633"/>
        <v>600</v>
      </c>
      <c r="AC223" s="192">
        <f t="shared" si="633"/>
        <v>8850</v>
      </c>
      <c r="AD223" s="192">
        <f t="shared" si="633"/>
        <v>6475</v>
      </c>
      <c r="AE223" s="192">
        <f t="shared" si="628"/>
        <v>15925</v>
      </c>
      <c r="AF223" s="192">
        <f>SUM(AF224:AF234)</f>
        <v>14400</v>
      </c>
      <c r="AG223" s="192">
        <f>SUM(AG224:AG234)</f>
        <v>1175</v>
      </c>
      <c r="AH223" s="192">
        <f>SUM(AH224:AH234)</f>
        <v>2000</v>
      </c>
      <c r="AI223" s="192">
        <f t="shared" si="629"/>
        <v>17575</v>
      </c>
      <c r="AJ223" s="192">
        <f>SUM(AJ224:AJ234)</f>
        <v>3750</v>
      </c>
      <c r="AK223" s="192">
        <f>SUM(AK224:AK234)</f>
        <v>775</v>
      </c>
      <c r="AL223" s="192">
        <f>SUM(AL224:AL234)</f>
        <v>2850</v>
      </c>
      <c r="AM223" s="192">
        <f t="shared" si="630"/>
        <v>7375</v>
      </c>
      <c r="AN223" s="192">
        <f>SUM(AN224:AN234)</f>
        <v>1175</v>
      </c>
      <c r="AO223" s="192">
        <f>SUM(AO224:AO234)</f>
        <v>600</v>
      </c>
      <c r="AP223" s="192">
        <f>SUM(AP224:AP234)</f>
        <v>0</v>
      </c>
      <c r="AQ223" s="192">
        <f t="shared" si="631"/>
        <v>1775</v>
      </c>
      <c r="AR223" s="192">
        <f t="shared" si="632"/>
        <v>42650</v>
      </c>
    </row>
    <row r="224" spans="2:44" hidden="1" x14ac:dyDescent="0.25">
      <c r="B224" s="181" t="s">
        <v>310</v>
      </c>
      <c r="C224" s="182" t="s">
        <v>189</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x14ac:dyDescent="0.25">
      <c r="B225" s="181" t="s">
        <v>791</v>
      </c>
      <c r="C225" s="182" t="s">
        <v>792</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39650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39650</v>
      </c>
      <c r="G225" s="183"/>
      <c r="H225" s="183">
        <f t="shared" si="623"/>
        <v>39650</v>
      </c>
      <c r="I225" s="183"/>
      <c r="J225" s="183">
        <f t="shared" si="624"/>
        <v>39650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15950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9450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1050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5850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6475</v>
      </c>
      <c r="AE225" s="183">
        <f t="shared" si="628"/>
        <v>12925</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14400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1175</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I225" s="183">
        <f t="shared" si="629"/>
        <v>17575</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3750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775</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2850</v>
      </c>
      <c r="AM225" s="183">
        <f t="shared" si="630"/>
        <v>7375</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1175</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1775</v>
      </c>
      <c r="AR225" s="183">
        <f t="shared" si="632"/>
        <v>39650</v>
      </c>
    </row>
    <row r="226" spans="2:44" hidden="1" x14ac:dyDescent="0.25">
      <c r="B226" s="181" t="s">
        <v>793</v>
      </c>
      <c r="C226" s="182" t="s">
        <v>794</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hidden="1" x14ac:dyDescent="0.25">
      <c r="B227" s="181" t="s">
        <v>795</v>
      </c>
      <c r="C227" s="182" t="s">
        <v>796</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hidden="1" x14ac:dyDescent="0.25">
      <c r="B228" s="181" t="s">
        <v>797</v>
      </c>
      <c r="C228" s="182" t="s">
        <v>798</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hidden="1" x14ac:dyDescent="0.25">
      <c r="B229" s="181" t="s">
        <v>311</v>
      </c>
      <c r="C229" s="182" t="s">
        <v>799</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hidden="1" x14ac:dyDescent="0.25">
      <c r="B230" s="181" t="s">
        <v>800</v>
      </c>
      <c r="C230" s="182" t="s">
        <v>801</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hidden="1" x14ac:dyDescent="0.25">
      <c r="B231" s="181" t="s">
        <v>328</v>
      </c>
      <c r="C231" s="182" t="s">
        <v>200</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hidden="1" x14ac:dyDescent="0.25">
      <c r="B232" s="181" t="s">
        <v>838</v>
      </c>
      <c r="C232" s="182" t="s">
        <v>839</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hidden="1" x14ac:dyDescent="0.25">
      <c r="B233" s="181" t="s">
        <v>840</v>
      </c>
      <c r="C233" s="182" t="s">
        <v>841</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842</v>
      </c>
      <c r="C234" s="182" t="s">
        <v>843</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3000</v>
      </c>
      <c r="G234" s="183"/>
      <c r="H234" s="183">
        <f>F234-G234</f>
        <v>3000</v>
      </c>
      <c r="I234" s="183"/>
      <c r="J234" s="183">
        <f>F234-I234</f>
        <v>3000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3000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3000</v>
      </c>
    </row>
    <row r="235" spans="2:44" hidden="1" x14ac:dyDescent="0.25">
      <c r="B235" s="190" t="s">
        <v>312</v>
      </c>
      <c r="C235" s="191" t="s">
        <v>190</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hidden="1" x14ac:dyDescent="0.25">
      <c r="B236" s="181" t="s">
        <v>802</v>
      </c>
      <c r="C236" s="182" t="s">
        <v>803</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hidden="1" x14ac:dyDescent="0.25">
      <c r="B237" s="181" t="s">
        <v>804</v>
      </c>
      <c r="C237" s="182" t="s">
        <v>805</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hidden="1" x14ac:dyDescent="0.25">
      <c r="B238" s="181" t="s">
        <v>313</v>
      </c>
      <c r="C238" s="182" t="s">
        <v>806</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hidden="1" x14ac:dyDescent="0.25">
      <c r="B239" s="181" t="s">
        <v>807</v>
      </c>
      <c r="C239" s="182" t="s">
        <v>808</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hidden="1" x14ac:dyDescent="0.25">
      <c r="B240" s="181" t="s">
        <v>809</v>
      </c>
      <c r="C240" s="182" t="s">
        <v>806</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hidden="1" x14ac:dyDescent="0.25">
      <c r="B241" s="181" t="s">
        <v>810</v>
      </c>
      <c r="C241" s="182" t="s">
        <v>811</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hidden="1" x14ac:dyDescent="0.25">
      <c r="B242" s="181" t="s">
        <v>812</v>
      </c>
      <c r="C242" s="182" t="s">
        <v>813</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314</v>
      </c>
      <c r="C243" s="191" t="s">
        <v>191</v>
      </c>
      <c r="D243" s="192">
        <f>SUM(D244:D259)</f>
        <v>197947</v>
      </c>
      <c r="E243" s="192">
        <f>SUM(E244:E259)</f>
        <v>0</v>
      </c>
      <c r="F243" s="192">
        <f t="shared" si="622"/>
        <v>197947</v>
      </c>
      <c r="G243" s="192">
        <f>SUM(G244:G259)</f>
        <v>0</v>
      </c>
      <c r="H243" s="192">
        <f t="shared" si="623"/>
        <v>197947</v>
      </c>
      <c r="I243" s="192">
        <f>SUM(I244:I259)</f>
        <v>0</v>
      </c>
      <c r="J243" s="192">
        <f t="shared" si="624"/>
        <v>197947</v>
      </c>
      <c r="K243" s="192">
        <f t="shared" ref="K243:AD243" si="689">SUM(K244:K259)</f>
        <v>47298</v>
      </c>
      <c r="L243" s="192">
        <f t="shared" si="689"/>
        <v>170</v>
      </c>
      <c r="M243" s="192">
        <f t="shared" si="689"/>
        <v>85</v>
      </c>
      <c r="N243" s="192">
        <f t="shared" si="689"/>
        <v>0</v>
      </c>
      <c r="O243" s="192">
        <f t="shared" si="689"/>
        <v>2500</v>
      </c>
      <c r="P243" s="192">
        <f t="shared" ref="P243:Q243" si="690">SUM(P244:P259)</f>
        <v>3000</v>
      </c>
      <c r="Q243" s="192">
        <f t="shared" si="690"/>
        <v>0</v>
      </c>
      <c r="R243" s="192">
        <f t="shared" si="689"/>
        <v>0</v>
      </c>
      <c r="S243" s="192">
        <f t="shared" si="689"/>
        <v>0</v>
      </c>
      <c r="T243" s="192">
        <f t="shared" ref="T243" si="691">SUM(T244:T259)</f>
        <v>1000</v>
      </c>
      <c r="U243" s="192">
        <f t="shared" si="689"/>
        <v>36888</v>
      </c>
      <c r="V243" s="192">
        <f t="shared" si="689"/>
        <v>3374.75</v>
      </c>
      <c r="W243" s="192">
        <f t="shared" ref="W243" si="692">SUM(W244:W259)</f>
        <v>0</v>
      </c>
      <c r="X243" s="192">
        <f t="shared" si="689"/>
        <v>0</v>
      </c>
      <c r="Y243" s="192">
        <f t="shared" ref="Y243:Z243" si="693">SUM(Y244:Y259)</f>
        <v>0</v>
      </c>
      <c r="Z243" s="192">
        <f t="shared" si="693"/>
        <v>102000</v>
      </c>
      <c r="AA243" s="192">
        <f t="shared" si="689"/>
        <v>1631.25</v>
      </c>
      <c r="AB243" s="192">
        <f t="shared" si="689"/>
        <v>34623</v>
      </c>
      <c r="AC243" s="192">
        <f t="shared" si="689"/>
        <v>8809.75</v>
      </c>
      <c r="AD243" s="192">
        <f t="shared" si="689"/>
        <v>100670</v>
      </c>
      <c r="AE243" s="192">
        <f t="shared" si="628"/>
        <v>144102.75</v>
      </c>
      <c r="AF243" s="192">
        <f>SUM(AF244:AF259)</f>
        <v>3221.25</v>
      </c>
      <c r="AG243" s="192">
        <f>SUM(AG244:AG259)</f>
        <v>340</v>
      </c>
      <c r="AH243" s="192">
        <f>SUM(AH244:AH259)</f>
        <v>0</v>
      </c>
      <c r="AI243" s="192">
        <f t="shared" si="629"/>
        <v>3561.25</v>
      </c>
      <c r="AJ243" s="192">
        <f>SUM(AJ244:AJ259)</f>
        <v>1755</v>
      </c>
      <c r="AK243" s="192">
        <f>SUM(AK244:AK259)</f>
        <v>25030</v>
      </c>
      <c r="AL243" s="192">
        <f>SUM(AL244:AL259)</f>
        <v>23053</v>
      </c>
      <c r="AM243" s="192">
        <f t="shared" si="630"/>
        <v>49838</v>
      </c>
      <c r="AN243" s="192">
        <f>SUM(AN244:AN259)</f>
        <v>0</v>
      </c>
      <c r="AO243" s="192">
        <f>SUM(AO244:AO259)</f>
        <v>445</v>
      </c>
      <c r="AP243" s="192">
        <f>SUM(AP244:AP259)</f>
        <v>0</v>
      </c>
      <c r="AQ243" s="192">
        <f t="shared" si="631"/>
        <v>445</v>
      </c>
      <c r="AR243" s="192">
        <f t="shared" si="632"/>
        <v>197947</v>
      </c>
    </row>
    <row r="244" spans="2:44" x14ac:dyDescent="0.25">
      <c r="B244" s="181" t="s">
        <v>814</v>
      </c>
      <c r="C244" s="182" t="s">
        <v>815</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21925</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21925</v>
      </c>
      <c r="G244" s="183"/>
      <c r="H244" s="183">
        <f t="shared" si="623"/>
        <v>21925</v>
      </c>
      <c r="I244" s="183"/>
      <c r="J244" s="183">
        <f t="shared" si="624"/>
        <v>21925</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21925</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21925</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21925</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21925</v>
      </c>
    </row>
    <row r="245" spans="2:44" x14ac:dyDescent="0.25">
      <c r="B245" s="181" t="s">
        <v>816</v>
      </c>
      <c r="C245" s="182" t="s">
        <v>817</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500</v>
      </c>
      <c r="G245" s="183"/>
      <c r="H245" s="183">
        <f t="shared" ref="H245:H253" si="695">F245-G245</f>
        <v>500</v>
      </c>
      <c r="I245" s="183"/>
      <c r="J245" s="183">
        <f t="shared" ref="J245:J253" si="696">F245-I245</f>
        <v>500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500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500</v>
      </c>
    </row>
    <row r="246" spans="2:44" x14ac:dyDescent="0.25">
      <c r="B246" s="181" t="s">
        <v>818</v>
      </c>
      <c r="C246" s="182" t="s">
        <v>819</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500</v>
      </c>
      <c r="G246" s="183"/>
      <c r="H246" s="183">
        <f t="shared" si="695"/>
        <v>500</v>
      </c>
      <c r="I246" s="183"/>
      <c r="J246" s="183">
        <f t="shared" si="696"/>
        <v>500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v>
      </c>
      <c r="AE246" s="183">
        <f t="shared" si="697"/>
        <v>500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500</v>
      </c>
    </row>
    <row r="247" spans="2:44" x14ac:dyDescent="0.25">
      <c r="B247" s="181" t="s">
        <v>315</v>
      </c>
      <c r="C247" s="182" t="s">
        <v>192</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11088</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11088</v>
      </c>
      <c r="G247" s="183"/>
      <c r="H247" s="183">
        <f t="shared" si="695"/>
        <v>11088</v>
      </c>
      <c r="I247" s="183"/>
      <c r="J247" s="183">
        <f t="shared" si="696"/>
        <v>11088</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11088</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11088</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11088</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11088</v>
      </c>
    </row>
    <row r="248" spans="2:44" x14ac:dyDescent="0.25">
      <c r="B248" s="181" t="s">
        <v>820</v>
      </c>
      <c r="C248" s="182" t="s">
        <v>821</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17221</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17221</v>
      </c>
      <c r="G248" s="183"/>
      <c r="H248" s="183">
        <f t="shared" si="695"/>
        <v>17221</v>
      </c>
      <c r="I248" s="183"/>
      <c r="J248" s="183">
        <f t="shared" si="696"/>
        <v>17221</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585</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85</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3875</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3374.75</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1631.25</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1110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8809.75</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170</v>
      </c>
      <c r="AE248" s="183">
        <f t="shared" si="697"/>
        <v>10089.75</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3221.25</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3561.25</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1755</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1030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340</v>
      </c>
      <c r="AM248" s="183">
        <f t="shared" si="699"/>
        <v>3125</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445</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445</v>
      </c>
      <c r="AR248" s="183">
        <f t="shared" si="701"/>
        <v>17221</v>
      </c>
    </row>
    <row r="249" spans="2:44" hidden="1" x14ac:dyDescent="0.25">
      <c r="B249" s="181" t="s">
        <v>822</v>
      </c>
      <c r="C249" s="182" t="s">
        <v>823</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hidden="1" x14ac:dyDescent="0.25">
      <c r="B250" s="181" t="s">
        <v>316</v>
      </c>
      <c r="C250" s="182" t="s">
        <v>193</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824</v>
      </c>
      <c r="C251" s="182" t="s">
        <v>825</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46713</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46713</v>
      </c>
      <c r="G251" s="183"/>
      <c r="H251" s="183">
        <f t="shared" si="695"/>
        <v>46713</v>
      </c>
      <c r="I251" s="183"/>
      <c r="J251" s="183">
        <f t="shared" si="696"/>
        <v>46713</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46713</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22713</v>
      </c>
      <c r="AM251" s="183">
        <f t="shared" si="699"/>
        <v>46713</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46713</v>
      </c>
    </row>
    <row r="252" spans="2:44" hidden="1" x14ac:dyDescent="0.25">
      <c r="B252" s="181" t="s">
        <v>826</v>
      </c>
      <c r="C252" s="182" t="s">
        <v>827</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hidden="1" x14ac:dyDescent="0.25">
      <c r="B253" s="181" t="s">
        <v>317</v>
      </c>
      <c r="C253" s="182" t="s">
        <v>194</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828</v>
      </c>
      <c r="C254" s="182" t="s">
        <v>829</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100000</v>
      </c>
      <c r="G254" s="183"/>
      <c r="H254" s="183">
        <f t="shared" si="623"/>
        <v>100000</v>
      </c>
      <c r="I254" s="183"/>
      <c r="J254" s="183">
        <f t="shared" si="624"/>
        <v>100000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E254" s="183">
        <f t="shared" si="628"/>
        <v>100000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100000</v>
      </c>
    </row>
    <row r="255" spans="2:44" hidden="1" x14ac:dyDescent="0.25">
      <c r="B255" s="181" t="s">
        <v>830</v>
      </c>
      <c r="C255" s="182" t="s">
        <v>831</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hidden="1" x14ac:dyDescent="0.25">
      <c r="B256" s="181" t="s">
        <v>832</v>
      </c>
      <c r="C256" s="182" t="s">
        <v>833</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hidden="1" x14ac:dyDescent="0.25">
      <c r="B257" s="181" t="s">
        <v>834</v>
      </c>
      <c r="C257" s="182" t="s">
        <v>835</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hidden="1" x14ac:dyDescent="0.25">
      <c r="B258" s="181" t="s">
        <v>318</v>
      </c>
      <c r="C258" s="182" t="s">
        <v>195</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hidden="1" x14ac:dyDescent="0.25">
      <c r="B259" s="181" t="s">
        <v>836</v>
      </c>
      <c r="C259" s="182" t="s">
        <v>837</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hidden="1" x14ac:dyDescent="0.25">
      <c r="B260" s="190" t="s">
        <v>319</v>
      </c>
      <c r="C260" s="191" t="s">
        <v>196</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hidden="1" x14ac:dyDescent="0.25">
      <c r="B261" s="181" t="s">
        <v>844</v>
      </c>
      <c r="C261" s="182" t="s">
        <v>845</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hidden="1" x14ac:dyDescent="0.25">
      <c r="B262" s="181" t="s">
        <v>846</v>
      </c>
      <c r="C262" s="182" t="s">
        <v>847</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hidden="1" x14ac:dyDescent="0.25">
      <c r="B263" s="181" t="s">
        <v>320</v>
      </c>
      <c r="C263" s="182" t="s">
        <v>197</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hidden="1" x14ac:dyDescent="0.25">
      <c r="B264" s="181" t="s">
        <v>848</v>
      </c>
      <c r="C264" s="182" t="s">
        <v>849</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hidden="1" x14ac:dyDescent="0.25">
      <c r="B265" s="181" t="s">
        <v>850</v>
      </c>
      <c r="C265" s="182" t="s">
        <v>851</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hidden="1" x14ac:dyDescent="0.25">
      <c r="B266" s="181" t="s">
        <v>852</v>
      </c>
      <c r="C266" s="182" t="s">
        <v>853</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321</v>
      </c>
      <c r="C267" s="191" t="s">
        <v>198</v>
      </c>
      <c r="D267" s="192">
        <f>SUM(D268:D311)</f>
        <v>27110</v>
      </c>
      <c r="E267" s="192">
        <f>SUM(E268:E311)</f>
        <v>0</v>
      </c>
      <c r="F267" s="192">
        <f t="shared" si="622"/>
        <v>27110</v>
      </c>
      <c r="G267" s="192">
        <f>SUM(G268:G311)</f>
        <v>0</v>
      </c>
      <c r="H267" s="192">
        <f t="shared" si="623"/>
        <v>27110</v>
      </c>
      <c r="I267" s="192">
        <f>SUM(I268:I311)</f>
        <v>0</v>
      </c>
      <c r="J267" s="192">
        <f t="shared" si="624"/>
        <v>27110</v>
      </c>
      <c r="K267" s="192">
        <f t="shared" ref="K267:AD267" si="723">SUM(K268:K311)</f>
        <v>1800</v>
      </c>
      <c r="L267" s="192">
        <f t="shared" si="723"/>
        <v>3000</v>
      </c>
      <c r="M267" s="192">
        <f t="shared" si="723"/>
        <v>9400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3710</v>
      </c>
      <c r="V267" s="192">
        <f t="shared" si="723"/>
        <v>0</v>
      </c>
      <c r="W267" s="192">
        <f t="shared" ref="W267" si="726">SUM(W268:W311)</f>
        <v>8000</v>
      </c>
      <c r="X267" s="192">
        <f t="shared" si="723"/>
        <v>0</v>
      </c>
      <c r="Y267" s="192">
        <f t="shared" ref="Y267:Z267" si="727">SUM(Y268:Y311)</f>
        <v>0</v>
      </c>
      <c r="Z267" s="192">
        <f t="shared" si="727"/>
        <v>1200</v>
      </c>
      <c r="AA267" s="192">
        <f t="shared" si="723"/>
        <v>0</v>
      </c>
      <c r="AB267" s="192">
        <f t="shared" si="723"/>
        <v>3710</v>
      </c>
      <c r="AC267" s="192">
        <f t="shared" si="723"/>
        <v>4000</v>
      </c>
      <c r="AD267" s="192">
        <f t="shared" si="723"/>
        <v>300</v>
      </c>
      <c r="AE267" s="192">
        <f t="shared" si="628"/>
        <v>8010</v>
      </c>
      <c r="AF267" s="192">
        <f>SUM(AF268:AF311)</f>
        <v>6000</v>
      </c>
      <c r="AG267" s="192">
        <f>SUM(AG268:AG311)</f>
        <v>3300</v>
      </c>
      <c r="AH267" s="192">
        <f>SUM(AH268:AH311)</f>
        <v>600</v>
      </c>
      <c r="AI267" s="192">
        <f t="shared" si="629"/>
        <v>9900</v>
      </c>
      <c r="AJ267" s="192">
        <f>SUM(AJ268:AJ311)</f>
        <v>3000</v>
      </c>
      <c r="AK267" s="192">
        <f>SUM(AK268:AK311)</f>
        <v>300</v>
      </c>
      <c r="AL267" s="192">
        <f>SUM(AL268:AL311)</f>
        <v>2100</v>
      </c>
      <c r="AM267" s="192">
        <f t="shared" si="630"/>
        <v>5400</v>
      </c>
      <c r="AN267" s="192">
        <f>SUM(AN268:AN311)</f>
        <v>3500</v>
      </c>
      <c r="AO267" s="192">
        <f>SUM(AO268:AO311)</f>
        <v>300</v>
      </c>
      <c r="AP267" s="192">
        <f>SUM(AP268:AP311)</f>
        <v>0</v>
      </c>
      <c r="AQ267" s="192">
        <f t="shared" si="631"/>
        <v>3800</v>
      </c>
      <c r="AR267" s="192">
        <f t="shared" si="632"/>
        <v>27110</v>
      </c>
    </row>
    <row r="268" spans="2:44" hidden="1" x14ac:dyDescent="0.25">
      <c r="B268" s="181" t="s">
        <v>854</v>
      </c>
      <c r="C268" s="182" t="s">
        <v>855</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hidden="1" x14ac:dyDescent="0.25">
      <c r="B269" s="181" t="s">
        <v>322</v>
      </c>
      <c r="C269" s="182" t="s">
        <v>856</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hidden="1" x14ac:dyDescent="0.25">
      <c r="B270" s="181" t="s">
        <v>857</v>
      </c>
      <c r="C270" s="182" t="s">
        <v>858</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hidden="1" x14ac:dyDescent="0.25">
      <c r="B271" s="181" t="s">
        <v>859</v>
      </c>
      <c r="C271" s="182" t="s">
        <v>860</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hidden="1" x14ac:dyDescent="0.25">
      <c r="B272" s="181" t="s">
        <v>861</v>
      </c>
      <c r="C272" s="182" t="s">
        <v>862</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hidden="1" x14ac:dyDescent="0.25">
      <c r="B273" s="181" t="s">
        <v>863</v>
      </c>
      <c r="C273" s="182" t="s">
        <v>864</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hidden="1" x14ac:dyDescent="0.25">
      <c r="B274" s="181" t="s">
        <v>865</v>
      </c>
      <c r="C274" s="182" t="s">
        <v>866</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hidden="1" x14ac:dyDescent="0.25">
      <c r="B275" s="181" t="s">
        <v>867</v>
      </c>
      <c r="C275" s="182" t="s">
        <v>868</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hidden="1" x14ac:dyDescent="0.25">
      <c r="B276" s="181" t="s">
        <v>323</v>
      </c>
      <c r="C276" s="182" t="s">
        <v>869</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870</v>
      </c>
      <c r="C277" s="182" t="s">
        <v>871</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10600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10600</v>
      </c>
      <c r="G277" s="183"/>
      <c r="H277" s="183">
        <f t="shared" si="729"/>
        <v>10600</v>
      </c>
      <c r="I277" s="183"/>
      <c r="J277" s="183">
        <f t="shared" si="730"/>
        <v>10600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5800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2800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2800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6000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v>
      </c>
      <c r="AM277" s="183">
        <f t="shared" si="733"/>
        <v>1800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10600</v>
      </c>
    </row>
    <row r="278" spans="2:44" x14ac:dyDescent="0.25">
      <c r="B278" s="181" t="s">
        <v>872</v>
      </c>
      <c r="C278" s="182" t="s">
        <v>873</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12800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12800</v>
      </c>
      <c r="G278" s="183"/>
      <c r="H278" s="183">
        <f t="shared" si="729"/>
        <v>12800</v>
      </c>
      <c r="I278" s="183"/>
      <c r="J278" s="183">
        <f t="shared" si="730"/>
        <v>12800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v>
      </c>
      <c r="AE278" s="183">
        <f t="shared" si="731"/>
        <v>1500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v>
      </c>
      <c r="AI278" s="183">
        <f t="shared" si="732"/>
        <v>3900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v>
      </c>
      <c r="AM278" s="183">
        <f t="shared" si="733"/>
        <v>3600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3800</v>
      </c>
      <c r="AR278" s="183">
        <f t="shared" si="735"/>
        <v>12800</v>
      </c>
    </row>
    <row r="279" spans="2:44" hidden="1" x14ac:dyDescent="0.25">
      <c r="B279" s="181" t="s">
        <v>874</v>
      </c>
      <c r="C279" s="182" t="s">
        <v>875</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hidden="1" x14ac:dyDescent="0.25">
      <c r="B280" s="181" t="s">
        <v>876</v>
      </c>
      <c r="C280" s="182" t="s">
        <v>877</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hidden="1" x14ac:dyDescent="0.25">
      <c r="B281" s="181" t="s">
        <v>878</v>
      </c>
      <c r="C281" s="182" t="s">
        <v>879</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hidden="1" x14ac:dyDescent="0.25">
      <c r="B282" s="181" t="s">
        <v>880</v>
      </c>
      <c r="C282" s="182" t="s">
        <v>881</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hidden="1" x14ac:dyDescent="0.25">
      <c r="B283" s="181" t="s">
        <v>882</v>
      </c>
      <c r="C283" s="182" t="s">
        <v>883</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884</v>
      </c>
      <c r="C284" s="182" t="s">
        <v>885</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3710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3710</v>
      </c>
      <c r="G284" s="183"/>
      <c r="H284" s="183">
        <f t="shared" si="729"/>
        <v>3710</v>
      </c>
      <c r="I284" s="183"/>
      <c r="J284" s="183">
        <f t="shared" si="730"/>
        <v>3710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3710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3710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3710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3710</v>
      </c>
    </row>
    <row r="285" spans="2:44" hidden="1" x14ac:dyDescent="0.25">
      <c r="B285" s="181" t="s">
        <v>324</v>
      </c>
      <c r="C285" s="182" t="s">
        <v>886</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hidden="1" x14ac:dyDescent="0.25">
      <c r="B286" s="181" t="s">
        <v>887</v>
      </c>
      <c r="C286" s="182" t="s">
        <v>888</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hidden="1" x14ac:dyDescent="0.25">
      <c r="B287" s="181" t="s">
        <v>889</v>
      </c>
      <c r="C287" s="182" t="s">
        <v>890</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hidden="1" x14ac:dyDescent="0.25">
      <c r="B288" s="181" t="s">
        <v>891</v>
      </c>
      <c r="C288" s="182" t="s">
        <v>892</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hidden="1" x14ac:dyDescent="0.25">
      <c r="B289" s="181" t="s">
        <v>893</v>
      </c>
      <c r="C289" s="182" t="s">
        <v>886</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hidden="1" x14ac:dyDescent="0.25">
      <c r="B290" s="181" t="s">
        <v>894</v>
      </c>
      <c r="C290" s="182" t="s">
        <v>895</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hidden="1" x14ac:dyDescent="0.25">
      <c r="B291" s="181" t="s">
        <v>896</v>
      </c>
      <c r="C291" s="182" t="s">
        <v>897</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hidden="1" x14ac:dyDescent="0.25">
      <c r="B292" s="181" t="s">
        <v>898</v>
      </c>
      <c r="C292" s="182" t="s">
        <v>899</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hidden="1" x14ac:dyDescent="0.25">
      <c r="B293" s="181" t="s">
        <v>900</v>
      </c>
      <c r="C293" s="182" t="s">
        <v>901</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hidden="1" x14ac:dyDescent="0.25">
      <c r="B294" s="181" t="s">
        <v>902</v>
      </c>
      <c r="C294" s="182" t="s">
        <v>903</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hidden="1" x14ac:dyDescent="0.25">
      <c r="B295" s="181" t="s">
        <v>904</v>
      </c>
      <c r="C295" s="182" t="s">
        <v>905</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hidden="1" x14ac:dyDescent="0.25">
      <c r="B296" s="181" t="s">
        <v>906</v>
      </c>
      <c r="C296" s="182" t="s">
        <v>907</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hidden="1" x14ac:dyDescent="0.25">
      <c r="B297" s="181" t="s">
        <v>908</v>
      </c>
      <c r="C297" s="182" t="s">
        <v>909</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hidden="1" x14ac:dyDescent="0.25">
      <c r="B298" s="181" t="s">
        <v>910</v>
      </c>
      <c r="C298" s="182" t="s">
        <v>911</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hidden="1" x14ac:dyDescent="0.25">
      <c r="B299" s="181" t="s">
        <v>912</v>
      </c>
      <c r="C299" s="182" t="s">
        <v>913</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hidden="1" x14ac:dyDescent="0.25">
      <c r="B300" s="181" t="s">
        <v>914</v>
      </c>
      <c r="C300" s="182" t="s">
        <v>915</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hidden="1" x14ac:dyDescent="0.25">
      <c r="B301" s="181" t="s">
        <v>916</v>
      </c>
      <c r="C301" s="182" t="s">
        <v>917</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hidden="1" x14ac:dyDescent="0.25">
      <c r="B302" s="181" t="s">
        <v>918</v>
      </c>
      <c r="C302" s="182" t="s">
        <v>919</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hidden="1" x14ac:dyDescent="0.25">
      <c r="B303" s="181" t="s">
        <v>920</v>
      </c>
      <c r="C303" s="182" t="s">
        <v>921</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hidden="1" x14ac:dyDescent="0.25">
      <c r="B304" s="181" t="s">
        <v>922</v>
      </c>
      <c r="C304" s="182" t="s">
        <v>923</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hidden="1" x14ac:dyDescent="0.25">
      <c r="B305" s="181" t="s">
        <v>924</v>
      </c>
      <c r="C305" s="182" t="s">
        <v>925</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hidden="1" x14ac:dyDescent="0.25">
      <c r="B306" s="181" t="s">
        <v>926</v>
      </c>
      <c r="C306" s="182" t="s">
        <v>927</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hidden="1" x14ac:dyDescent="0.25">
      <c r="B307" s="181" t="s">
        <v>928</v>
      </c>
      <c r="C307" s="182" t="s">
        <v>929</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hidden="1" x14ac:dyDescent="0.25">
      <c r="B308" s="181" t="s">
        <v>930</v>
      </c>
      <c r="C308" s="182" t="s">
        <v>931</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hidden="1" x14ac:dyDescent="0.25">
      <c r="B309" s="181" t="s">
        <v>932</v>
      </c>
      <c r="C309" s="182" t="s">
        <v>933</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hidden="1" x14ac:dyDescent="0.25">
      <c r="B310" s="181" t="s">
        <v>934</v>
      </c>
      <c r="C310" s="182" t="s">
        <v>935</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hidden="1" x14ac:dyDescent="0.25">
      <c r="B311" s="181" t="s">
        <v>936</v>
      </c>
      <c r="C311" s="182" t="s">
        <v>937</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325</v>
      </c>
      <c r="C312" s="191" t="s">
        <v>199</v>
      </c>
      <c r="D312" s="192">
        <f>SUM(D313:D326)</f>
        <v>241926.5</v>
      </c>
      <c r="E312" s="192">
        <f>SUM(E313:E326)</f>
        <v>0</v>
      </c>
      <c r="F312" s="192">
        <f t="shared" si="622"/>
        <v>241926.5</v>
      </c>
      <c r="G312" s="192">
        <f>SUM(G313:G326)</f>
        <v>0</v>
      </c>
      <c r="H312" s="192">
        <f t="shared" si="623"/>
        <v>241926.5</v>
      </c>
      <c r="I312" s="192">
        <f>SUM(I313:I326)</f>
        <v>0</v>
      </c>
      <c r="J312" s="192">
        <f t="shared" si="624"/>
        <v>241926.5</v>
      </c>
      <c r="K312" s="192">
        <f t="shared" ref="K312:AD312" si="744">SUM(K313:K326)</f>
        <v>278.33333333333337</v>
      </c>
      <c r="L312" s="192">
        <f t="shared" si="744"/>
        <v>0</v>
      </c>
      <c r="M312" s="192">
        <f t="shared" si="744"/>
        <v>0</v>
      </c>
      <c r="N312" s="192">
        <f t="shared" si="744"/>
        <v>7700</v>
      </c>
      <c r="O312" s="192">
        <f t="shared" si="744"/>
        <v>0</v>
      </c>
      <c r="P312" s="192">
        <f t="shared" ref="P312:Q312" si="745">SUM(P313:P326)</f>
        <v>0</v>
      </c>
      <c r="Q312" s="192">
        <f t="shared" si="745"/>
        <v>0</v>
      </c>
      <c r="R312" s="192">
        <f t="shared" si="744"/>
        <v>0</v>
      </c>
      <c r="S312" s="192">
        <f t="shared" si="744"/>
        <v>0</v>
      </c>
      <c r="T312" s="192">
        <f t="shared" ref="T312" si="746">SUM(T313:T326)</f>
        <v>5500</v>
      </c>
      <c r="U312" s="192">
        <f t="shared" si="744"/>
        <v>216959.5</v>
      </c>
      <c r="V312" s="192">
        <f t="shared" si="744"/>
        <v>11440.333333333334</v>
      </c>
      <c r="W312" s="192">
        <f t="shared" ref="W312" si="747">SUM(W313:W326)</f>
        <v>0</v>
      </c>
      <c r="X312" s="192">
        <f t="shared" si="744"/>
        <v>0</v>
      </c>
      <c r="Y312" s="192">
        <f t="shared" ref="Y312:Z312" si="748">SUM(Y313:Y326)</f>
        <v>0</v>
      </c>
      <c r="Z312" s="192">
        <f t="shared" si="748"/>
        <v>0</v>
      </c>
      <c r="AA312" s="192">
        <f t="shared" si="744"/>
        <v>48.333333333333336</v>
      </c>
      <c r="AB312" s="192">
        <f t="shared" si="744"/>
        <v>220015.5</v>
      </c>
      <c r="AC312" s="192">
        <f t="shared" si="744"/>
        <v>3220.3333333333335</v>
      </c>
      <c r="AD312" s="192">
        <f t="shared" si="744"/>
        <v>7225.333333333333</v>
      </c>
      <c r="AE312" s="192">
        <f t="shared" si="628"/>
        <v>230461.16666666669</v>
      </c>
      <c r="AF312" s="192">
        <f>SUM(AF313:AF326)</f>
        <v>4017.333333333333</v>
      </c>
      <c r="AG312" s="192">
        <f>SUM(AG313:AG326)</f>
        <v>638</v>
      </c>
      <c r="AH312" s="192">
        <f>SUM(AH313:AH326)</f>
        <v>1960</v>
      </c>
      <c r="AI312" s="192">
        <f t="shared" si="629"/>
        <v>6615.333333333333</v>
      </c>
      <c r="AJ312" s="192">
        <f>SUM(AJ313:AJ326)</f>
        <v>2676</v>
      </c>
      <c r="AK312" s="192">
        <f>SUM(AK313:AK326)</f>
        <v>0</v>
      </c>
      <c r="AL312" s="192">
        <f>SUM(AL313:AL326)</f>
        <v>638</v>
      </c>
      <c r="AM312" s="192">
        <f t="shared" si="630"/>
        <v>3314</v>
      </c>
      <c r="AN312" s="192">
        <f>SUM(AN313:AN326)</f>
        <v>948</v>
      </c>
      <c r="AO312" s="192">
        <f>SUM(AO313:AO326)</f>
        <v>288</v>
      </c>
      <c r="AP312" s="192">
        <f>SUM(AP313:AP326)</f>
        <v>300</v>
      </c>
      <c r="AQ312" s="192">
        <f t="shared" si="631"/>
        <v>1536</v>
      </c>
      <c r="AR312" s="192">
        <f t="shared" si="632"/>
        <v>241926.50000000003</v>
      </c>
    </row>
    <row r="313" spans="2:44" hidden="1" x14ac:dyDescent="0.25">
      <c r="B313" s="181" t="s">
        <v>938</v>
      </c>
      <c r="C313" s="182" t="s">
        <v>939</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326</v>
      </c>
      <c r="C314" s="182" t="s">
        <v>940</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37061.5</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37061.5</v>
      </c>
      <c r="G314" s="183"/>
      <c r="H314" s="183">
        <f t="shared" si="623"/>
        <v>37061.5</v>
      </c>
      <c r="I314" s="183"/>
      <c r="J314" s="183">
        <f t="shared" si="624"/>
        <v>37061.5</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5500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27915.5</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146</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28415.5</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162</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6744</v>
      </c>
      <c r="AE314" s="183">
        <f t="shared" si="628"/>
        <v>35321.5</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1440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1440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v>
      </c>
      <c r="AQ314" s="183">
        <f t="shared" si="631"/>
        <v>300</v>
      </c>
      <c r="AR314" s="183">
        <f t="shared" si="632"/>
        <v>37061.5</v>
      </c>
    </row>
    <row r="315" spans="2:44" x14ac:dyDescent="0.25">
      <c r="B315" s="181" t="s">
        <v>941</v>
      </c>
      <c r="C315" s="182" t="s">
        <v>942</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8977</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8977</v>
      </c>
      <c r="G315" s="183"/>
      <c r="H315" s="183">
        <f t="shared" si="623"/>
        <v>8977</v>
      </c>
      <c r="I315" s="183"/>
      <c r="J315" s="183">
        <f t="shared" si="624"/>
        <v>8977</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278.33333333333337</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4200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2596</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1854.3333333333333</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48.333333333333336</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1956</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3058.3333333333335</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193.33333333333334</v>
      </c>
      <c r="AE315" s="183">
        <f t="shared" si="628"/>
        <v>5207.666666666667</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3069.333333333333</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3419.333333333333</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v>
      </c>
      <c r="AM315" s="183">
        <f t="shared" si="630"/>
        <v>350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8977</v>
      </c>
    </row>
    <row r="316" spans="2:44" hidden="1" x14ac:dyDescent="0.25">
      <c r="B316" s="181" t="s">
        <v>943</v>
      </c>
      <c r="C316" s="182" t="s">
        <v>944</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hidden="1" x14ac:dyDescent="0.25">
      <c r="B317" s="181" t="s">
        <v>945</v>
      </c>
      <c r="C317" s="182" t="s">
        <v>946</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0</v>
      </c>
    </row>
    <row r="318" spans="2:44" hidden="1" x14ac:dyDescent="0.25">
      <c r="B318" s="181" t="s">
        <v>947</v>
      </c>
      <c r="C318" s="182" t="s">
        <v>948</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hidden="1" x14ac:dyDescent="0.25">
      <c r="B319" s="181" t="s">
        <v>327</v>
      </c>
      <c r="C319" s="182" t="s">
        <v>949</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hidden="1" x14ac:dyDescent="0.25">
      <c r="B320" s="181" t="s">
        <v>950</v>
      </c>
      <c r="C320" s="182" t="s">
        <v>951</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hidden="1" x14ac:dyDescent="0.25">
      <c r="B321" s="181" t="s">
        <v>952</v>
      </c>
      <c r="C321" s="182" t="s">
        <v>953</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954</v>
      </c>
      <c r="C322" s="182" t="s">
        <v>955</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195888</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195888</v>
      </c>
      <c r="G322" s="183"/>
      <c r="H322" s="183">
        <f t="shared" si="758"/>
        <v>195888</v>
      </c>
      <c r="I322" s="183"/>
      <c r="J322" s="183">
        <f t="shared" si="759"/>
        <v>195888</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186448</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9440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189644</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288</v>
      </c>
      <c r="AE322" s="183">
        <f t="shared" si="760"/>
        <v>189932</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948</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288</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1960</v>
      </c>
      <c r="AI322" s="183">
        <f t="shared" si="761"/>
        <v>3196</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1236</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288</v>
      </c>
      <c r="AM322" s="183">
        <f t="shared" si="762"/>
        <v>1524</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948</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288</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1236</v>
      </c>
      <c r="AR322" s="183">
        <f t="shared" si="764"/>
        <v>195888</v>
      </c>
    </row>
    <row r="323" spans="2:44" hidden="1" x14ac:dyDescent="0.25">
      <c r="B323" s="181" t="s">
        <v>956</v>
      </c>
      <c r="C323" s="182" t="s">
        <v>957</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hidden="1" x14ac:dyDescent="0.25">
      <c r="B324" s="181" t="s">
        <v>958</v>
      </c>
      <c r="C324" s="182" t="s">
        <v>959</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hidden="1" x14ac:dyDescent="0.25">
      <c r="B325" s="181" t="s">
        <v>960</v>
      </c>
      <c r="C325" s="182" t="s">
        <v>961</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hidden="1" x14ac:dyDescent="0.25">
      <c r="B326" s="181" t="s">
        <v>962</v>
      </c>
      <c r="C326" s="182" t="s">
        <v>963</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329</v>
      </c>
      <c r="C327" s="179" t="s">
        <v>201</v>
      </c>
      <c r="D327" s="180">
        <f>D328+D345+D383+D389</f>
        <v>593981</v>
      </c>
      <c r="E327" s="180">
        <f>E328+E345+E383+E389</f>
        <v>150000</v>
      </c>
      <c r="F327" s="180">
        <f t="shared" si="622"/>
        <v>743981</v>
      </c>
      <c r="G327" s="180">
        <f>G328+G345+G383+G389</f>
        <v>0</v>
      </c>
      <c r="H327" s="180">
        <f t="shared" si="623"/>
        <v>743981</v>
      </c>
      <c r="I327" s="180">
        <f>I328+I345+I383+I389</f>
        <v>0</v>
      </c>
      <c r="J327" s="180">
        <f t="shared" si="624"/>
        <v>743981</v>
      </c>
      <c r="K327" s="180">
        <f t="shared" ref="K327:AD327" si="781">K328+K345+K383+K389</f>
        <v>382281</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332700</v>
      </c>
      <c r="V327" s="180">
        <f t="shared" si="781"/>
        <v>13000</v>
      </c>
      <c r="W327" s="180">
        <f t="shared" si="781"/>
        <v>0</v>
      </c>
      <c r="X327" s="180">
        <f t="shared" si="781"/>
        <v>0</v>
      </c>
      <c r="Y327" s="180">
        <f t="shared" ref="Y327:Z327" si="783">Y328+Y345+Y383+Y389</f>
        <v>0</v>
      </c>
      <c r="Z327" s="180">
        <f t="shared" si="783"/>
        <v>16000</v>
      </c>
      <c r="AA327" s="180">
        <f t="shared" si="781"/>
        <v>0</v>
      </c>
      <c r="AB327" s="180">
        <f t="shared" si="781"/>
        <v>29000</v>
      </c>
      <c r="AC327" s="180">
        <f t="shared" si="781"/>
        <v>52500</v>
      </c>
      <c r="AD327" s="180">
        <f t="shared" si="781"/>
        <v>29000</v>
      </c>
      <c r="AE327" s="180">
        <f t="shared" si="628"/>
        <v>110500</v>
      </c>
      <c r="AF327" s="180">
        <f>AF328+AF345+AF383+AF389</f>
        <v>90000</v>
      </c>
      <c r="AG327" s="180">
        <f>AG328+AG345+AG383+AG389</f>
        <v>0</v>
      </c>
      <c r="AH327" s="180">
        <f>AH328+AH345+AH383+AH389</f>
        <v>11200</v>
      </c>
      <c r="AI327" s="180">
        <f t="shared" si="629"/>
        <v>101200</v>
      </c>
      <c r="AJ327" s="180">
        <f>AJ328+AJ345+AJ383+AJ389</f>
        <v>150000</v>
      </c>
      <c r="AK327" s="180">
        <f>AK328+AK345+AK383+AK389</f>
        <v>382281</v>
      </c>
      <c r="AL327" s="180">
        <f>AL328+AL345+AL383+AL389</f>
        <v>0</v>
      </c>
      <c r="AM327" s="180">
        <f t="shared" si="630"/>
        <v>532281</v>
      </c>
      <c r="AN327" s="180">
        <f>AN328+AN345+AN383+AN389</f>
        <v>0</v>
      </c>
      <c r="AO327" s="180">
        <f>AO328+AO345+AO383+AO389</f>
        <v>0</v>
      </c>
      <c r="AP327" s="180">
        <f>AP328+AP345+AP383+AP389</f>
        <v>0</v>
      </c>
      <c r="AQ327" s="180">
        <f t="shared" si="631"/>
        <v>0</v>
      </c>
      <c r="AR327" s="180">
        <f t="shared" si="632"/>
        <v>743981</v>
      </c>
    </row>
    <row r="328" spans="2:44" hidden="1" x14ac:dyDescent="0.25">
      <c r="B328" s="190" t="s">
        <v>330</v>
      </c>
      <c r="C328" s="191" t="s">
        <v>202</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hidden="1" x14ac:dyDescent="0.25">
      <c r="B329" s="181" t="s">
        <v>331</v>
      </c>
      <c r="C329" s="182" t="s">
        <v>203</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hidden="1" x14ac:dyDescent="0.25">
      <c r="B330" s="181" t="s">
        <v>345</v>
      </c>
      <c r="C330" s="182" t="s">
        <v>213</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hidden="1" x14ac:dyDescent="0.25">
      <c r="B331" s="181" t="s">
        <v>964</v>
      </c>
      <c r="C331" s="182" t="s">
        <v>965</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hidden="1" x14ac:dyDescent="0.25">
      <c r="B332" s="181" t="s">
        <v>966</v>
      </c>
      <c r="C332" s="182" t="s">
        <v>967</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hidden="1" x14ac:dyDescent="0.25">
      <c r="B333" s="181" t="s">
        <v>968</v>
      </c>
      <c r="C333" s="182" t="s">
        <v>969</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hidden="1" x14ac:dyDescent="0.25">
      <c r="B334" s="181" t="s">
        <v>970</v>
      </c>
      <c r="C334" s="182" t="s">
        <v>971</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hidden="1" x14ac:dyDescent="0.25">
      <c r="B335" s="181" t="s">
        <v>346</v>
      </c>
      <c r="C335" s="182" t="s">
        <v>214</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hidden="1" x14ac:dyDescent="0.25">
      <c r="B336" s="181" t="s">
        <v>972</v>
      </c>
      <c r="C336" s="182" t="s">
        <v>973</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hidden="1" x14ac:dyDescent="0.25">
      <c r="B337" s="181" t="s">
        <v>347</v>
      </c>
      <c r="C337" s="182" t="s">
        <v>215</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hidden="1" x14ac:dyDescent="0.25">
      <c r="B338" s="181" t="s">
        <v>974</v>
      </c>
      <c r="C338" s="182" t="s">
        <v>975</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hidden="1" x14ac:dyDescent="0.25">
      <c r="B339" s="181" t="s">
        <v>332</v>
      </c>
      <c r="C339" s="182" t="s">
        <v>204</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hidden="1" x14ac:dyDescent="0.25">
      <c r="B340" s="181" t="s">
        <v>976</v>
      </c>
      <c r="C340" s="182" t="s">
        <v>977</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hidden="1" x14ac:dyDescent="0.25">
      <c r="B341" s="181" t="s">
        <v>348</v>
      </c>
      <c r="C341" s="182" t="s">
        <v>216</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hidden="1" x14ac:dyDescent="0.25">
      <c r="B342" s="181" t="s">
        <v>978</v>
      </c>
      <c r="C342" s="182" t="s">
        <v>979</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hidden="1" x14ac:dyDescent="0.25">
      <c r="B343" s="181" t="s">
        <v>980</v>
      </c>
      <c r="C343" s="182" t="s">
        <v>981</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hidden="1" x14ac:dyDescent="0.25">
      <c r="B344" s="181" t="s">
        <v>349</v>
      </c>
      <c r="C344" s="182" t="s">
        <v>217</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333</v>
      </c>
      <c r="C345" s="191" t="s">
        <v>205</v>
      </c>
      <c r="D345" s="192">
        <f>SUM(D346:D382)</f>
        <v>593981</v>
      </c>
      <c r="E345" s="192">
        <f>SUM(E346:E382)</f>
        <v>150000</v>
      </c>
      <c r="F345" s="192">
        <f t="shared" si="622"/>
        <v>743981</v>
      </c>
      <c r="G345" s="192">
        <f>SUM(G346:G382)</f>
        <v>0</v>
      </c>
      <c r="H345" s="192">
        <f t="shared" si="623"/>
        <v>743981</v>
      </c>
      <c r="I345" s="192">
        <f>SUM(I346:I382)</f>
        <v>0</v>
      </c>
      <c r="J345" s="192">
        <f t="shared" si="624"/>
        <v>743981</v>
      </c>
      <c r="K345" s="192">
        <f t="shared" ref="K345:AD345" si="819">SUM(K346:K382)</f>
        <v>382281</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332700</v>
      </c>
      <c r="V345" s="192">
        <f t="shared" si="819"/>
        <v>13000</v>
      </c>
      <c r="W345" s="192">
        <f t="shared" si="819"/>
        <v>0</v>
      </c>
      <c r="X345" s="192">
        <f t="shared" si="819"/>
        <v>0</v>
      </c>
      <c r="Y345" s="192">
        <f t="shared" ref="Y345:Z345" si="821">SUM(Y346:Y382)</f>
        <v>0</v>
      </c>
      <c r="Z345" s="192">
        <f t="shared" si="821"/>
        <v>16000</v>
      </c>
      <c r="AA345" s="192">
        <f t="shared" si="819"/>
        <v>0</v>
      </c>
      <c r="AB345" s="192">
        <f t="shared" si="819"/>
        <v>29000</v>
      </c>
      <c r="AC345" s="192">
        <f t="shared" si="819"/>
        <v>52500</v>
      </c>
      <c r="AD345" s="192">
        <f t="shared" si="819"/>
        <v>29000</v>
      </c>
      <c r="AE345" s="192">
        <f t="shared" si="628"/>
        <v>110500</v>
      </c>
      <c r="AF345" s="192">
        <f>SUM(AF346:AF382)</f>
        <v>90000</v>
      </c>
      <c r="AG345" s="192">
        <f>SUM(AG346:AG382)</f>
        <v>0</v>
      </c>
      <c r="AH345" s="192">
        <f>SUM(AH346:AH382)</f>
        <v>11200</v>
      </c>
      <c r="AI345" s="192">
        <f t="shared" si="629"/>
        <v>101200</v>
      </c>
      <c r="AJ345" s="192">
        <f>SUM(AJ346:AJ382)</f>
        <v>150000</v>
      </c>
      <c r="AK345" s="192">
        <f>SUM(AK346:AK382)</f>
        <v>382281</v>
      </c>
      <c r="AL345" s="192">
        <f>SUM(AL346:AL382)</f>
        <v>0</v>
      </c>
      <c r="AM345" s="192">
        <f t="shared" si="630"/>
        <v>532281</v>
      </c>
      <c r="AN345" s="192">
        <f>SUM(AN346:AN382)</f>
        <v>0</v>
      </c>
      <c r="AO345" s="192">
        <f>SUM(AO346:AO382)</f>
        <v>0</v>
      </c>
      <c r="AP345" s="192">
        <f>SUM(AP346:AP382)</f>
        <v>0</v>
      </c>
      <c r="AQ345" s="192">
        <f t="shared" si="631"/>
        <v>0</v>
      </c>
      <c r="AR345" s="192">
        <f t="shared" si="632"/>
        <v>743981</v>
      </c>
    </row>
    <row r="346" spans="2:44" hidden="1" x14ac:dyDescent="0.25">
      <c r="B346" s="181" t="s">
        <v>334</v>
      </c>
      <c r="C346" s="182" t="s">
        <v>206</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hidden="1" x14ac:dyDescent="0.25">
      <c r="B347" s="181" t="s">
        <v>982</v>
      </c>
      <c r="C347" s="182" t="s">
        <v>983</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984</v>
      </c>
      <c r="C348" s="182" t="s">
        <v>983</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63200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63200</v>
      </c>
      <c r="G348" s="183"/>
      <c r="H348" s="183">
        <f t="shared" si="623"/>
        <v>63200</v>
      </c>
      <c r="I348" s="183"/>
      <c r="J348" s="183">
        <f t="shared" si="624"/>
        <v>63200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47200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52000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11200</v>
      </c>
      <c r="AI348" s="183">
        <f t="shared" si="629"/>
        <v>11200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63200</v>
      </c>
    </row>
    <row r="349" spans="2:44" hidden="1" x14ac:dyDescent="0.25">
      <c r="B349" s="181" t="s">
        <v>985</v>
      </c>
      <c r="C349" s="182" t="s">
        <v>986</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hidden="1" x14ac:dyDescent="0.25">
      <c r="B350" s="181" t="s">
        <v>987</v>
      </c>
      <c r="C350" s="182" t="s">
        <v>986</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hidden="1" x14ac:dyDescent="0.25">
      <c r="B351" s="181" t="s">
        <v>988</v>
      </c>
      <c r="C351" s="182" t="s">
        <v>989</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hidden="1" x14ac:dyDescent="0.25">
      <c r="B352" s="181" t="s">
        <v>990</v>
      </c>
      <c r="C352" s="182" t="s">
        <v>991</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992</v>
      </c>
      <c r="C353" s="182" t="s">
        <v>993</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16500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16500</v>
      </c>
      <c r="G353" s="183"/>
      <c r="H353" s="183">
        <f t="shared" si="623"/>
        <v>16500</v>
      </c>
      <c r="I353" s="183"/>
      <c r="J353" s="183">
        <f t="shared" si="624"/>
        <v>16500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16500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16500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16500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16500</v>
      </c>
    </row>
    <row r="354" spans="2:44" hidden="1" x14ac:dyDescent="0.25">
      <c r="B354" s="181" t="s">
        <v>994</v>
      </c>
      <c r="C354" s="182" t="s">
        <v>995</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996</v>
      </c>
      <c r="C355" s="182" t="s">
        <v>997</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382281</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F355" s="183">
        <f t="shared" si="622"/>
        <v>532281</v>
      </c>
      <c r="G355" s="183"/>
      <c r="H355" s="183">
        <f t="shared" si="623"/>
        <v>532281</v>
      </c>
      <c r="I355" s="183"/>
      <c r="J355" s="183">
        <f t="shared" si="624"/>
        <v>532281</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382281</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382281</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532281</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532281</v>
      </c>
    </row>
    <row r="356" spans="2:44" hidden="1" x14ac:dyDescent="0.25">
      <c r="B356" s="181" t="s">
        <v>335</v>
      </c>
      <c r="C356" s="182" t="s">
        <v>998</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999</v>
      </c>
      <c r="C357" s="182" t="s">
        <v>998</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13000</v>
      </c>
      <c r="G357" s="183"/>
      <c r="H357" s="183">
        <f t="shared" si="623"/>
        <v>13000</v>
      </c>
      <c r="I357" s="183"/>
      <c r="J357" s="183">
        <f t="shared" si="624"/>
        <v>13000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13000</v>
      </c>
      <c r="AE357" s="183">
        <f t="shared" si="628"/>
        <v>13000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13000</v>
      </c>
    </row>
    <row r="358" spans="2:44" hidden="1" x14ac:dyDescent="0.25">
      <c r="B358" s="181" t="s">
        <v>1000</v>
      </c>
      <c r="C358" s="182" t="s">
        <v>1001</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1002</v>
      </c>
      <c r="C359" s="182" t="s">
        <v>1003</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106000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106000</v>
      </c>
      <c r="G359" s="183"/>
      <c r="H359" s="183">
        <f t="shared" si="623"/>
        <v>106000</v>
      </c>
      <c r="I359" s="183"/>
      <c r="J359" s="183">
        <f t="shared" si="624"/>
        <v>106000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106000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v>
      </c>
      <c r="AE359" s="183">
        <f t="shared" si="628"/>
        <v>16000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90000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106000</v>
      </c>
    </row>
    <row r="360" spans="2:44" hidden="1" x14ac:dyDescent="0.25">
      <c r="B360" s="181" t="s">
        <v>336</v>
      </c>
      <c r="C360" s="182" t="s">
        <v>1004</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hidden="1" x14ac:dyDescent="0.25">
      <c r="B361" s="181" t="s">
        <v>1005</v>
      </c>
      <c r="C361" s="182" t="s">
        <v>1004</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hidden="1" x14ac:dyDescent="0.25">
      <c r="B362" s="181" t="s">
        <v>1006</v>
      </c>
      <c r="C362" s="182" t="s">
        <v>1007</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hidden="1" x14ac:dyDescent="0.25">
      <c r="B363" s="181" t="s">
        <v>1008</v>
      </c>
      <c r="C363" s="182" t="s">
        <v>1009</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hidden="1" x14ac:dyDescent="0.25">
      <c r="B364" s="181" t="s">
        <v>1010</v>
      </c>
      <c r="C364" s="182" t="s">
        <v>1011</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hidden="1" x14ac:dyDescent="0.25">
      <c r="B365" s="181" t="s">
        <v>337</v>
      </c>
      <c r="C365" s="182" t="s">
        <v>1012</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1013</v>
      </c>
      <c r="C366" s="182" t="s">
        <v>1014</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3">
        <f t="shared" si="822"/>
        <v>13000</v>
      </c>
      <c r="G366" s="183"/>
      <c r="H366" s="183">
        <f t="shared" si="823"/>
        <v>13000</v>
      </c>
      <c r="I366" s="183"/>
      <c r="J366" s="183">
        <f t="shared" si="824"/>
        <v>13000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825"/>
        <v>13000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13000</v>
      </c>
    </row>
    <row r="367" spans="2:44" hidden="1" x14ac:dyDescent="0.25">
      <c r="B367" s="181" t="s">
        <v>1015</v>
      </c>
      <c r="C367" s="182" t="s">
        <v>1016</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hidden="1" x14ac:dyDescent="0.25">
      <c r="B368" s="181" t="s">
        <v>1017</v>
      </c>
      <c r="C368" s="182" t="s">
        <v>1018</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hidden="1" x14ac:dyDescent="0.25">
      <c r="B369" s="181" t="s">
        <v>1019</v>
      </c>
      <c r="C369" s="182" t="s">
        <v>1020</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hidden="1" x14ac:dyDescent="0.25">
      <c r="B370" s="181" t="s">
        <v>338</v>
      </c>
      <c r="C370" s="182" t="s">
        <v>1021</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hidden="1" x14ac:dyDescent="0.25">
      <c r="B371" s="181" t="s">
        <v>1022</v>
      </c>
      <c r="C371" s="182" t="s">
        <v>1023</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hidden="1" x14ac:dyDescent="0.25">
      <c r="B372" s="181" t="s">
        <v>1024</v>
      </c>
      <c r="C372" s="182" t="s">
        <v>1025</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hidden="1" x14ac:dyDescent="0.25">
      <c r="B373" s="181" t="s">
        <v>1026</v>
      </c>
      <c r="C373" s="182" t="s">
        <v>1027</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hidden="1" x14ac:dyDescent="0.25">
      <c r="B374" s="181" t="s">
        <v>1028</v>
      </c>
      <c r="C374" s="182" t="s">
        <v>1029</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hidden="1" x14ac:dyDescent="0.25">
      <c r="B375" s="181" t="s">
        <v>1030</v>
      </c>
      <c r="C375" s="182" t="s">
        <v>1031</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hidden="1" x14ac:dyDescent="0.25">
      <c r="B376" s="181" t="s">
        <v>1032</v>
      </c>
      <c r="C376" s="182" t="s">
        <v>1033</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hidden="1" x14ac:dyDescent="0.25">
      <c r="B377" s="181" t="s">
        <v>1034</v>
      </c>
      <c r="C377" s="182" t="s">
        <v>1035</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hidden="1" x14ac:dyDescent="0.25">
      <c r="B378" s="181" t="s">
        <v>1036</v>
      </c>
      <c r="C378" s="182" t="s">
        <v>1037</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hidden="1" x14ac:dyDescent="0.25">
      <c r="B379" s="181" t="s">
        <v>1038</v>
      </c>
      <c r="C379" s="182" t="s">
        <v>1039</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hidden="1" x14ac:dyDescent="0.25">
      <c r="B380" s="181" t="s">
        <v>1040</v>
      </c>
      <c r="C380" s="182" t="s">
        <v>1041</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hidden="1" x14ac:dyDescent="0.25">
      <c r="B381" s="181" t="s">
        <v>1042</v>
      </c>
      <c r="C381" s="182" t="s">
        <v>1041</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hidden="1" x14ac:dyDescent="0.25">
      <c r="B382" s="181" t="s">
        <v>1043</v>
      </c>
      <c r="C382" s="182" t="s">
        <v>1044</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hidden="1" x14ac:dyDescent="0.25">
      <c r="B383" s="190" t="s">
        <v>339</v>
      </c>
      <c r="C383" s="191" t="s">
        <v>207</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hidden="1" x14ac:dyDescent="0.25">
      <c r="B384" s="181" t="s">
        <v>340</v>
      </c>
      <c r="C384" s="182" t="s">
        <v>208</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hidden="1" x14ac:dyDescent="0.25">
      <c r="B385" s="181" t="s">
        <v>1045</v>
      </c>
      <c r="C385" s="182" t="s">
        <v>1046</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hidden="1" x14ac:dyDescent="0.25">
      <c r="B386" s="181" t="s">
        <v>1047</v>
      </c>
      <c r="C386" s="182" t="s">
        <v>1048</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hidden="1" x14ac:dyDescent="0.25">
      <c r="A387" s="111"/>
      <c r="B387" s="181" t="s">
        <v>1049</v>
      </c>
      <c r="C387" s="182" t="s">
        <v>1371</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hidden="1" x14ac:dyDescent="0.25">
      <c r="A388" s="111"/>
      <c r="B388" s="181" t="s">
        <v>1051</v>
      </c>
      <c r="C388" s="182" t="s">
        <v>1050</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hidden="1" x14ac:dyDescent="0.25">
      <c r="B389" s="190" t="s">
        <v>341</v>
      </c>
      <c r="C389" s="191" t="s">
        <v>209</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hidden="1" x14ac:dyDescent="0.25">
      <c r="B390" s="181" t="s">
        <v>342</v>
      </c>
      <c r="C390" s="182" t="s">
        <v>210</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hidden="1" x14ac:dyDescent="0.25">
      <c r="B391" s="181" t="s">
        <v>1052</v>
      </c>
      <c r="C391" s="182" t="s">
        <v>1053</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hidden="1" x14ac:dyDescent="0.25">
      <c r="B392" s="181" t="s">
        <v>343</v>
      </c>
      <c r="C392" s="182" t="s">
        <v>211</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hidden="1" x14ac:dyDescent="0.25">
      <c r="B393" s="181" t="s">
        <v>1054</v>
      </c>
      <c r="C393" s="182" t="s">
        <v>1055</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hidden="1" x14ac:dyDescent="0.25">
      <c r="B394" s="181" t="s">
        <v>1056</v>
      </c>
      <c r="C394" s="182" t="s">
        <v>1057</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hidden="1" x14ac:dyDescent="0.25">
      <c r="B395" s="181" t="s">
        <v>344</v>
      </c>
      <c r="C395" s="182" t="s">
        <v>212</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hidden="1" x14ac:dyDescent="0.25">
      <c r="B396" s="181" t="s">
        <v>1058</v>
      </c>
      <c r="C396" s="182" t="s">
        <v>1059</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350</v>
      </c>
      <c r="C397" s="179" t="s">
        <v>218</v>
      </c>
      <c r="D397" s="180">
        <f>D398+D459+D467+D485+D489</f>
        <v>0</v>
      </c>
      <c r="E397" s="180">
        <f>E398+E459+E467+E485+E489</f>
        <v>75000</v>
      </c>
      <c r="F397" s="180">
        <f t="shared" si="830"/>
        <v>75000</v>
      </c>
      <c r="G397" s="180">
        <f>G398+G459+G467+G485+G489</f>
        <v>0</v>
      </c>
      <c r="H397" s="180">
        <f t="shared" si="623"/>
        <v>75000</v>
      </c>
      <c r="I397" s="180">
        <f>I398+I459+I467+I485+I489</f>
        <v>0</v>
      </c>
      <c r="J397" s="180">
        <f t="shared" si="624"/>
        <v>75000</v>
      </c>
      <c r="K397" s="180">
        <f t="shared" ref="K397:AD397" si="871">K398+K459+K467+K485+K489</f>
        <v>0</v>
      </c>
      <c r="L397" s="180">
        <f t="shared" si="871"/>
        <v>75000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12500</v>
      </c>
      <c r="AC397" s="180">
        <f t="shared" si="871"/>
        <v>12500</v>
      </c>
      <c r="AD397" s="180">
        <f t="shared" si="871"/>
        <v>12500</v>
      </c>
      <c r="AE397" s="180">
        <f t="shared" si="628"/>
        <v>37500</v>
      </c>
      <c r="AF397" s="180">
        <f>AF398+AF459+AF467+AF485+AF489</f>
        <v>12500</v>
      </c>
      <c r="AG397" s="180">
        <f>AG398+AG459+AG467+AG485+AG489</f>
        <v>12500</v>
      </c>
      <c r="AH397" s="180">
        <f>AH398+AH459+AH467+AH485+AH489</f>
        <v>12500</v>
      </c>
      <c r="AI397" s="180">
        <f t="shared" si="629"/>
        <v>37500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75000</v>
      </c>
    </row>
    <row r="398" spans="1:44" x14ac:dyDescent="0.25">
      <c r="B398" s="190" t="s">
        <v>351</v>
      </c>
      <c r="C398" s="191" t="s">
        <v>219</v>
      </c>
      <c r="D398" s="192">
        <f>SUM(D399:D458)</f>
        <v>0</v>
      </c>
      <c r="E398" s="192">
        <f>SUM(E399:E458)</f>
        <v>75000</v>
      </c>
      <c r="F398" s="192">
        <f t="shared" si="830"/>
        <v>75000</v>
      </c>
      <c r="G398" s="192">
        <f t="shared" ref="G398:I398" si="874">SUM(G399:G458)</f>
        <v>0</v>
      </c>
      <c r="H398" s="192">
        <f t="shared" si="623"/>
        <v>75000</v>
      </c>
      <c r="I398" s="192">
        <f t="shared" si="874"/>
        <v>0</v>
      </c>
      <c r="J398" s="192">
        <f t="shared" si="624"/>
        <v>75000</v>
      </c>
      <c r="K398" s="192">
        <f t="shared" ref="K398:AP398" si="875">SUM(K399:K458)</f>
        <v>0</v>
      </c>
      <c r="L398" s="192">
        <f t="shared" si="875"/>
        <v>75000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12500</v>
      </c>
      <c r="AC398" s="192">
        <f t="shared" si="875"/>
        <v>12500</v>
      </c>
      <c r="AD398" s="192">
        <f t="shared" si="875"/>
        <v>12500</v>
      </c>
      <c r="AE398" s="192">
        <f t="shared" si="628"/>
        <v>37500</v>
      </c>
      <c r="AF398" s="192">
        <f t="shared" si="875"/>
        <v>12500</v>
      </c>
      <c r="AG398" s="192">
        <f t="shared" si="875"/>
        <v>12500</v>
      </c>
      <c r="AH398" s="192">
        <f t="shared" si="875"/>
        <v>12500</v>
      </c>
      <c r="AI398" s="192">
        <f t="shared" si="629"/>
        <v>37500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75000</v>
      </c>
    </row>
    <row r="399" spans="1:44" hidden="1" x14ac:dyDescent="0.25">
      <c r="B399" s="181" t="s">
        <v>352</v>
      </c>
      <c r="C399" s="182" t="s">
        <v>220</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hidden="1" x14ac:dyDescent="0.25">
      <c r="B400" s="181" t="s">
        <v>1061</v>
      </c>
      <c r="C400" s="182" t="s">
        <v>1062</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hidden="1" x14ac:dyDescent="0.25">
      <c r="B401" s="181" t="s">
        <v>1063</v>
      </c>
      <c r="C401" s="182" t="s">
        <v>1064</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hidden="1" x14ac:dyDescent="0.25">
      <c r="B402" s="181" t="s">
        <v>353</v>
      </c>
      <c r="C402" s="182" t="s">
        <v>221</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hidden="1" x14ac:dyDescent="0.25">
      <c r="B403" s="181" t="s">
        <v>363</v>
      </c>
      <c r="C403" s="182" t="s">
        <v>230</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hidden="1" x14ac:dyDescent="0.25">
      <c r="B404" s="181" t="s">
        <v>1065</v>
      </c>
      <c r="C404" s="182" t="s">
        <v>1066</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hidden="1" x14ac:dyDescent="0.25">
      <c r="B405" s="181" t="s">
        <v>1067</v>
      </c>
      <c r="C405" s="182" t="s">
        <v>1068</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hidden="1" x14ac:dyDescent="0.25">
      <c r="B406" s="181" t="s">
        <v>1069</v>
      </c>
      <c r="C406" s="182" t="s">
        <v>1070</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hidden="1" x14ac:dyDescent="0.25">
      <c r="B407" s="181" t="s">
        <v>1071</v>
      </c>
      <c r="C407" s="182" t="s">
        <v>1072</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hidden="1" x14ac:dyDescent="0.25">
      <c r="B408" s="181" t="s">
        <v>1073</v>
      </c>
      <c r="C408" s="182" t="s">
        <v>1074</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hidden="1" x14ac:dyDescent="0.25">
      <c r="B409" s="181" t="s">
        <v>1075</v>
      </c>
      <c r="C409" s="182" t="s">
        <v>1076</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hidden="1" x14ac:dyDescent="0.25">
      <c r="B410" s="181" t="s">
        <v>1077</v>
      </c>
      <c r="C410" s="182" t="s">
        <v>1078</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hidden="1" x14ac:dyDescent="0.25">
      <c r="B411" s="181" t="s">
        <v>1079</v>
      </c>
      <c r="C411" s="182" t="s">
        <v>1080</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hidden="1" x14ac:dyDescent="0.25">
      <c r="B412" s="181" t="s">
        <v>1081</v>
      </c>
      <c r="C412" s="182" t="s">
        <v>1082</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hidden="1" x14ac:dyDescent="0.25">
      <c r="B413" s="181" t="s">
        <v>1083</v>
      </c>
      <c r="C413" s="182" t="s">
        <v>1084</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hidden="1" x14ac:dyDescent="0.25">
      <c r="B414" s="181" t="s">
        <v>1085</v>
      </c>
      <c r="C414" s="182" t="s">
        <v>1086</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hidden="1" x14ac:dyDescent="0.25">
      <c r="B415" s="181" t="s">
        <v>1087</v>
      </c>
      <c r="C415" s="182" t="s">
        <v>1088</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hidden="1" x14ac:dyDescent="0.25">
      <c r="B416" s="181" t="s">
        <v>1089</v>
      </c>
      <c r="C416" s="182" t="s">
        <v>1090</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hidden="1" x14ac:dyDescent="0.25">
      <c r="B417" s="181" t="s">
        <v>1091</v>
      </c>
      <c r="C417" s="182" t="s">
        <v>1092</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hidden="1" x14ac:dyDescent="0.25">
      <c r="B418" s="181" t="s">
        <v>1093</v>
      </c>
      <c r="C418" s="182" t="s">
        <v>1094</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1095</v>
      </c>
      <c r="C419" s="182" t="s">
        <v>1096</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75000</v>
      </c>
      <c r="F419" s="183">
        <f t="shared" si="888"/>
        <v>75000</v>
      </c>
      <c r="G419" s="183"/>
      <c r="H419" s="183">
        <f t="shared" si="889"/>
        <v>75000</v>
      </c>
      <c r="I419" s="183"/>
      <c r="J419" s="183">
        <f t="shared" si="890"/>
        <v>75000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12500</v>
      </c>
      <c r="AE419" s="183">
        <f t="shared" si="891"/>
        <v>37500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12500</v>
      </c>
      <c r="AI419" s="183">
        <f t="shared" si="892"/>
        <v>37500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75000</v>
      </c>
    </row>
    <row r="420" spans="2:44" hidden="1" x14ac:dyDescent="0.25">
      <c r="B420" s="181" t="s">
        <v>1097</v>
      </c>
      <c r="C420" s="182" t="s">
        <v>1098</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hidden="1" x14ac:dyDescent="0.25">
      <c r="B421" s="181" t="s">
        <v>1099</v>
      </c>
      <c r="C421" s="182" t="s">
        <v>1100</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hidden="1" x14ac:dyDescent="0.25">
      <c r="B422" s="181" t="s">
        <v>1101</v>
      </c>
      <c r="C422" s="182" t="s">
        <v>1102</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hidden="1" x14ac:dyDescent="0.25">
      <c r="B423" s="181" t="s">
        <v>1103</v>
      </c>
      <c r="C423" s="182" t="s">
        <v>1104</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hidden="1" x14ac:dyDescent="0.25">
      <c r="B424" s="181" t="s">
        <v>1105</v>
      </c>
      <c r="C424" s="182" t="s">
        <v>1106</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hidden="1" x14ac:dyDescent="0.25">
      <c r="B425" s="181" t="s">
        <v>1107</v>
      </c>
      <c r="C425" s="182" t="s">
        <v>1108</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hidden="1" x14ac:dyDescent="0.25">
      <c r="B426" s="181" t="s">
        <v>364</v>
      </c>
      <c r="C426" s="182" t="s">
        <v>1109</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hidden="1" x14ac:dyDescent="0.25">
      <c r="B427" s="181" t="s">
        <v>1110</v>
      </c>
      <c r="C427" s="182" t="s">
        <v>1111</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hidden="1" x14ac:dyDescent="0.25">
      <c r="B428" s="181" t="s">
        <v>1112</v>
      </c>
      <c r="C428" s="182" t="s">
        <v>1102</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hidden="1" x14ac:dyDescent="0.25">
      <c r="B429" s="181" t="s">
        <v>1113</v>
      </c>
      <c r="C429" s="182" t="s">
        <v>1114</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hidden="1" x14ac:dyDescent="0.25">
      <c r="B430" s="181" t="s">
        <v>1115</v>
      </c>
      <c r="C430" s="182" t="s">
        <v>1116</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hidden="1" x14ac:dyDescent="0.25">
      <c r="B431" s="181" t="s">
        <v>1117</v>
      </c>
      <c r="C431" s="182" t="s">
        <v>1118</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hidden="1" x14ac:dyDescent="0.25">
      <c r="B432" s="181" t="s">
        <v>1119</v>
      </c>
      <c r="C432" s="182" t="s">
        <v>1120</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hidden="1" x14ac:dyDescent="0.25">
      <c r="B433" s="181" t="s">
        <v>1121</v>
      </c>
      <c r="C433" s="182" t="s">
        <v>1122</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hidden="1" x14ac:dyDescent="0.25">
      <c r="B434" s="181" t="s">
        <v>1123</v>
      </c>
      <c r="C434" s="182" t="s">
        <v>1124</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hidden="1" x14ac:dyDescent="0.25">
      <c r="B435" s="181" t="s">
        <v>1125</v>
      </c>
      <c r="C435" s="182" t="s">
        <v>1126</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hidden="1" x14ac:dyDescent="0.25">
      <c r="B436" s="181" t="s">
        <v>1127</v>
      </c>
      <c r="C436" s="182" t="s">
        <v>1128</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hidden="1" x14ac:dyDescent="0.25">
      <c r="B437" s="181" t="s">
        <v>1129</v>
      </c>
      <c r="C437" s="182" t="s">
        <v>1130</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hidden="1" x14ac:dyDescent="0.25">
      <c r="B438" s="181" t="s">
        <v>1131</v>
      </c>
      <c r="C438" s="182" t="s">
        <v>1132</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hidden="1" x14ac:dyDescent="0.25">
      <c r="B439" s="181" t="s">
        <v>1133</v>
      </c>
      <c r="C439" s="182" t="s">
        <v>1134</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hidden="1" x14ac:dyDescent="0.25">
      <c r="B440" s="181" t="s">
        <v>1135</v>
      </c>
      <c r="C440" s="182" t="s">
        <v>1136</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hidden="1" x14ac:dyDescent="0.25">
      <c r="B441" s="181" t="s">
        <v>1137</v>
      </c>
      <c r="C441" s="182" t="s">
        <v>1138</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hidden="1" x14ac:dyDescent="0.25">
      <c r="B442" s="181" t="s">
        <v>1139</v>
      </c>
      <c r="C442" s="182" t="s">
        <v>1140</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hidden="1" x14ac:dyDescent="0.25">
      <c r="B443" s="181" t="s">
        <v>1141</v>
      </c>
      <c r="C443" s="182" t="s">
        <v>1142</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hidden="1" x14ac:dyDescent="0.25">
      <c r="B444" s="181" t="s">
        <v>1143</v>
      </c>
      <c r="C444" s="182" t="s">
        <v>1144</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hidden="1" x14ac:dyDescent="0.25">
      <c r="B445" s="181" t="s">
        <v>1145</v>
      </c>
      <c r="C445" s="182" t="s">
        <v>1146</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hidden="1" x14ac:dyDescent="0.25">
      <c r="B446" s="181" t="s">
        <v>1147</v>
      </c>
      <c r="C446" s="182" t="s">
        <v>1148</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hidden="1" x14ac:dyDescent="0.25">
      <c r="B447" s="181" t="s">
        <v>1149</v>
      </c>
      <c r="C447" s="182" t="s">
        <v>1150</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hidden="1" x14ac:dyDescent="0.25">
      <c r="B448" s="181" t="s">
        <v>1151</v>
      </c>
      <c r="C448" s="182" t="s">
        <v>1152</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hidden="1" x14ac:dyDescent="0.25">
      <c r="B449" s="181" t="s">
        <v>1153</v>
      </c>
      <c r="C449" s="182" t="s">
        <v>1154</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hidden="1" x14ac:dyDescent="0.25">
      <c r="B450" s="181" t="s">
        <v>1155</v>
      </c>
      <c r="C450" s="182" t="s">
        <v>1156</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hidden="1" x14ac:dyDescent="0.25">
      <c r="B451" s="181" t="s">
        <v>1157</v>
      </c>
      <c r="C451" s="182" t="s">
        <v>1158</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hidden="1" x14ac:dyDescent="0.25">
      <c r="B452" s="181" t="s">
        <v>1159</v>
      </c>
      <c r="C452" s="182" t="s">
        <v>1160</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hidden="1" x14ac:dyDescent="0.25">
      <c r="B453" s="181" t="s">
        <v>354</v>
      </c>
      <c r="C453" s="182" t="s">
        <v>222</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hidden="1" x14ac:dyDescent="0.25">
      <c r="B454" s="181" t="s">
        <v>1161</v>
      </c>
      <c r="C454" s="182" t="s">
        <v>1162</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hidden="1" x14ac:dyDescent="0.25">
      <c r="B455" s="181" t="s">
        <v>1163</v>
      </c>
      <c r="C455" s="182" t="s">
        <v>1164</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hidden="1" x14ac:dyDescent="0.25">
      <c r="B456" s="181" t="s">
        <v>1165</v>
      </c>
      <c r="C456" s="182" t="s">
        <v>1166</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hidden="1" x14ac:dyDescent="0.25">
      <c r="B457" s="181" t="s">
        <v>1167</v>
      </c>
      <c r="C457" s="182" t="s">
        <v>1168</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hidden="1" x14ac:dyDescent="0.25">
      <c r="B458" s="181" t="s">
        <v>1169</v>
      </c>
      <c r="C458" s="182" t="s">
        <v>1170</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hidden="1" x14ac:dyDescent="0.25">
      <c r="B459" s="190" t="s">
        <v>355</v>
      </c>
      <c r="C459" s="191" t="s">
        <v>223</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hidden="1" x14ac:dyDescent="0.25">
      <c r="B460" s="181" t="s">
        <v>356</v>
      </c>
      <c r="C460" s="182" t="s">
        <v>224</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hidden="1" x14ac:dyDescent="0.25">
      <c r="B461" s="181" t="s">
        <v>1171</v>
      </c>
      <c r="C461" s="182" t="s">
        <v>1172</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hidden="1" x14ac:dyDescent="0.25">
      <c r="B462" s="181" t="s">
        <v>1173</v>
      </c>
      <c r="C462" s="182" t="s">
        <v>1174</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hidden="1" x14ac:dyDescent="0.25">
      <c r="B463" s="181" t="s">
        <v>1175</v>
      </c>
      <c r="C463" s="182" t="s">
        <v>1176</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hidden="1" x14ac:dyDescent="0.25">
      <c r="B464" s="181" t="s">
        <v>1177</v>
      </c>
      <c r="C464" s="182" t="s">
        <v>1178</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hidden="1" x14ac:dyDescent="0.25">
      <c r="B465" s="181" t="s">
        <v>1179</v>
      </c>
      <c r="C465" s="182" t="s">
        <v>1180</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hidden="1" x14ac:dyDescent="0.25">
      <c r="B466" s="181" t="s">
        <v>1181</v>
      </c>
      <c r="C466" s="182" t="s">
        <v>1182</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hidden="1" x14ac:dyDescent="0.25">
      <c r="B467" s="190" t="s">
        <v>357</v>
      </c>
      <c r="C467" s="191" t="s">
        <v>225</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hidden="1" x14ac:dyDescent="0.25">
      <c r="B468" s="181" t="s">
        <v>1183</v>
      </c>
      <c r="C468" s="182" t="s">
        <v>1184</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hidden="1" x14ac:dyDescent="0.25">
      <c r="B469" s="181" t="s">
        <v>358</v>
      </c>
      <c r="C469" s="182" t="s">
        <v>226</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hidden="1" x14ac:dyDescent="0.25">
      <c r="B470" s="181" t="s">
        <v>365</v>
      </c>
      <c r="C470" s="182" t="s">
        <v>231</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hidden="1" x14ac:dyDescent="0.25">
      <c r="B471" s="181" t="s">
        <v>1185</v>
      </c>
      <c r="C471" s="182" t="s">
        <v>1186</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hidden="1" x14ac:dyDescent="0.25">
      <c r="B472" s="181" t="s">
        <v>1187</v>
      </c>
      <c r="C472" s="182" t="s">
        <v>1188</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hidden="1" x14ac:dyDescent="0.25">
      <c r="B473" s="181" t="s">
        <v>1189</v>
      </c>
      <c r="C473" s="182" t="s">
        <v>1190</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hidden="1" x14ac:dyDescent="0.25">
      <c r="B474" s="181" t="s">
        <v>1191</v>
      </c>
      <c r="C474" s="182" t="s">
        <v>1192</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hidden="1" x14ac:dyDescent="0.25">
      <c r="B475" s="181" t="s">
        <v>1193</v>
      </c>
      <c r="C475" s="182" t="s">
        <v>1194</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hidden="1" x14ac:dyDescent="0.25">
      <c r="B476" s="181" t="s">
        <v>1195</v>
      </c>
      <c r="C476" s="182" t="s">
        <v>1196</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hidden="1" x14ac:dyDescent="0.25">
      <c r="B477" s="181" t="s">
        <v>1197</v>
      </c>
      <c r="C477" s="182" t="s">
        <v>1198</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hidden="1" x14ac:dyDescent="0.25">
      <c r="B478" s="181" t="s">
        <v>1199</v>
      </c>
      <c r="C478" s="182" t="s">
        <v>1200</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hidden="1" x14ac:dyDescent="0.25">
      <c r="B479" s="181" t="s">
        <v>1201</v>
      </c>
      <c r="C479" s="182" t="s">
        <v>1202</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hidden="1" x14ac:dyDescent="0.25">
      <c r="B480" s="181" t="s">
        <v>1203</v>
      </c>
      <c r="C480" s="182" t="s">
        <v>1204</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hidden="1" x14ac:dyDescent="0.25">
      <c r="B481" s="181" t="s">
        <v>1205</v>
      </c>
      <c r="C481" s="182" t="s">
        <v>1206</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hidden="1" x14ac:dyDescent="0.25">
      <c r="B482" s="181" t="s">
        <v>1207</v>
      </c>
      <c r="C482" s="182" t="s">
        <v>1208</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hidden="1" x14ac:dyDescent="0.25">
      <c r="B483" s="181" t="s">
        <v>1209</v>
      </c>
      <c r="C483" s="182" t="s">
        <v>1210</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hidden="1" x14ac:dyDescent="0.25">
      <c r="B484" s="181" t="s">
        <v>1211</v>
      </c>
      <c r="C484" s="182" t="s">
        <v>1212</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hidden="1" x14ac:dyDescent="0.25">
      <c r="B485" s="190" t="s">
        <v>359</v>
      </c>
      <c r="C485" s="191" t="s">
        <v>227</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hidden="1" x14ac:dyDescent="0.25">
      <c r="B486" s="181" t="s">
        <v>360</v>
      </c>
      <c r="C486" s="182" t="s">
        <v>228</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hidden="1" x14ac:dyDescent="0.25">
      <c r="B487" s="181" t="s">
        <v>1213</v>
      </c>
      <c r="C487" s="182" t="s">
        <v>1214</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hidden="1" x14ac:dyDescent="0.25">
      <c r="B488" s="181" t="s">
        <v>1215</v>
      </c>
      <c r="C488" s="182" t="s">
        <v>1216</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hidden="1" x14ac:dyDescent="0.25">
      <c r="B489" s="190" t="s">
        <v>361</v>
      </c>
      <c r="C489" s="191" t="s">
        <v>229</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hidden="1" x14ac:dyDescent="0.25">
      <c r="B490" s="181" t="s">
        <v>362</v>
      </c>
      <c r="C490" s="182" t="s">
        <v>224</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hidden="1" x14ac:dyDescent="0.25">
      <c r="B491" s="181" t="s">
        <v>1217</v>
      </c>
      <c r="C491" s="182" t="s">
        <v>1172</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hidden="1" x14ac:dyDescent="0.25">
      <c r="B492" s="181" t="s">
        <v>1218</v>
      </c>
      <c r="C492" s="182" t="s">
        <v>1174</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hidden="1" x14ac:dyDescent="0.25">
      <c r="B493" s="181" t="s">
        <v>1219</v>
      </c>
      <c r="C493" s="182" t="s">
        <v>1178</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hidden="1" x14ac:dyDescent="0.25">
      <c r="B494" s="181" t="s">
        <v>1220</v>
      </c>
      <c r="C494" s="182" t="s">
        <v>1221</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hidden="1" x14ac:dyDescent="0.25">
      <c r="B495" s="181" t="s">
        <v>1222</v>
      </c>
      <c r="C495" s="182" t="s">
        <v>1182</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hidden="1" x14ac:dyDescent="0.25">
      <c r="B496" s="181" t="s">
        <v>1223</v>
      </c>
      <c r="C496" s="182" t="s">
        <v>1224</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hidden="1" x14ac:dyDescent="0.25">
      <c r="B497" s="181" t="s">
        <v>1225</v>
      </c>
      <c r="C497" s="182" t="s">
        <v>1184</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hidden="1" x14ac:dyDescent="0.25">
      <c r="B498" s="181" t="s">
        <v>1226</v>
      </c>
      <c r="C498" s="182" t="s">
        <v>1227</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hidden="1" x14ac:dyDescent="0.25">
      <c r="B499" s="178" t="s">
        <v>366</v>
      </c>
      <c r="C499" s="179" t="s">
        <v>232</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hidden="1" x14ac:dyDescent="0.25">
      <c r="B500" s="190" t="s">
        <v>367</v>
      </c>
      <c r="C500" s="191" t="s">
        <v>233</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hidden="1" x14ac:dyDescent="0.25">
      <c r="B501" s="181" t="s">
        <v>368</v>
      </c>
      <c r="C501" s="182" t="s">
        <v>234</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hidden="1" x14ac:dyDescent="0.25">
      <c r="B502" s="181" t="s">
        <v>1228</v>
      </c>
      <c r="C502" s="182" t="s">
        <v>1229</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hidden="1" x14ac:dyDescent="0.25">
      <c r="B503" s="181" t="s">
        <v>1230</v>
      </c>
      <c r="C503" s="182" t="s">
        <v>1231</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hidden="1" x14ac:dyDescent="0.25">
      <c r="B504" s="181" t="s">
        <v>369</v>
      </c>
      <c r="C504" s="182" t="s">
        <v>235</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hidden="1" x14ac:dyDescent="0.25">
      <c r="B505" s="181" t="s">
        <v>1232</v>
      </c>
      <c r="C505" s="182" t="s">
        <v>1233</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hidden="1" x14ac:dyDescent="0.25">
      <c r="B506" s="181" t="s">
        <v>1234</v>
      </c>
      <c r="C506" s="182" t="s">
        <v>1235</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hidden="1" x14ac:dyDescent="0.25">
      <c r="B507" s="181" t="s">
        <v>1236</v>
      </c>
      <c r="C507" s="182" t="s">
        <v>1237</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hidden="1" x14ac:dyDescent="0.25">
      <c r="B508" s="181" t="s">
        <v>1238</v>
      </c>
      <c r="C508" s="182" t="s">
        <v>1239</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hidden="1" x14ac:dyDescent="0.25">
      <c r="B509" s="190" t="s">
        <v>370</v>
      </c>
      <c r="C509" s="191" t="s">
        <v>236</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hidden="1" x14ac:dyDescent="0.25">
      <c r="B510" s="181" t="s">
        <v>371</v>
      </c>
      <c r="C510" s="182" t="s">
        <v>237</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hidden="1" x14ac:dyDescent="0.25">
      <c r="B511" s="181" t="s">
        <v>1240</v>
      </c>
      <c r="C511" s="182" t="s">
        <v>1241</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hidden="1" x14ac:dyDescent="0.25">
      <c r="B512" s="181" t="s">
        <v>1242</v>
      </c>
      <c r="C512" s="182" t="s">
        <v>1243</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hidden="1" x14ac:dyDescent="0.25">
      <c r="B513" s="181" t="s">
        <v>1244</v>
      </c>
      <c r="C513" s="182" t="s">
        <v>1245</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hidden="1" x14ac:dyDescent="0.25">
      <c r="B514" s="181" t="s">
        <v>1246</v>
      </c>
      <c r="C514" s="182" t="s">
        <v>1247</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hidden="1" x14ac:dyDescent="0.25">
      <c r="B515" s="181" t="s">
        <v>1248</v>
      </c>
      <c r="C515" s="182" t="s">
        <v>1249</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hidden="1" x14ac:dyDescent="0.25">
      <c r="B516" s="181" t="s">
        <v>1250</v>
      </c>
      <c r="C516" s="182" t="s">
        <v>1251</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hidden="1" x14ac:dyDescent="0.25">
      <c r="B517" s="181" t="s">
        <v>1252</v>
      </c>
      <c r="C517" s="182" t="s">
        <v>1253</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hidden="1" x14ac:dyDescent="0.25">
      <c r="B518" s="181" t="s">
        <v>1254</v>
      </c>
      <c r="C518" s="182" t="s">
        <v>1255</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hidden="1" x14ac:dyDescent="0.25">
      <c r="B519" s="181" t="s">
        <v>1256</v>
      </c>
      <c r="C519" s="182" t="s">
        <v>1257</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hidden="1" x14ac:dyDescent="0.25">
      <c r="B520" s="181" t="s">
        <v>1258</v>
      </c>
      <c r="C520" s="182" t="s">
        <v>1259</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hidden="1" x14ac:dyDescent="0.25">
      <c r="B521" s="181" t="s">
        <v>1260</v>
      </c>
      <c r="C521" s="182" t="s">
        <v>1261</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hidden="1" x14ac:dyDescent="0.25">
      <c r="B522" s="181" t="s">
        <v>1262</v>
      </c>
      <c r="C522" s="182" t="s">
        <v>1263</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hidden="1" x14ac:dyDescent="0.25">
      <c r="B523" s="181" t="s">
        <v>1264</v>
      </c>
      <c r="C523" s="182" t="s">
        <v>1265</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hidden="1" x14ac:dyDescent="0.25">
      <c r="B524" s="181" t="s">
        <v>1266</v>
      </c>
      <c r="C524" s="182" t="s">
        <v>1267</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hidden="1" x14ac:dyDescent="0.25">
      <c r="B525" s="181" t="s">
        <v>1268</v>
      </c>
      <c r="C525" s="182" t="s">
        <v>1269</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hidden="1" x14ac:dyDescent="0.25">
      <c r="B526" s="178" t="s">
        <v>372</v>
      </c>
      <c r="C526" s="179" t="s">
        <v>238</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hidden="1" x14ac:dyDescent="0.25">
      <c r="B527" s="190" t="s">
        <v>373</v>
      </c>
      <c r="C527" s="191" t="s">
        <v>239</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hidden="1" x14ac:dyDescent="0.25">
      <c r="B528" s="181" t="s">
        <v>374</v>
      </c>
      <c r="C528" s="182" t="s">
        <v>240</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hidden="1" x14ac:dyDescent="0.25">
      <c r="B529" s="181" t="s">
        <v>1270</v>
      </c>
      <c r="C529" s="182" t="s">
        <v>1271</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hidden="1" x14ac:dyDescent="0.25">
      <c r="B530" s="181" t="s">
        <v>1272</v>
      </c>
      <c r="C530" s="182" t="s">
        <v>1273</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hidden="1" x14ac:dyDescent="0.25">
      <c r="B531" s="181" t="s">
        <v>1274</v>
      </c>
      <c r="C531" s="182" t="s">
        <v>1275</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hidden="1" x14ac:dyDescent="0.25">
      <c r="B532" s="181" t="s">
        <v>1276</v>
      </c>
      <c r="C532" s="182" t="s">
        <v>1277</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hidden="1" x14ac:dyDescent="0.25">
      <c r="B533" s="181" t="s">
        <v>1278</v>
      </c>
      <c r="C533" s="182" t="s">
        <v>1279</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hidden="1" x14ac:dyDescent="0.25">
      <c r="B534" s="181" t="s">
        <v>375</v>
      </c>
      <c r="C534" s="182" t="s">
        <v>241</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hidden="1" x14ac:dyDescent="0.25">
      <c r="B535" s="181" t="s">
        <v>1280</v>
      </c>
      <c r="C535" s="182" t="s">
        <v>1281</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hidden="1" x14ac:dyDescent="0.25">
      <c r="B536" s="181" t="s">
        <v>1282</v>
      </c>
      <c r="C536" s="182" t="s">
        <v>1283</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hidden="1" x14ac:dyDescent="0.25">
      <c r="B537" s="181" t="s">
        <v>1284</v>
      </c>
      <c r="C537" s="182" t="s">
        <v>1285</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hidden="1" x14ac:dyDescent="0.25">
      <c r="B538" s="181" t="s">
        <v>1286</v>
      </c>
      <c r="C538" s="182" t="s">
        <v>1287</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hidden="1" x14ac:dyDescent="0.25">
      <c r="B539" s="181" t="s">
        <v>1288</v>
      </c>
      <c r="C539" s="182" t="s">
        <v>1289</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hidden="1" x14ac:dyDescent="0.25">
      <c r="B540" s="181" t="s">
        <v>1290</v>
      </c>
      <c r="C540" s="182" t="s">
        <v>1291</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hidden="1" x14ac:dyDescent="0.25">
      <c r="B541" s="190" t="s">
        <v>376</v>
      </c>
      <c r="C541" s="191" t="s">
        <v>242</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hidden="1" x14ac:dyDescent="0.25">
      <c r="B542" s="181" t="s">
        <v>377</v>
      </c>
      <c r="C542" s="182" t="s">
        <v>243</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hidden="1" x14ac:dyDescent="0.25">
      <c r="B543" s="181" t="s">
        <v>378</v>
      </c>
      <c r="C543" s="182" t="s">
        <v>244</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hidden="1" x14ac:dyDescent="0.25">
      <c r="B544" s="181" t="s">
        <v>1292</v>
      </c>
      <c r="C544" s="182" t="s">
        <v>1293</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hidden="1" x14ac:dyDescent="0.25">
      <c r="B545" s="181" t="s">
        <v>1294</v>
      </c>
      <c r="C545" s="182" t="s">
        <v>511</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hidden="1" x14ac:dyDescent="0.25">
      <c r="B546" s="181" t="s">
        <v>1295</v>
      </c>
      <c r="C546" s="182" t="s">
        <v>1296</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hidden="1" x14ac:dyDescent="0.25">
      <c r="B547" s="181" t="s">
        <v>1297</v>
      </c>
      <c r="C547" s="182" t="s">
        <v>1298</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hidden="1" x14ac:dyDescent="0.25">
      <c r="B548" s="181" t="s">
        <v>1299</v>
      </c>
      <c r="C548" s="182" t="s">
        <v>1300</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hidden="1" x14ac:dyDescent="0.25">
      <c r="B549" s="181" t="s">
        <v>1301</v>
      </c>
      <c r="C549" s="182" t="s">
        <v>1302</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hidden="1" x14ac:dyDescent="0.25">
      <c r="B550" s="181" t="s">
        <v>1303</v>
      </c>
      <c r="C550" s="182" t="s">
        <v>1304</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hidden="1" x14ac:dyDescent="0.25">
      <c r="B551" s="181" t="s">
        <v>1305</v>
      </c>
      <c r="C551" s="182" t="s">
        <v>1306</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hidden="1" x14ac:dyDescent="0.25">
      <c r="B552" s="181" t="s">
        <v>1307</v>
      </c>
      <c r="C552" s="182" t="s">
        <v>1308</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hidden="1" x14ac:dyDescent="0.25">
      <c r="B553" s="181" t="s">
        <v>1309</v>
      </c>
      <c r="C553" s="182" t="s">
        <v>1310</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hidden="1" x14ac:dyDescent="0.25">
      <c r="B554" s="181" t="s">
        <v>1311</v>
      </c>
      <c r="C554" s="182" t="s">
        <v>1312</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hidden="1" x14ac:dyDescent="0.25">
      <c r="B555" s="181" t="s">
        <v>1313</v>
      </c>
      <c r="C555" s="182" t="s">
        <v>1314</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hidden="1" x14ac:dyDescent="0.25">
      <c r="B556" s="181" t="s">
        <v>1315</v>
      </c>
      <c r="C556" s="182" t="s">
        <v>1316</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hidden="1" x14ac:dyDescent="0.25">
      <c r="B557" s="181" t="s">
        <v>1317</v>
      </c>
      <c r="C557" s="182" t="s">
        <v>1318</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hidden="1" x14ac:dyDescent="0.25">
      <c r="B558" s="181" t="s">
        <v>1319</v>
      </c>
      <c r="C558" s="182" t="s">
        <v>1320</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hidden="1" x14ac:dyDescent="0.25">
      <c r="B559" s="181" t="s">
        <v>1321</v>
      </c>
      <c r="C559" s="182" t="s">
        <v>1322</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hidden="1" x14ac:dyDescent="0.25">
      <c r="B560" s="178" t="s">
        <v>1323</v>
      </c>
      <c r="C560" s="179" t="s">
        <v>1324</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hidden="1" x14ac:dyDescent="0.25">
      <c r="B561" s="181" t="s">
        <v>1325</v>
      </c>
      <c r="C561" s="182" t="s">
        <v>1326</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hidden="1" x14ac:dyDescent="0.25">
      <c r="B562" s="181" t="s">
        <v>1327</v>
      </c>
      <c r="C562" s="182" t="s">
        <v>1328</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hidden="1" x14ac:dyDescent="0.25">
      <c r="B563" s="181" t="s">
        <v>1329</v>
      </c>
      <c r="C563" s="182" t="s">
        <v>1330</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hidden="1" x14ac:dyDescent="0.25">
      <c r="B564" s="181" t="s">
        <v>1331</v>
      </c>
      <c r="C564" s="182" t="s">
        <v>1332</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hidden="1" x14ac:dyDescent="0.25">
      <c r="B565" s="181" t="s">
        <v>1333</v>
      </c>
      <c r="C565" s="182" t="s">
        <v>1334</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245</v>
      </c>
      <c r="D566" s="186">
        <f>D12+D106+D222+D327+D397+D499+D526+D560</f>
        <v>2484224.3629999999</v>
      </c>
      <c r="E566" s="186">
        <f>E12+E106+E222+E327+E397+E499+E526+E560</f>
        <v>401000</v>
      </c>
      <c r="F566" s="186">
        <f t="shared" si="1050"/>
        <v>2885224.3629999999</v>
      </c>
      <c r="G566" s="186">
        <f>G12+G106+G222+G327+G397+G499+G526+G560</f>
        <v>0</v>
      </c>
      <c r="H566" s="186">
        <f t="shared" si="1052"/>
        <v>2885224.3629999999</v>
      </c>
      <c r="I566" s="186">
        <f>I12+I106+I222+I327+I397+I499+I526+I560</f>
        <v>0</v>
      </c>
      <c r="J566" s="186">
        <f t="shared" si="1053"/>
        <v>2885224.3629999999</v>
      </c>
      <c r="K566" s="186">
        <f t="shared" ref="K566:AD566" si="1209">K12+K106+K222+K327+K397+K499+K526+K560</f>
        <v>460595.44433333335</v>
      </c>
      <c r="L566" s="186">
        <f t="shared" si="1209"/>
        <v>145670</v>
      </c>
      <c r="M566" s="186">
        <f t="shared" si="1209"/>
        <v>12985</v>
      </c>
      <c r="N566" s="186">
        <f t="shared" si="1209"/>
        <v>9500</v>
      </c>
      <c r="O566" s="186">
        <f t="shared" si="1209"/>
        <v>5500</v>
      </c>
      <c r="P566" s="186">
        <f t="shared" ref="P566:Q566" si="1210">P12+P106+P222+P327+P397+P499+P526+P560</f>
        <v>4500</v>
      </c>
      <c r="Q566" s="186">
        <f t="shared" si="1210"/>
        <v>0</v>
      </c>
      <c r="R566" s="186">
        <f t="shared" si="1209"/>
        <v>0</v>
      </c>
      <c r="S566" s="186">
        <f t="shared" si="1209"/>
        <v>22810</v>
      </c>
      <c r="T566" s="186">
        <f t="shared" ref="T566" si="1211">T12+T106+T222+T327+T397+T499+T526+T560</f>
        <v>64144.784999999996</v>
      </c>
      <c r="U566" s="186">
        <f t="shared" si="1209"/>
        <v>781095</v>
      </c>
      <c r="V566" s="186">
        <f t="shared" si="1209"/>
        <v>824521.64333333331</v>
      </c>
      <c r="W566" s="186">
        <f t="shared" ref="W566" si="1212">W12+W106+W222+W327+W397+W499+W526+W560</f>
        <v>17000</v>
      </c>
      <c r="X566" s="186">
        <f t="shared" si="1209"/>
        <v>0</v>
      </c>
      <c r="Y566" s="186">
        <f t="shared" ref="Y566:Z566" si="1213">Y12+Y106+Y222+Y327+Y397+Y499+Y526+Y560</f>
        <v>0</v>
      </c>
      <c r="Z566" s="186">
        <f t="shared" si="1213"/>
        <v>125000</v>
      </c>
      <c r="AA566" s="186">
        <f t="shared" si="1209"/>
        <v>411902.49033333332</v>
      </c>
      <c r="AB566" s="186">
        <f t="shared" si="1209"/>
        <v>348261</v>
      </c>
      <c r="AC566" s="186">
        <f t="shared" si="1209"/>
        <v>896513.4763333333</v>
      </c>
      <c r="AD566" s="186">
        <f t="shared" si="1209"/>
        <v>573469.30333333323</v>
      </c>
      <c r="AE566" s="186">
        <f t="shared" si="1059"/>
        <v>1818243.7796666664</v>
      </c>
      <c r="AF566" s="186">
        <f t="shared" ref="AF566:AH566" si="1214">AF12+AF106+AF222+AF327+AF397+AF499+AF526+AF560</f>
        <v>306851.08333333337</v>
      </c>
      <c r="AG566" s="186">
        <f t="shared" si="1214"/>
        <v>25200.5</v>
      </c>
      <c r="AH566" s="186">
        <f t="shared" si="1214"/>
        <v>40072.5</v>
      </c>
      <c r="AI566" s="186">
        <f t="shared" si="1060"/>
        <v>372124.08333333337</v>
      </c>
      <c r="AJ566" s="186">
        <f t="shared" ref="AJ566:AL566" si="1215">AJ12+AJ106+AJ222+AJ327+AJ397+AJ499+AJ526+AJ560</f>
        <v>223043.5</v>
      </c>
      <c r="AK566" s="186">
        <f t="shared" si="1215"/>
        <v>409733.5</v>
      </c>
      <c r="AL566" s="186">
        <f t="shared" si="1215"/>
        <v>30453.5</v>
      </c>
      <c r="AM566" s="186">
        <f t="shared" si="1061"/>
        <v>663230.5</v>
      </c>
      <c r="AN566" s="186">
        <f t="shared" ref="AN566:AP566" si="1216">AN12+AN106+AN222+AN327+AN397+AN499+AN526+AN560</f>
        <v>28230.5</v>
      </c>
      <c r="AO566" s="186">
        <f t="shared" si="1216"/>
        <v>3095.5</v>
      </c>
      <c r="AP566" s="186">
        <f t="shared" si="1216"/>
        <v>300</v>
      </c>
      <c r="AQ566" s="186">
        <f t="shared" si="1062"/>
        <v>31626</v>
      </c>
      <c r="AR566" s="186">
        <f t="shared" si="1063"/>
        <v>2885224.3629999999</v>
      </c>
    </row>
  </sheetData>
  <autoFilter ref="B11:AR566">
    <filterColumn colId="4">
      <filters>
        <filter val="1,048,185"/>
        <filter val="1,175,238"/>
        <filter val="1,201,238"/>
        <filter val="1,800"/>
        <filter val="10,000"/>
        <filter val="10,150"/>
        <filter val="10,600"/>
        <filter val="100,000"/>
        <filter val="101,222"/>
        <filter val="106,000"/>
        <filter val="11,088"/>
        <filter val="12,800"/>
        <filter val="13,000"/>
        <filter val="150,000"/>
        <filter val="16,500"/>
        <filter val="160,000"/>
        <filter val="17,221"/>
        <filter val="195,888"/>
        <filter val="197,947"/>
        <filter val="2,885,224"/>
        <filter val="21,925"/>
        <filter val="241,927"/>
        <filter val="26,000"/>
        <filter val="27,110"/>
        <filter val="3,000"/>
        <filter val="3,710"/>
        <filter val="355,372"/>
        <filter val="37,062"/>
        <filter val="39,650"/>
        <filter val="39,704"/>
        <filter val="42,650"/>
        <filter val="43,938"/>
        <filter val="46,713"/>
        <filter val="500"/>
        <filter val="509,634"/>
        <filter val="532,281"/>
        <filter val="57,284"/>
        <filter val="63,200"/>
        <filter val="743,981"/>
        <filter val="75,000"/>
        <filter val="8,350"/>
        <filter val="8,977"/>
        <filter val="84,000"/>
        <filter val="87,349"/>
      </filters>
    </filterColumn>
  </autoFilter>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UI501"/>
  <sheetViews>
    <sheetView showGridLines="0" topLeftCell="A4" zoomScale="70" zoomScaleNormal="70" workbookViewId="0">
      <selection activeCell="D512" sqref="D512"/>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5" t="s">
        <v>1356</v>
      </c>
      <c r="B2" s="125" t="s">
        <v>1358</v>
      </c>
      <c r="C2" s="125" t="s">
        <v>470</v>
      </c>
      <c r="D2" s="125" t="s">
        <v>1357</v>
      </c>
      <c r="E2" s="125" t="s">
        <v>1359</v>
      </c>
      <c r="F2" s="125" t="s">
        <v>471</v>
      </c>
      <c r="G2" s="125" t="s">
        <v>1360</v>
      </c>
      <c r="H2" s="125" t="s">
        <v>1361</v>
      </c>
      <c r="I2" s="125" t="s">
        <v>1362</v>
      </c>
      <c r="J2" s="125" t="s">
        <v>1453</v>
      </c>
      <c r="K2" s="125" t="s">
        <v>1363</v>
      </c>
      <c r="L2" s="125" t="s">
        <v>1364</v>
      </c>
      <c r="M2" s="125" t="s">
        <v>1365</v>
      </c>
      <c r="N2" s="125" t="s">
        <v>1366</v>
      </c>
      <c r="O2" s="125" t="s">
        <v>1367</v>
      </c>
      <c r="P2" s="122" t="s">
        <v>1478</v>
      </c>
      <c r="Q2" s="122" t="s">
        <v>1513</v>
      </c>
      <c r="S2" s="460" t="str">
        <f>+Presupuesto!D11</f>
        <v>Recurrente</v>
      </c>
      <c r="T2" s="460"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s="122" customFormat="1" hidden="1" x14ac:dyDescent="0.25">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60" customHeight="1" x14ac:dyDescent="0.25">
      <c r="C5" s="195" t="s">
        <v>248</v>
      </c>
      <c r="D5" s="461">
        <f>SUMIF(C:C,$C$10,D:D)</f>
        <v>70873</v>
      </c>
    </row>
    <row r="6" spans="1:555" x14ac:dyDescent="0.25">
      <c r="C6" s="70"/>
      <c r="D6" s="70"/>
      <c r="E6" s="70"/>
      <c r="F6" s="70"/>
      <c r="G6" s="70"/>
      <c r="H6" s="79"/>
      <c r="I6" s="70"/>
      <c r="J6" s="70"/>
    </row>
    <row r="7" spans="1:555" x14ac:dyDescent="0.25">
      <c r="C7" s="70" t="s">
        <v>41</v>
      </c>
      <c r="D7" s="70"/>
      <c r="E7" s="70"/>
      <c r="F7" s="70" t="s">
        <v>1700</v>
      </c>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8085</v>
      </c>
      <c r="E10" s="93"/>
      <c r="F10" s="93"/>
      <c r="G10" s="93"/>
      <c r="H10" s="76"/>
      <c r="I10" s="76"/>
      <c r="J10" s="76"/>
      <c r="K10" s="112"/>
      <c r="L10" s="464"/>
    </row>
    <row r="11" spans="1:555" x14ac:dyDescent="0.25">
      <c r="B11" s="93"/>
      <c r="C11" s="70"/>
      <c r="D11" s="31"/>
      <c r="E11" s="93"/>
      <c r="F11" s="93"/>
      <c r="G11" s="93"/>
      <c r="H11" s="76"/>
      <c r="I11" s="76"/>
      <c r="J11" s="76"/>
      <c r="K11" s="112"/>
      <c r="L11" s="464"/>
    </row>
    <row r="12" spans="1:555" x14ac:dyDescent="0.25">
      <c r="B12" s="93"/>
      <c r="C12" s="70"/>
      <c r="D12" s="31"/>
      <c r="E12" s="93"/>
      <c r="F12" s="93"/>
      <c r="G12" s="93"/>
      <c r="H12" s="76"/>
      <c r="I12" s="76"/>
      <c r="J12" s="76"/>
      <c r="K12" s="112"/>
      <c r="L12" s="464"/>
      <c r="N12" s="153"/>
    </row>
    <row r="13" spans="1:555" ht="15.75" x14ac:dyDescent="0.25">
      <c r="B13" s="93"/>
      <c r="C13" s="202" t="s">
        <v>391</v>
      </c>
      <c r="D13" s="521" t="str">
        <f>'[1]1. Desarrollo e Innov. Curricu.'!F9</f>
        <v>IA-1.1.1.1.1</v>
      </c>
      <c r="E13" s="93"/>
      <c r="F13" s="93"/>
      <c r="G13" s="93"/>
      <c r="H13" s="76"/>
      <c r="I13" s="76"/>
      <c r="J13" s="76"/>
      <c r="K13" s="112"/>
      <c r="L13" s="464"/>
      <c r="N13" s="153"/>
    </row>
    <row r="14" spans="1:555" ht="18.75" x14ac:dyDescent="0.25">
      <c r="B14" s="93"/>
      <c r="C14" s="210" t="str">
        <f>IFERROR(VLOOKUP(D13,'[1]1. Desarrollo e Innov. Curricu.'!$F:$G,2,FALSE),IFERROR(VLOOKUP(D13,'[1]2. Investigación Científica'!$F:$G,2,FALSE),IFERROR(VLOOKUP(D13,'[1]3. Vinculación Univ. Sociedad'!$F:$G,2,FALSE),IFERROR(VLOOKUP(D13,'[1]4. Docencia y Profesorado Univ.'!$F:$G,2,FALSE),IFERROR(VLOOKUP(D13,'[1]5. Estudiantes y Graduados'!$F:$G,2,FALSE),IFERROR(VLOOKUP(D13,'[1]11. Gestion Administrativa'!$F:$G,2,FALSE),IFERROR(VLOOKUP(D13,'[1]13. Gestión Académica'!$F:$G,2,FALSE),IFERROR(VLOOKUP(D13,'[1]9. Asegura. de la Calid. y M'!$F:$G,2,FALSE),IFERROR(VLOOKUP(D13,'[1]6. Gestión del Conocimiento'!$F:$G,2,FALSE),IFERROR(VLOOKUP(D13,'[1]15. Gobernabilidad y Proceso...'!$F:$G,2,FALSE),IFERROR(VLOOKUP(D13,'[1]12. Gestión del Talento Humano'!$F:$G,2,FALSE),IFERROR(VLOOKUP(D13,'[1]14. Internacional... de la E.S.'!$F:$G,2,FALSE),IFERROR(VLOOKUP(D13,'[1]10. Posgrado'!$F:$G,2,FALSE),IFERROR(VLOOKUP(D13,'[1]17. Gestión TIC'!$F:$G,2,FALSE),IFERROR(VLOOKUP(D13,'[1]16. Desa. del Sistema Educ.Sup.'!$F:$G,2,FALSE),IFERROR(VLOOKUP(D13,'[1]8. Cultura de Inno. Insti...'!$F:$G,2,FALSE),VLOOKUP(D13,'[1]7. Lo Esencial de la Reforma U.'!$F:$G,2,0)))))))))))))))))</f>
        <v>Socializar nuevo Plan de Estudios con los ESTUDIANTES de la carrera de Ingeniería Agroindustrial</v>
      </c>
      <c r="D14" s="31"/>
      <c r="E14" s="93"/>
      <c r="F14" s="93"/>
      <c r="G14" s="93"/>
      <c r="H14" s="76"/>
      <c r="I14" s="76"/>
      <c r="J14" s="76"/>
      <c r="K14" s="112"/>
      <c r="L14" s="464"/>
      <c r="N14" s="153"/>
    </row>
    <row r="15" spans="1:555" ht="15.75" thickBot="1" x14ac:dyDescent="0.3">
      <c r="B15" s="93"/>
      <c r="C15" s="70"/>
      <c r="D15" s="31"/>
      <c r="E15" s="93"/>
      <c r="F15" s="93"/>
      <c r="G15" s="93"/>
      <c r="H15" s="76"/>
      <c r="I15" s="76"/>
      <c r="J15" s="76"/>
      <c r="K15" s="112"/>
      <c r="L15" s="464"/>
      <c r="N15" s="153"/>
    </row>
    <row r="16" spans="1:555" ht="32.25" customHeight="1" thickBot="1" x14ac:dyDescent="0.3">
      <c r="B16" s="93"/>
      <c r="C16" s="126" t="s">
        <v>44</v>
      </c>
      <c r="D16" s="129" t="s">
        <v>45</v>
      </c>
      <c r="E16" s="128" t="s">
        <v>55</v>
      </c>
      <c r="F16" s="128" t="s">
        <v>57</v>
      </c>
      <c r="G16" s="127" t="s">
        <v>27</v>
      </c>
      <c r="H16" s="133" t="s">
        <v>130</v>
      </c>
      <c r="I16" s="128" t="s">
        <v>46</v>
      </c>
      <c r="J16" s="128" t="s">
        <v>131</v>
      </c>
      <c r="K16" s="128" t="s">
        <v>409</v>
      </c>
      <c r="L16" s="128" t="s">
        <v>410</v>
      </c>
      <c r="N16" s="153"/>
    </row>
    <row r="17" spans="2:14" x14ac:dyDescent="0.25">
      <c r="B17" s="93"/>
      <c r="C17" s="326" t="s">
        <v>47</v>
      </c>
      <c r="D17" s="1519">
        <v>100</v>
      </c>
      <c r="E17" s="327">
        <v>0</v>
      </c>
      <c r="F17" s="115">
        <v>30000</v>
      </c>
      <c r="G17" s="328">
        <f>E17*F17</f>
        <v>0</v>
      </c>
      <c r="H17" s="161"/>
      <c r="I17" s="116" t="s">
        <v>698</v>
      </c>
      <c r="J17" s="116" t="str">
        <f>VLOOKUP(I17,[1]Presupuesto!$B$11:$C$566,2,0)</f>
        <v>SERVICIOS DE CAPACITACION.</v>
      </c>
      <c r="K17" s="98" t="s">
        <v>1356</v>
      </c>
      <c r="L17" s="116" t="s">
        <v>393</v>
      </c>
      <c r="N17" s="153"/>
    </row>
    <row r="18" spans="2:14" x14ac:dyDescent="0.25">
      <c r="B18" s="93"/>
      <c r="C18" s="99" t="s">
        <v>48</v>
      </c>
      <c r="D18" s="1520"/>
      <c r="E18" s="200">
        <f>D17</f>
        <v>100</v>
      </c>
      <c r="F18" s="100">
        <v>5</v>
      </c>
      <c r="G18" s="97">
        <f t="shared" ref="G18:G25" si="0">E18*F18</f>
        <v>500</v>
      </c>
      <c r="H18" s="161" t="s">
        <v>128</v>
      </c>
      <c r="I18" s="98" t="s">
        <v>716</v>
      </c>
      <c r="J18" s="98" t="str">
        <f>VLOOKUP(I18,[1]Presupuesto!$B$11:$C$566,2,0)</f>
        <v>SERVICIOS DE IMPRENTA PUBLIC.Y REPRODUCCION</v>
      </c>
      <c r="K18" s="98" t="str">
        <f t="shared" ref="K18:K26" si="1">$K$17</f>
        <v>Desarrollo e Innovación Curricular</v>
      </c>
      <c r="L18" s="98" t="s">
        <v>411</v>
      </c>
      <c r="N18" s="153"/>
    </row>
    <row r="19" spans="2:14" x14ac:dyDescent="0.25">
      <c r="B19" s="93"/>
      <c r="C19" s="99" t="s">
        <v>49</v>
      </c>
      <c r="D19" s="1520"/>
      <c r="E19" s="200">
        <f>D17</f>
        <v>100</v>
      </c>
      <c r="F19" s="100">
        <v>25</v>
      </c>
      <c r="G19" s="97">
        <f t="shared" si="0"/>
        <v>2500</v>
      </c>
      <c r="H19" s="161" t="s">
        <v>128</v>
      </c>
      <c r="I19" s="98" t="s">
        <v>791</v>
      </c>
      <c r="J19" s="98" t="str">
        <f>VLOOKUP(I19,[1]Presupuesto!$B$11:$C$566,2,0)</f>
        <v>ALIMENTOS B EBIDAS PARA PERSONAS</v>
      </c>
      <c r="K19" s="98" t="str">
        <f t="shared" si="1"/>
        <v>Desarrollo e Innovación Curricular</v>
      </c>
      <c r="L19" s="98" t="s">
        <v>411</v>
      </c>
      <c r="N19" s="153"/>
    </row>
    <row r="20" spans="2:14" x14ac:dyDescent="0.25">
      <c r="B20" s="93"/>
      <c r="C20" s="99" t="s">
        <v>48</v>
      </c>
      <c r="D20" s="1520"/>
      <c r="E20" s="200">
        <f>D17</f>
        <v>100</v>
      </c>
      <c r="F20" s="100">
        <v>5</v>
      </c>
      <c r="G20" s="97">
        <f t="shared" si="0"/>
        <v>500</v>
      </c>
      <c r="H20" s="161" t="s">
        <v>128</v>
      </c>
      <c r="I20" s="98" t="s">
        <v>716</v>
      </c>
      <c r="J20" s="98" t="str">
        <f>VLOOKUP(I20,[1]Presupuesto!$B$11:$C$566,2,0)</f>
        <v>SERVICIOS DE IMPRENTA PUBLIC.Y REPRODUCCION</v>
      </c>
      <c r="K20" s="98" t="str">
        <f t="shared" si="1"/>
        <v>Desarrollo e Innovación Curricular</v>
      </c>
      <c r="L20" s="98" t="s">
        <v>397</v>
      </c>
      <c r="N20" s="153"/>
    </row>
    <row r="21" spans="2:14" x14ac:dyDescent="0.25">
      <c r="B21" s="93"/>
      <c r="C21" s="99" t="s">
        <v>49</v>
      </c>
      <c r="D21" s="1520"/>
      <c r="E21" s="200">
        <f>D17</f>
        <v>100</v>
      </c>
      <c r="F21" s="100">
        <v>20</v>
      </c>
      <c r="G21" s="97">
        <f t="shared" si="0"/>
        <v>2000</v>
      </c>
      <c r="H21" s="161" t="s">
        <v>128</v>
      </c>
      <c r="I21" s="98" t="s">
        <v>791</v>
      </c>
      <c r="J21" s="98" t="str">
        <f>VLOOKUP(I21,[1]Presupuesto!$B$11:$C$566,2,0)</f>
        <v>ALIMENTOS B EBIDAS PARA PERSONAS</v>
      </c>
      <c r="K21" s="98" t="str">
        <f t="shared" si="1"/>
        <v>Desarrollo e Innovación Curricular</v>
      </c>
      <c r="L21" s="98" t="s">
        <v>397</v>
      </c>
      <c r="N21" s="153"/>
    </row>
    <row r="22" spans="2:14" x14ac:dyDescent="0.25">
      <c r="B22" s="93"/>
      <c r="C22" s="99" t="s">
        <v>48</v>
      </c>
      <c r="D22" s="1520"/>
      <c r="E22" s="200">
        <f>D17</f>
        <v>100</v>
      </c>
      <c r="F22" s="100">
        <v>5</v>
      </c>
      <c r="G22" s="97">
        <f t="shared" si="0"/>
        <v>500</v>
      </c>
      <c r="H22" s="161" t="s">
        <v>128</v>
      </c>
      <c r="I22" s="98" t="s">
        <v>716</v>
      </c>
      <c r="J22" s="98" t="str">
        <f>VLOOKUP(I22,[1]Presupuesto!$B$11:$C$566,2,0)</f>
        <v>SERVICIOS DE IMPRENTA PUBLIC.Y REPRODUCCION</v>
      </c>
      <c r="K22" s="98" t="str">
        <f t="shared" si="1"/>
        <v>Desarrollo e Innovación Curricular</v>
      </c>
      <c r="L22" s="98" t="s">
        <v>400</v>
      </c>
      <c r="N22" s="153"/>
    </row>
    <row r="23" spans="2:14" x14ac:dyDescent="0.25">
      <c r="B23" s="93"/>
      <c r="C23" s="99" t="s">
        <v>49</v>
      </c>
      <c r="D23" s="1520"/>
      <c r="E23" s="200">
        <f>D17</f>
        <v>100</v>
      </c>
      <c r="F23" s="100">
        <v>20</v>
      </c>
      <c r="G23" s="97">
        <f t="shared" si="0"/>
        <v>2000</v>
      </c>
      <c r="H23" s="161" t="s">
        <v>128</v>
      </c>
      <c r="I23" s="98" t="s">
        <v>791</v>
      </c>
      <c r="J23" s="98" t="str">
        <f>VLOOKUP(I23,[1]Presupuesto!$B$11:$C$566,2,0)</f>
        <v>ALIMENTOS B EBIDAS PARA PERSONAS</v>
      </c>
      <c r="K23" s="98" t="str">
        <f t="shared" si="1"/>
        <v>Desarrollo e Innovación Curricular</v>
      </c>
      <c r="L23" s="98" t="s">
        <v>400</v>
      </c>
      <c r="N23" s="153"/>
    </row>
    <row r="24" spans="2:14" x14ac:dyDescent="0.25">
      <c r="B24" s="93"/>
      <c r="C24" s="99" t="s">
        <v>34</v>
      </c>
      <c r="D24" s="1520"/>
      <c r="E24" s="200">
        <v>0</v>
      </c>
      <c r="F24" s="100">
        <v>80</v>
      </c>
      <c r="G24" s="97">
        <f t="shared" si="0"/>
        <v>0</v>
      </c>
      <c r="H24" s="161"/>
      <c r="I24" s="98" t="s">
        <v>941</v>
      </c>
      <c r="J24" s="98" t="str">
        <f>VLOOKUP(I24,[1]Presupuesto!$B$11:$C$566,2,0)</f>
        <v>UTILES DE ESCRITORIO, OFICINA Y ENSE¥ANZA</v>
      </c>
      <c r="K24" s="98" t="str">
        <f t="shared" si="1"/>
        <v>Desarrollo e Innovación Curricular</v>
      </c>
      <c r="L24" s="98" t="s">
        <v>411</v>
      </c>
      <c r="N24" s="153"/>
    </row>
    <row r="25" spans="2:14" x14ac:dyDescent="0.25">
      <c r="B25" s="93"/>
      <c r="C25" s="109" t="s">
        <v>1701</v>
      </c>
      <c r="D25" s="1520"/>
      <c r="E25" s="212">
        <v>1</v>
      </c>
      <c r="F25" s="119">
        <v>85</v>
      </c>
      <c r="G25" s="97">
        <f t="shared" si="0"/>
        <v>85</v>
      </c>
      <c r="H25" s="161" t="s">
        <v>128</v>
      </c>
      <c r="I25" s="98" t="s">
        <v>941</v>
      </c>
      <c r="J25" s="98" t="str">
        <f>VLOOKUP(I25,[1]Presupuesto!$B$11:$C$566,2,0)</f>
        <v>UTILES DE ESCRITORIO, OFICINA Y ENSE¥ANZA</v>
      </c>
      <c r="K25" s="98" t="str">
        <f t="shared" si="1"/>
        <v>Desarrollo e Innovación Curricular</v>
      </c>
      <c r="L25" s="98" t="s">
        <v>411</v>
      </c>
      <c r="N25" s="153"/>
    </row>
    <row r="26" spans="2:14" ht="15.75" thickBot="1" x14ac:dyDescent="0.3">
      <c r="B26" s="93"/>
      <c r="C26" s="216" t="s">
        <v>431</v>
      </c>
      <c r="D26" s="217">
        <v>0</v>
      </c>
      <c r="E26" s="331">
        <v>0</v>
      </c>
      <c r="F26" s="104">
        <f>HLOOKUP(C26,$AH$2:$BU$3,2,0)</f>
        <v>1750</v>
      </c>
      <c r="G26" s="105">
        <f>D26*E26*F26</f>
        <v>0</v>
      </c>
      <c r="H26" s="332"/>
      <c r="I26" s="333" t="s">
        <v>300</v>
      </c>
      <c r="J26" s="106" t="str">
        <f>VLOOKUP(I26,[1]Presupuesto!$B$11:$C$566,2,0)</f>
        <v>VIATICOS (26200-00)</v>
      </c>
      <c r="K26" s="334" t="str">
        <f t="shared" si="1"/>
        <v>Desarrollo e Innovación Curricular</v>
      </c>
      <c r="L26" s="334" t="s">
        <v>411</v>
      </c>
    </row>
    <row r="27" spans="2:14" x14ac:dyDescent="0.25">
      <c r="B27" s="93"/>
      <c r="C27" s="93"/>
      <c r="D27" s="464"/>
      <c r="E27" s="112"/>
      <c r="F27" s="112"/>
      <c r="G27" s="112"/>
      <c r="H27" s="174"/>
      <c r="I27" s="112"/>
      <c r="J27" s="112"/>
      <c r="K27" s="112"/>
      <c r="L27" s="464"/>
    </row>
    <row r="28" spans="2:14" ht="15.75" thickBot="1" x14ac:dyDescent="0.3">
      <c r="C28" s="464"/>
      <c r="D28" s="464"/>
      <c r="E28" s="464"/>
      <c r="F28" s="464"/>
      <c r="G28" s="464"/>
      <c r="H28" s="451"/>
      <c r="I28" s="464"/>
      <c r="J28" s="464"/>
      <c r="K28" s="464"/>
      <c r="L28" s="464"/>
    </row>
    <row r="29" spans="2:14" ht="15.75" thickBot="1" x14ac:dyDescent="0.3">
      <c r="C29" s="29" t="s">
        <v>43</v>
      </c>
      <c r="D29" s="30">
        <f>SUM(G36:G45)</f>
        <v>990</v>
      </c>
      <c r="E29" s="93"/>
      <c r="F29" s="93"/>
      <c r="G29" s="93"/>
      <c r="H29" s="76"/>
      <c r="I29" s="76"/>
      <c r="J29" s="76"/>
      <c r="K29" s="112"/>
      <c r="L29" s="464"/>
    </row>
    <row r="30" spans="2:14" x14ac:dyDescent="0.25">
      <c r="C30" s="70"/>
      <c r="D30" s="31"/>
      <c r="E30" s="93"/>
      <c r="F30" s="93"/>
      <c r="G30" s="93"/>
      <c r="H30" s="76"/>
      <c r="I30" s="76"/>
      <c r="J30" s="76"/>
      <c r="K30" s="112"/>
      <c r="L30" s="464"/>
    </row>
    <row r="31" spans="2:14" x14ac:dyDescent="0.25">
      <c r="C31" s="70"/>
      <c r="D31" s="31"/>
      <c r="E31" s="93"/>
      <c r="F31" s="93"/>
      <c r="G31" s="93"/>
      <c r="H31" s="76"/>
      <c r="I31" s="76"/>
      <c r="J31" s="76"/>
      <c r="K31" s="112"/>
      <c r="L31" s="464"/>
    </row>
    <row r="32" spans="2:14" ht="15.75" x14ac:dyDescent="0.25">
      <c r="C32" s="202" t="s">
        <v>391</v>
      </c>
      <c r="D32" s="367" t="str">
        <f>+'[1]1. Desarrollo e Innov. Curricu.'!F10</f>
        <v>IA-1.1.1.1.2</v>
      </c>
      <c r="E32" s="93"/>
      <c r="F32" s="93"/>
      <c r="G32" s="93"/>
      <c r="H32" s="76"/>
      <c r="I32" s="76"/>
      <c r="J32" s="76"/>
      <c r="K32" s="112"/>
      <c r="L32" s="464"/>
    </row>
    <row r="33" spans="3:12" ht="18.75" x14ac:dyDescent="0.25">
      <c r="C33" s="210" t="str">
        <f>IFERROR(VLOOKUP(D32,'[1]1. Desarrollo e Innov. Curricu.'!$F:$G,2,FALSE),IFERROR(VLOOKUP(D32,'[1]2. Investigación Científica'!$F:$G,2,FALSE),IFERROR(VLOOKUP(D32,'[1]3. Vinculación Univ. Sociedad'!$F:$G,2,FALSE),IFERROR(VLOOKUP(D32,'[1]4. Docencia y Profesorado Univ.'!$F:$G,2,FALSE),IFERROR(VLOOKUP(D32,'[1]5. Estudiantes y Graduados'!$F:$G,2,FALSE),IFERROR(VLOOKUP(D32,'[1]11. Gestion Administrativa'!$F:$G,2,FALSE),IFERROR(VLOOKUP(D32,'[1]13. Gestión Académica'!$F:$G,2,FALSE),IFERROR(VLOOKUP(D32,'[1]9. Asegura. de la Calid. y M'!$F:$G,2,FALSE),IFERROR(VLOOKUP(D32,'[1]6. Gestión del Conocimiento'!$F:$G,2,FALSE),IFERROR(VLOOKUP(D32,'[1]15. Gobernabilidad y Proceso...'!$F:$G,2,FALSE),IFERROR(VLOOKUP(D32,'[1]12. Gestión del Talento Humano'!$F:$G,2,FALSE),IFERROR(VLOOKUP(D32,'[1]14. Internacional... de la E.S.'!$F:$G,2,FALSE),IFERROR(VLOOKUP(D32,'[1]10. Posgrado'!$F:$G,2,FALSE),IFERROR(VLOOKUP(D32,'[1]17. Gestión TIC'!$F:$G,2,FALSE),IFERROR(VLOOKUP(D32,'[1]16. Desa. del Sistema Educ.Sup.'!$F:$G,2,FALSE),IFERROR(VLOOKUP(D32,'[1]8. Cultura de Inno. Insti...'!$F:$G,2,FALSE),VLOOKUP(D32,'[1]7. Lo Esencial de la Reforma U.'!$F:$G,2,0)))))))))))))))))</f>
        <v>Socializar nuevo Plan de Estudios con los DOCENTES de la carrera de Ingeniería Agroindustrial</v>
      </c>
      <c r="D33" s="31"/>
      <c r="E33" s="93"/>
      <c r="F33" s="93"/>
      <c r="G33" s="93"/>
      <c r="H33" s="76"/>
      <c r="I33" s="76"/>
      <c r="J33" s="76"/>
      <c r="K33" s="112"/>
      <c r="L33" s="464"/>
    </row>
    <row r="34" spans="3:12" ht="15.75" thickBot="1" x14ac:dyDescent="0.3">
      <c r="C34" s="70"/>
      <c r="D34" s="31"/>
      <c r="E34" s="93"/>
      <c r="F34" s="93"/>
      <c r="G34" s="93"/>
      <c r="H34" s="76"/>
      <c r="I34" s="76"/>
      <c r="J34" s="76"/>
      <c r="K34" s="112"/>
      <c r="L34" s="464"/>
    </row>
    <row r="35" spans="3:12" ht="30.75" thickBot="1" x14ac:dyDescent="0.3">
      <c r="C35" s="126" t="s">
        <v>44</v>
      </c>
      <c r="D35" s="129" t="s">
        <v>45</v>
      </c>
      <c r="E35" s="128" t="s">
        <v>55</v>
      </c>
      <c r="F35" s="128" t="s">
        <v>57</v>
      </c>
      <c r="G35" s="127" t="s">
        <v>27</v>
      </c>
      <c r="H35" s="133" t="s">
        <v>130</v>
      </c>
      <c r="I35" s="128" t="s">
        <v>46</v>
      </c>
      <c r="J35" s="128" t="s">
        <v>131</v>
      </c>
      <c r="K35" s="128" t="s">
        <v>409</v>
      </c>
      <c r="L35" s="128" t="s">
        <v>410</v>
      </c>
    </row>
    <row r="36" spans="3:12" x14ac:dyDescent="0.25">
      <c r="C36" s="326" t="s">
        <v>47</v>
      </c>
      <c r="D36" s="1519">
        <v>18</v>
      </c>
      <c r="E36" s="327"/>
      <c r="F36" s="115">
        <v>30000</v>
      </c>
      <c r="G36" s="328">
        <f t="shared" ref="G36:G44" si="2">E36*F36</f>
        <v>0</v>
      </c>
      <c r="H36" s="329"/>
      <c r="I36" s="116" t="s">
        <v>698</v>
      </c>
      <c r="J36" s="116" t="str">
        <f>VLOOKUP(I36,[1]Presupuesto!$B$11:$C$566,2,0)</f>
        <v>SERVICIOS DE CAPACITACION.</v>
      </c>
      <c r="K36" s="330" t="s">
        <v>1513</v>
      </c>
      <c r="L36" s="116" t="s">
        <v>393</v>
      </c>
    </row>
    <row r="37" spans="3:12" x14ac:dyDescent="0.25">
      <c r="C37" s="99" t="s">
        <v>48</v>
      </c>
      <c r="D37" s="1520"/>
      <c r="E37" s="200">
        <f>D36</f>
        <v>18</v>
      </c>
      <c r="F37" s="100">
        <v>5</v>
      </c>
      <c r="G37" s="97">
        <f t="shared" si="2"/>
        <v>90</v>
      </c>
      <c r="H37" s="161" t="s">
        <v>128</v>
      </c>
      <c r="I37" s="98" t="s">
        <v>716</v>
      </c>
      <c r="J37" s="98" t="str">
        <f>VLOOKUP(I37,[1]Presupuesto!$B$11:$C$566,2,0)</f>
        <v>SERVICIOS DE IMPRENTA PUBLIC.Y REPRODUCCION</v>
      </c>
      <c r="K37" s="98" t="s">
        <v>1356</v>
      </c>
      <c r="L37" s="98" t="s">
        <v>411</v>
      </c>
    </row>
    <row r="38" spans="3:12" x14ac:dyDescent="0.25">
      <c r="C38" s="99" t="s">
        <v>49</v>
      </c>
      <c r="D38" s="1520"/>
      <c r="E38" s="200">
        <f>D36</f>
        <v>18</v>
      </c>
      <c r="F38" s="100">
        <v>50</v>
      </c>
      <c r="G38" s="97">
        <f t="shared" si="2"/>
        <v>900</v>
      </c>
      <c r="H38" s="161" t="s">
        <v>128</v>
      </c>
      <c r="I38" s="98" t="s">
        <v>791</v>
      </c>
      <c r="J38" s="98" t="str">
        <f>VLOOKUP(I38,[1]Presupuesto!$B$11:$C$566,2,0)</f>
        <v>ALIMENTOS B EBIDAS PARA PERSONAS</v>
      </c>
      <c r="K38" s="98" t="s">
        <v>1356</v>
      </c>
      <c r="L38" s="98" t="s">
        <v>395</v>
      </c>
    </row>
    <row r="39" spans="3:12" x14ac:dyDescent="0.25">
      <c r="C39" s="99" t="s">
        <v>50</v>
      </c>
      <c r="D39" s="1520"/>
      <c r="E39" s="151"/>
      <c r="F39" s="118">
        <v>10000</v>
      </c>
      <c r="G39" s="97">
        <f t="shared" si="2"/>
        <v>0</v>
      </c>
      <c r="H39" s="161"/>
      <c r="I39" s="321" t="s">
        <v>299</v>
      </c>
      <c r="J39" s="98" t="str">
        <f>VLOOKUP(I39,[1]Presupuesto!$B$11:$C$566,2,0)</f>
        <v>PASAJES (26100-00)</v>
      </c>
      <c r="K39" s="98" t="str">
        <f t="shared" ref="K39:K45" si="3">$K$36</f>
        <v>Gestión Tecnologías de Información y Comunicación</v>
      </c>
      <c r="L39" s="98" t="s">
        <v>411</v>
      </c>
    </row>
    <row r="40" spans="3:12" x14ac:dyDescent="0.25">
      <c r="C40" s="99" t="s">
        <v>416</v>
      </c>
      <c r="D40" s="1520"/>
      <c r="E40" s="151"/>
      <c r="F40" s="118">
        <v>250</v>
      </c>
      <c r="G40" s="97">
        <f t="shared" si="2"/>
        <v>0</v>
      </c>
      <c r="H40" s="161"/>
      <c r="I40" s="98" t="s">
        <v>820</v>
      </c>
      <c r="J40" s="98" t="str">
        <f>VLOOKUP(I40,[1]Presupuesto!$B$11:$C$566,2,0)</f>
        <v>PRODUCTOS PAPEL Y CARTON</v>
      </c>
      <c r="K40" s="98" t="str">
        <f t="shared" si="3"/>
        <v>Gestión Tecnologías de Información y Comunicación</v>
      </c>
      <c r="L40" s="98" t="s">
        <v>411</v>
      </c>
    </row>
    <row r="41" spans="3:12" x14ac:dyDescent="0.25">
      <c r="C41" s="99" t="s">
        <v>51</v>
      </c>
      <c r="D41" s="1520"/>
      <c r="E41" s="200"/>
      <c r="F41" s="100">
        <v>85</v>
      </c>
      <c r="G41" s="97">
        <f t="shared" si="2"/>
        <v>0</v>
      </c>
      <c r="H41" s="161"/>
      <c r="I41" s="98" t="s">
        <v>820</v>
      </c>
      <c r="J41" s="98" t="str">
        <f>VLOOKUP(I41,[1]Presupuesto!$B$11:$C$566,2,0)</f>
        <v>PRODUCTOS PAPEL Y CARTON</v>
      </c>
      <c r="K41" s="98" t="str">
        <f t="shared" si="3"/>
        <v>Gestión Tecnologías de Información y Comunicación</v>
      </c>
      <c r="L41" s="98" t="s">
        <v>411</v>
      </c>
    </row>
    <row r="42" spans="3:12" x14ac:dyDescent="0.25">
      <c r="C42" s="99" t="s">
        <v>122</v>
      </c>
      <c r="D42" s="1520"/>
      <c r="E42" s="200"/>
      <c r="F42" s="100">
        <v>36</v>
      </c>
      <c r="G42" s="97">
        <f t="shared" si="2"/>
        <v>0</v>
      </c>
      <c r="H42" s="161"/>
      <c r="I42" s="98" t="s">
        <v>941</v>
      </c>
      <c r="J42" s="98" t="str">
        <f>VLOOKUP(I42,[1]Presupuesto!$B$11:$C$566,2,0)</f>
        <v>UTILES DE ESCRITORIO, OFICINA Y ENSE¥ANZA</v>
      </c>
      <c r="K42" s="98" t="str">
        <f t="shared" si="3"/>
        <v>Gestión Tecnologías de Información y Comunicación</v>
      </c>
      <c r="L42" s="98" t="s">
        <v>411</v>
      </c>
    </row>
    <row r="43" spans="3:12" x14ac:dyDescent="0.25">
      <c r="C43" s="99" t="s">
        <v>34</v>
      </c>
      <c r="D43" s="1520"/>
      <c r="E43" s="200"/>
      <c r="F43" s="100">
        <v>80</v>
      </c>
      <c r="G43" s="97">
        <f t="shared" si="2"/>
        <v>0</v>
      </c>
      <c r="H43" s="161"/>
      <c r="I43" s="98" t="s">
        <v>941</v>
      </c>
      <c r="J43" s="98" t="str">
        <f>VLOOKUP(I43,[1]Presupuesto!$B$11:$C$566,2,0)</f>
        <v>UTILES DE ESCRITORIO, OFICINA Y ENSE¥ANZA</v>
      </c>
      <c r="K43" s="98" t="str">
        <f t="shared" si="3"/>
        <v>Gestión Tecnologías de Información y Comunicación</v>
      </c>
      <c r="L43" s="98" t="s">
        <v>411</v>
      </c>
    </row>
    <row r="44" spans="3:12" x14ac:dyDescent="0.25">
      <c r="C44" s="109" t="s">
        <v>52</v>
      </c>
      <c r="D44" s="1520"/>
      <c r="E44" s="212"/>
      <c r="F44" s="119">
        <v>25</v>
      </c>
      <c r="G44" s="97">
        <f t="shared" si="2"/>
        <v>0</v>
      </c>
      <c r="H44" s="161"/>
      <c r="I44" s="98" t="s">
        <v>941</v>
      </c>
      <c r="J44" s="98" t="str">
        <f>VLOOKUP(I44,[1]Presupuesto!$B$11:$C$566,2,0)</f>
        <v>UTILES DE ESCRITORIO, OFICINA Y ENSE¥ANZA</v>
      </c>
      <c r="K44" s="98" t="str">
        <f t="shared" si="3"/>
        <v>Gestión Tecnologías de Información y Comunicación</v>
      </c>
      <c r="L44" s="98" t="s">
        <v>411</v>
      </c>
    </row>
    <row r="45" spans="3:12" ht="15.75" thickBot="1" x14ac:dyDescent="0.3">
      <c r="C45" s="216" t="s">
        <v>429</v>
      </c>
      <c r="D45" s="217">
        <v>0</v>
      </c>
      <c r="E45" s="331">
        <v>0</v>
      </c>
      <c r="F45" s="104">
        <f>HLOOKUP(C45,$AH$2:$BU$3,2,0)</f>
        <v>1150</v>
      </c>
      <c r="G45" s="105">
        <f>D45*E45*F45</f>
        <v>0</v>
      </c>
      <c r="H45" s="332"/>
      <c r="I45" s="333" t="s">
        <v>300</v>
      </c>
      <c r="J45" s="106" t="str">
        <f>VLOOKUP(I45,[1]Presupuesto!$B$11:$C$566,2,0)</f>
        <v>VIATICOS (26200-00)</v>
      </c>
      <c r="K45" s="334" t="str">
        <f t="shared" si="3"/>
        <v>Gestión Tecnologías de Información y Comunicación</v>
      </c>
      <c r="L45" s="334" t="s">
        <v>411</v>
      </c>
    </row>
    <row r="46" spans="3:12" x14ac:dyDescent="0.25">
      <c r="C46" s="464"/>
      <c r="D46" s="464"/>
      <c r="E46" s="464"/>
      <c r="F46" s="464"/>
      <c r="G46" s="464"/>
      <c r="H46" s="451"/>
      <c r="I46" s="464"/>
      <c r="J46" s="464"/>
      <c r="K46" s="464"/>
      <c r="L46" s="464"/>
    </row>
    <row r="47" spans="3:12" ht="15.75" thickBot="1" x14ac:dyDescent="0.3">
      <c r="C47" s="464"/>
      <c r="D47" s="464"/>
      <c r="E47" s="464"/>
      <c r="F47" s="464"/>
      <c r="G47" s="464"/>
      <c r="H47" s="451"/>
      <c r="I47" s="464"/>
      <c r="J47" s="464"/>
      <c r="K47" s="464"/>
      <c r="L47" s="464"/>
    </row>
    <row r="48" spans="3:12" ht="15.75" thickBot="1" x14ac:dyDescent="0.3">
      <c r="C48" s="29" t="s">
        <v>43</v>
      </c>
      <c r="D48" s="30">
        <f>SUM(G55:G64)</f>
        <v>330</v>
      </c>
      <c r="E48" s="93"/>
      <c r="F48" s="93"/>
      <c r="G48" s="93"/>
      <c r="H48" s="76"/>
      <c r="I48" s="76"/>
      <c r="J48" s="76"/>
      <c r="K48" s="112"/>
      <c r="L48" s="464"/>
    </row>
    <row r="49" spans="3:12" x14ac:dyDescent="0.25">
      <c r="C49" s="70"/>
      <c r="D49" s="31"/>
      <c r="E49" s="93"/>
      <c r="F49" s="93"/>
      <c r="G49" s="93"/>
      <c r="H49" s="76"/>
      <c r="I49" s="76"/>
      <c r="J49" s="76"/>
      <c r="K49" s="112"/>
      <c r="L49" s="464"/>
    </row>
    <row r="50" spans="3:12" x14ac:dyDescent="0.25">
      <c r="C50" s="70"/>
      <c r="D50" s="31"/>
      <c r="E50" s="93"/>
      <c r="F50" s="93"/>
      <c r="G50" s="93"/>
      <c r="H50" s="76"/>
      <c r="I50" s="76"/>
      <c r="J50" s="76"/>
      <c r="K50" s="112"/>
      <c r="L50" s="464"/>
    </row>
    <row r="51" spans="3:12" ht="15.75" x14ac:dyDescent="0.25">
      <c r="C51" s="202" t="s">
        <v>391</v>
      </c>
      <c r="D51" s="367" t="str">
        <f>+'[1]1. Desarrollo e Innov. Curricu.'!F11</f>
        <v>IA-1.1.1.1.3</v>
      </c>
      <c r="E51" s="93"/>
      <c r="F51" s="93"/>
      <c r="G51" s="93"/>
      <c r="H51" s="76"/>
      <c r="I51" s="76"/>
      <c r="J51" s="76"/>
      <c r="K51" s="112"/>
      <c r="L51" s="464"/>
    </row>
    <row r="52" spans="3:12" ht="18.75" x14ac:dyDescent="0.25">
      <c r="C52" s="210" t="str">
        <f>IFERROR(VLOOKUP(D51,'[1]1. Desarrollo e Innov. Curricu.'!$F:$G,2,FALSE),IFERROR(VLOOKUP(D51,'[1]2. Investigación Científica'!$F:$G,2,FALSE),IFERROR(VLOOKUP(D51,'[1]3. Vinculación Univ. Sociedad'!$F:$G,2,FALSE),IFERROR(VLOOKUP(D51,'[1]4. Docencia y Profesorado Univ.'!$F:$G,2,FALSE),IFERROR(VLOOKUP(D51,'[1]5. Estudiantes y Graduados'!$F:$G,2,FALSE),IFERROR(VLOOKUP(D51,'[1]11. Gestion Administrativa'!$F:$G,2,FALSE),IFERROR(VLOOKUP(D51,'[1]13. Gestión Académica'!$F:$G,2,FALSE),IFERROR(VLOOKUP(D51,'[1]9. Asegura. de la Calid. y M'!$F:$G,2,FALSE),IFERROR(VLOOKUP(D51,'[1]6. Gestión del Conocimiento'!$F:$G,2,FALSE),IFERROR(VLOOKUP(D51,'[1]15. Gobernabilidad y Proceso...'!$F:$G,2,FALSE),IFERROR(VLOOKUP(D51,'[1]12. Gestión del Talento Humano'!$F:$G,2,FALSE),IFERROR(VLOOKUP(D51,'[1]14. Internacional... de la E.S.'!$F:$G,2,FALSE),IFERROR(VLOOKUP(D51,'[1]10. Posgrado'!$F:$G,2,FALSE),IFERROR(VLOOKUP(D51,'[1]17. Gestión TIC'!$F:$G,2,FALSE),IFERROR(VLOOKUP(D51,'[1]16. Desa. del Sistema Educ.Sup.'!$F:$G,2,FALSE),IFERROR(VLOOKUP(D51,'[1]8. Cultura de Inno. Insti...'!$F:$G,2,FALSE),VLOOKUP(D51,'[1]7. Lo Esencial de la Reforma U.'!$F:$G,2,0)))))))))))))))))</f>
        <v>Reunión de trabajo con subcomisión de Desarrollo Curricular para implementación del nuevo plan de estudios y aplicación del Modelo eduactivo de la UNAH</v>
      </c>
      <c r="D52" s="31"/>
      <c r="E52" s="93"/>
      <c r="F52" s="93"/>
      <c r="G52" s="93"/>
      <c r="H52" s="76"/>
      <c r="I52" s="76"/>
      <c r="J52" s="76"/>
      <c r="K52" s="112"/>
      <c r="L52" s="464"/>
    </row>
    <row r="53" spans="3:12" ht="15.75" thickBot="1" x14ac:dyDescent="0.3">
      <c r="C53" s="70"/>
      <c r="D53" s="31"/>
      <c r="E53" s="93"/>
      <c r="F53" s="93"/>
      <c r="G53" s="93"/>
      <c r="H53" s="76"/>
      <c r="I53" s="76"/>
      <c r="J53" s="76"/>
      <c r="K53" s="112"/>
      <c r="L53" s="464"/>
    </row>
    <row r="54" spans="3:12" ht="30.75" thickBot="1" x14ac:dyDescent="0.3">
      <c r="C54" s="126" t="s">
        <v>44</v>
      </c>
      <c r="D54" s="129" t="s">
        <v>45</v>
      </c>
      <c r="E54" s="128" t="s">
        <v>55</v>
      </c>
      <c r="F54" s="128" t="s">
        <v>57</v>
      </c>
      <c r="G54" s="127" t="s">
        <v>27</v>
      </c>
      <c r="H54" s="133" t="s">
        <v>130</v>
      </c>
      <c r="I54" s="128" t="s">
        <v>46</v>
      </c>
      <c r="J54" s="128" t="s">
        <v>131</v>
      </c>
      <c r="K54" s="128" t="s">
        <v>409</v>
      </c>
      <c r="L54" s="128" t="s">
        <v>410</v>
      </c>
    </row>
    <row r="55" spans="3:12" x14ac:dyDescent="0.25">
      <c r="C55" s="326" t="s">
        <v>47</v>
      </c>
      <c r="D55" s="1519">
        <v>6</v>
      </c>
      <c r="E55" s="327"/>
      <c r="F55" s="115">
        <v>30000</v>
      </c>
      <c r="G55" s="328">
        <f t="shared" ref="G55:G63" si="4">E55*F55</f>
        <v>0</v>
      </c>
      <c r="H55" s="329"/>
      <c r="I55" s="116" t="s">
        <v>698</v>
      </c>
      <c r="J55" s="116" t="str">
        <f>VLOOKUP(I55,[1]Presupuesto!$B$11:$C$566,2,0)</f>
        <v>SERVICIOS DE CAPACITACION.</v>
      </c>
      <c r="K55" s="330" t="s">
        <v>1513</v>
      </c>
      <c r="L55" s="116" t="s">
        <v>393</v>
      </c>
    </row>
    <row r="56" spans="3:12" x14ac:dyDescent="0.25">
      <c r="C56" s="99" t="s">
        <v>48</v>
      </c>
      <c r="D56" s="1520"/>
      <c r="E56" s="200">
        <f>D55</f>
        <v>6</v>
      </c>
      <c r="F56" s="100">
        <v>5</v>
      </c>
      <c r="G56" s="97">
        <f t="shared" si="4"/>
        <v>30</v>
      </c>
      <c r="H56" s="161" t="s">
        <v>128</v>
      </c>
      <c r="I56" s="98" t="s">
        <v>716</v>
      </c>
      <c r="J56" s="98" t="str">
        <f>VLOOKUP(I56,[1]Presupuesto!$B$11:$C$566,2,0)</f>
        <v>SERVICIOS DE IMPRENTA PUBLIC.Y REPRODUCCION</v>
      </c>
      <c r="K56" s="98" t="str">
        <f t="shared" ref="K56:K57" si="5">$K$55</f>
        <v>Gestión Tecnologías de Información y Comunicación</v>
      </c>
      <c r="L56" s="98" t="s">
        <v>394</v>
      </c>
    </row>
    <row r="57" spans="3:12" x14ac:dyDescent="0.25">
      <c r="C57" s="99" t="s">
        <v>49</v>
      </c>
      <c r="D57" s="1520"/>
      <c r="E57" s="200">
        <f>D55</f>
        <v>6</v>
      </c>
      <c r="F57" s="100">
        <v>50</v>
      </c>
      <c r="G57" s="97">
        <f t="shared" si="4"/>
        <v>300</v>
      </c>
      <c r="H57" s="161" t="s">
        <v>128</v>
      </c>
      <c r="I57" s="98" t="s">
        <v>791</v>
      </c>
      <c r="J57" s="98" t="str">
        <f>VLOOKUP(I57,[1]Presupuesto!$B$11:$C$566,2,0)</f>
        <v>ALIMENTOS B EBIDAS PARA PERSONAS</v>
      </c>
      <c r="K57" s="98" t="str">
        <f t="shared" si="5"/>
        <v>Gestión Tecnologías de Información y Comunicación</v>
      </c>
      <c r="L57" s="98" t="s">
        <v>394</v>
      </c>
    </row>
    <row r="58" spans="3:12" x14ac:dyDescent="0.25">
      <c r="C58" s="99" t="s">
        <v>50</v>
      </c>
      <c r="D58" s="1520"/>
      <c r="E58" s="151"/>
      <c r="F58" s="118">
        <v>10000</v>
      </c>
      <c r="G58" s="97">
        <f t="shared" si="4"/>
        <v>0</v>
      </c>
      <c r="H58" s="161"/>
      <c r="I58" s="321" t="s">
        <v>299</v>
      </c>
      <c r="J58" s="98" t="str">
        <f>VLOOKUP(I58,[1]Presupuesto!$B$11:$C$566,2,0)</f>
        <v>PASAJES (26100-00)</v>
      </c>
      <c r="K58" s="98" t="str">
        <f>$K$55</f>
        <v>Gestión Tecnologías de Información y Comunicación</v>
      </c>
      <c r="L58" s="98" t="s">
        <v>411</v>
      </c>
    </row>
    <row r="59" spans="3:12" x14ac:dyDescent="0.25">
      <c r="C59" s="99" t="s">
        <v>416</v>
      </c>
      <c r="D59" s="1520"/>
      <c r="E59" s="151"/>
      <c r="F59" s="118">
        <v>250</v>
      </c>
      <c r="G59" s="97">
        <f t="shared" si="4"/>
        <v>0</v>
      </c>
      <c r="H59" s="161"/>
      <c r="I59" s="98" t="s">
        <v>820</v>
      </c>
      <c r="J59" s="98" t="str">
        <f>VLOOKUP(I59,[1]Presupuesto!$B$11:$C$566,2,0)</f>
        <v>PRODUCTOS PAPEL Y CARTON</v>
      </c>
      <c r="K59" s="98" t="str">
        <f t="shared" ref="K59:K64" si="6">$K$55</f>
        <v>Gestión Tecnologías de Información y Comunicación</v>
      </c>
      <c r="L59" s="98" t="s">
        <v>411</v>
      </c>
    </row>
    <row r="60" spans="3:12" x14ac:dyDescent="0.25">
      <c r="C60" s="99" t="s">
        <v>51</v>
      </c>
      <c r="D60" s="1520"/>
      <c r="E60" s="200"/>
      <c r="F60" s="100">
        <v>85</v>
      </c>
      <c r="G60" s="97">
        <f t="shared" si="4"/>
        <v>0</v>
      </c>
      <c r="H60" s="161"/>
      <c r="I60" s="98" t="s">
        <v>820</v>
      </c>
      <c r="J60" s="98" t="str">
        <f>VLOOKUP(I60,[1]Presupuesto!$B$11:$C$566,2,0)</f>
        <v>PRODUCTOS PAPEL Y CARTON</v>
      </c>
      <c r="K60" s="98" t="str">
        <f t="shared" si="6"/>
        <v>Gestión Tecnologías de Información y Comunicación</v>
      </c>
      <c r="L60" s="98" t="s">
        <v>411</v>
      </c>
    </row>
    <row r="61" spans="3:12" x14ac:dyDescent="0.25">
      <c r="C61" s="99" t="s">
        <v>122</v>
      </c>
      <c r="D61" s="1520"/>
      <c r="E61" s="200"/>
      <c r="F61" s="100">
        <v>36</v>
      </c>
      <c r="G61" s="97">
        <f t="shared" si="4"/>
        <v>0</v>
      </c>
      <c r="H61" s="161"/>
      <c r="I61" s="98" t="s">
        <v>941</v>
      </c>
      <c r="J61" s="98" t="str">
        <f>VLOOKUP(I61,[1]Presupuesto!$B$11:$C$566,2,0)</f>
        <v>UTILES DE ESCRITORIO, OFICINA Y ENSE¥ANZA</v>
      </c>
      <c r="K61" s="98" t="str">
        <f t="shared" si="6"/>
        <v>Gestión Tecnologías de Información y Comunicación</v>
      </c>
      <c r="L61" s="98" t="s">
        <v>411</v>
      </c>
    </row>
    <row r="62" spans="3:12" x14ac:dyDescent="0.25">
      <c r="C62" s="99" t="s">
        <v>34</v>
      </c>
      <c r="D62" s="1520"/>
      <c r="E62" s="200"/>
      <c r="F62" s="100">
        <v>80</v>
      </c>
      <c r="G62" s="97">
        <f t="shared" si="4"/>
        <v>0</v>
      </c>
      <c r="H62" s="161"/>
      <c r="I62" s="98" t="s">
        <v>941</v>
      </c>
      <c r="J62" s="98" t="str">
        <f>VLOOKUP(I62,[1]Presupuesto!$B$11:$C$566,2,0)</f>
        <v>UTILES DE ESCRITORIO, OFICINA Y ENSE¥ANZA</v>
      </c>
      <c r="K62" s="98" t="str">
        <f t="shared" si="6"/>
        <v>Gestión Tecnologías de Información y Comunicación</v>
      </c>
      <c r="L62" s="98" t="s">
        <v>411</v>
      </c>
    </row>
    <row r="63" spans="3:12" x14ac:dyDescent="0.25">
      <c r="C63" s="109" t="s">
        <v>52</v>
      </c>
      <c r="D63" s="1520"/>
      <c r="E63" s="212"/>
      <c r="F63" s="119">
        <v>25</v>
      </c>
      <c r="G63" s="97">
        <f t="shared" si="4"/>
        <v>0</v>
      </c>
      <c r="H63" s="161"/>
      <c r="I63" s="98" t="s">
        <v>941</v>
      </c>
      <c r="J63" s="98" t="str">
        <f>VLOOKUP(I63,[1]Presupuesto!$B$11:$C$566,2,0)</f>
        <v>UTILES DE ESCRITORIO, OFICINA Y ENSE¥ANZA</v>
      </c>
      <c r="K63" s="98" t="str">
        <f t="shared" si="6"/>
        <v>Gestión Tecnologías de Información y Comunicación</v>
      </c>
      <c r="L63" s="98" t="s">
        <v>411</v>
      </c>
    </row>
    <row r="64" spans="3:12" ht="15.75" thickBot="1" x14ac:dyDescent="0.3">
      <c r="C64" s="216" t="s">
        <v>429</v>
      </c>
      <c r="D64" s="217">
        <v>0</v>
      </c>
      <c r="E64" s="331">
        <v>0</v>
      </c>
      <c r="F64" s="104">
        <f>HLOOKUP(C64,$AH$2:$BU$3,2,0)</f>
        <v>1150</v>
      </c>
      <c r="G64" s="105">
        <f>D64*E64*F64</f>
        <v>0</v>
      </c>
      <c r="H64" s="332"/>
      <c r="I64" s="333" t="s">
        <v>300</v>
      </c>
      <c r="J64" s="106" t="str">
        <f>VLOOKUP(I64,[1]Presupuesto!$B$11:$C$566,2,0)</f>
        <v>VIATICOS (26200-00)</v>
      </c>
      <c r="K64" s="334" t="str">
        <f t="shared" si="6"/>
        <v>Gestión Tecnologías de Información y Comunicación</v>
      </c>
      <c r="L64" s="334" t="s">
        <v>411</v>
      </c>
    </row>
    <row r="65" spans="3:12" x14ac:dyDescent="0.25">
      <c r="C65" s="93"/>
      <c r="D65" s="464"/>
      <c r="E65" s="112"/>
      <c r="F65" s="112"/>
      <c r="G65" s="112"/>
      <c r="H65" s="174"/>
      <c r="I65" s="112"/>
      <c r="J65" s="112"/>
      <c r="K65" s="112"/>
      <c r="L65" s="464"/>
    </row>
    <row r="66" spans="3:12" ht="15.75" thickBot="1" x14ac:dyDescent="0.3">
      <c r="C66" s="464"/>
      <c r="D66" s="464"/>
      <c r="E66" s="464"/>
      <c r="F66" s="464"/>
      <c r="G66" s="464"/>
      <c r="H66" s="451"/>
      <c r="I66" s="464"/>
      <c r="J66" s="464"/>
      <c r="K66" s="464"/>
      <c r="L66" s="464"/>
    </row>
    <row r="67" spans="3:12" ht="15.75" thickBot="1" x14ac:dyDescent="0.3">
      <c r="C67" s="29" t="s">
        <v>43</v>
      </c>
      <c r="D67" s="30">
        <f>SUM(G74:G83)</f>
        <v>840</v>
      </c>
      <c r="E67" s="93"/>
      <c r="F67" s="93"/>
      <c r="G67" s="93"/>
      <c r="H67" s="76"/>
      <c r="I67" s="76"/>
      <c r="J67" s="76"/>
      <c r="K67" s="112"/>
      <c r="L67" s="464"/>
    </row>
    <row r="68" spans="3:12" x14ac:dyDescent="0.25">
      <c r="C68" s="70"/>
      <c r="D68" s="31"/>
      <c r="E68" s="93"/>
      <c r="F68" s="93"/>
      <c r="G68" s="93"/>
      <c r="H68" s="76"/>
      <c r="I68" s="76"/>
      <c r="J68" s="76"/>
      <c r="K68" s="112"/>
      <c r="L68" s="464"/>
    </row>
    <row r="69" spans="3:12" x14ac:dyDescent="0.25">
      <c r="C69" s="70"/>
      <c r="D69" s="31"/>
      <c r="E69" s="93"/>
      <c r="F69" s="93"/>
      <c r="G69" s="93"/>
      <c r="H69" s="76"/>
      <c r="I69" s="76"/>
      <c r="J69" s="76"/>
      <c r="K69" s="112"/>
      <c r="L69" s="464"/>
    </row>
    <row r="70" spans="3:12" ht="15.75" x14ac:dyDescent="0.25">
      <c r="C70" s="202" t="s">
        <v>391</v>
      </c>
      <c r="D70" s="367" t="str">
        <f>+'[1]1. Desarrollo e Innov. Curricu.'!F12</f>
        <v>IA-1.1.1.1.4</v>
      </c>
      <c r="E70" s="93"/>
      <c r="F70" s="93"/>
      <c r="G70" s="93"/>
      <c r="H70" s="76"/>
      <c r="I70" s="76"/>
      <c r="J70" s="76"/>
      <c r="K70" s="112"/>
      <c r="L70" s="464"/>
    </row>
    <row r="71" spans="3:12" ht="18.75" x14ac:dyDescent="0.25">
      <c r="C71" s="210" t="str">
        <f>IFERROR(VLOOKUP(D70,'[1]1. Desarrollo e Innov. Curricu.'!$F:$G,2,FALSE),IFERROR(VLOOKUP(D70,'[1]2. Investigación Científica'!$F:$G,2,FALSE),IFERROR(VLOOKUP(D70,'[1]3. Vinculación Univ. Sociedad'!$F:$G,2,FALSE),IFERROR(VLOOKUP(D70,'[1]4. Docencia y Profesorado Univ.'!$F:$G,2,FALSE),IFERROR(VLOOKUP(D70,'[1]5. Estudiantes y Graduados'!$F:$G,2,FALSE),IFERROR(VLOOKUP(D70,'[1]11. Gestion Administrativa'!$F:$G,2,FALSE),IFERROR(VLOOKUP(D70,'[1]13. Gestión Académica'!$F:$G,2,FALSE),IFERROR(VLOOKUP(D70,'[1]9. Asegura. de la Calid. y M'!$F:$G,2,FALSE),IFERROR(VLOOKUP(D70,'[1]6. Gestión del Conocimiento'!$F:$G,2,FALSE),IFERROR(VLOOKUP(D70,'[1]15. Gobernabilidad y Proceso...'!$F:$G,2,FALSE),IFERROR(VLOOKUP(D70,'[1]12. Gestión del Talento Humano'!$F:$G,2,FALSE),IFERROR(VLOOKUP(D70,'[1]14. Internacional... de la E.S.'!$F:$G,2,FALSE),IFERROR(VLOOKUP(D70,'[1]10. Posgrado'!$F:$G,2,FALSE),IFERROR(VLOOKUP(D70,'[1]17. Gestión TIC'!$F:$G,2,FALSE),IFERROR(VLOOKUP(D70,'[1]16. Desa. del Sistema Educ.Sup.'!$F:$G,2,FALSE),IFERROR(VLOOKUP(D70,'[1]8. Cultura de Inno. Insti...'!$F:$G,2,FALSE),VLOOKUP(D70,'[1]7. Lo Esencial de la Reforma U.'!$F:$G,2,0)))))))))))))))))</f>
        <v xml:space="preserve">Realizar reuniones de trabajo y supervisiones académicas </v>
      </c>
      <c r="D71" s="31"/>
      <c r="E71" s="93"/>
      <c r="F71" s="93"/>
      <c r="G71" s="93"/>
      <c r="H71" s="76"/>
      <c r="I71" s="76"/>
      <c r="J71" s="76"/>
      <c r="K71" s="112"/>
      <c r="L71" s="464"/>
    </row>
    <row r="72" spans="3:12" ht="15.75" thickBot="1" x14ac:dyDescent="0.3">
      <c r="C72" s="70"/>
      <c r="D72" s="31"/>
      <c r="E72" s="93"/>
      <c r="F72" s="93"/>
      <c r="G72" s="93"/>
      <c r="H72" s="76"/>
      <c r="I72" s="76"/>
      <c r="J72" s="76"/>
      <c r="K72" s="112"/>
      <c r="L72" s="464"/>
    </row>
    <row r="73" spans="3:12" ht="30.75" thickBot="1" x14ac:dyDescent="0.3">
      <c r="C73" s="126" t="s">
        <v>44</v>
      </c>
      <c r="D73" s="129" t="s">
        <v>45</v>
      </c>
      <c r="E73" s="128" t="s">
        <v>55</v>
      </c>
      <c r="F73" s="128" t="s">
        <v>57</v>
      </c>
      <c r="G73" s="127" t="s">
        <v>27</v>
      </c>
      <c r="H73" s="133" t="s">
        <v>130</v>
      </c>
      <c r="I73" s="128" t="s">
        <v>46</v>
      </c>
      <c r="J73" s="128" t="s">
        <v>131</v>
      </c>
      <c r="K73" s="128" t="s">
        <v>409</v>
      </c>
      <c r="L73" s="128" t="s">
        <v>410</v>
      </c>
    </row>
    <row r="74" spans="3:12" x14ac:dyDescent="0.25">
      <c r="C74" s="326" t="s">
        <v>47</v>
      </c>
      <c r="D74" s="1519">
        <v>7</v>
      </c>
      <c r="E74" s="327"/>
      <c r="F74" s="115">
        <v>30000</v>
      </c>
      <c r="G74" s="328">
        <f t="shared" ref="G74:G82" si="7">E74*F74</f>
        <v>0</v>
      </c>
      <c r="H74" s="329"/>
      <c r="I74" s="116" t="s">
        <v>698</v>
      </c>
      <c r="J74" s="116" t="str">
        <f>VLOOKUP(I74,[1]Presupuesto!$B$11:$C$566,2,0)</f>
        <v>SERVICIOS DE CAPACITACION.</v>
      </c>
      <c r="K74" s="98" t="s">
        <v>1356</v>
      </c>
      <c r="L74" s="116" t="s">
        <v>393</v>
      </c>
    </row>
    <row r="75" spans="3:12" x14ac:dyDescent="0.25">
      <c r="C75" s="99" t="s">
        <v>48</v>
      </c>
      <c r="D75" s="1520"/>
      <c r="E75" s="200">
        <f>D$74</f>
        <v>7</v>
      </c>
      <c r="F75" s="100">
        <v>5</v>
      </c>
      <c r="G75" s="97">
        <f t="shared" si="7"/>
        <v>35</v>
      </c>
      <c r="H75" s="161" t="s">
        <v>128</v>
      </c>
      <c r="I75" s="98" t="s">
        <v>716</v>
      </c>
      <c r="J75" s="98" t="str">
        <f>VLOOKUP(I75,[1]Presupuesto!$B$11:$C$566,2,0)</f>
        <v>SERVICIOS DE IMPRENTA PUBLIC.Y REPRODUCCION</v>
      </c>
      <c r="K75" s="98" t="str">
        <f>$K$74</f>
        <v>Desarrollo e Innovación Curricular</v>
      </c>
      <c r="L75" s="98" t="s">
        <v>394</v>
      </c>
    </row>
    <row r="76" spans="3:12" x14ac:dyDescent="0.25">
      <c r="C76" s="99" t="s">
        <v>49</v>
      </c>
      <c r="D76" s="1520"/>
      <c r="E76" s="200">
        <f t="shared" ref="E76:E82" si="8">D$74</f>
        <v>7</v>
      </c>
      <c r="F76" s="100">
        <v>25</v>
      </c>
      <c r="G76" s="97">
        <f t="shared" si="7"/>
        <v>175</v>
      </c>
      <c r="H76" s="161" t="s">
        <v>128</v>
      </c>
      <c r="I76" s="98" t="s">
        <v>791</v>
      </c>
      <c r="J76" s="98" t="str">
        <f>VLOOKUP(I76,[1]Presupuesto!$B$11:$C$566,2,0)</f>
        <v>ALIMENTOS B EBIDAS PARA PERSONAS</v>
      </c>
      <c r="K76" s="98" t="str">
        <f t="shared" ref="K76:K83" si="9">$K$74</f>
        <v>Desarrollo e Innovación Curricular</v>
      </c>
      <c r="L76" s="98" t="s">
        <v>394</v>
      </c>
    </row>
    <row r="77" spans="3:12" x14ac:dyDescent="0.25">
      <c r="C77" s="99" t="s">
        <v>48</v>
      </c>
      <c r="D77" s="1520"/>
      <c r="E77" s="200">
        <f t="shared" si="8"/>
        <v>7</v>
      </c>
      <c r="F77" s="100">
        <v>5</v>
      </c>
      <c r="G77" s="97">
        <f t="shared" si="7"/>
        <v>35</v>
      </c>
      <c r="H77" s="161" t="s">
        <v>128</v>
      </c>
      <c r="I77" s="98" t="s">
        <v>716</v>
      </c>
      <c r="J77" s="98" t="str">
        <f>VLOOKUP(I77,[1]Presupuesto!$B$11:$C$566,2,0)</f>
        <v>SERVICIOS DE IMPRENTA PUBLIC.Y REPRODUCCION</v>
      </c>
      <c r="K77" s="98" t="str">
        <f t="shared" si="9"/>
        <v>Desarrollo e Innovación Curricular</v>
      </c>
      <c r="L77" s="98" t="s">
        <v>396</v>
      </c>
    </row>
    <row r="78" spans="3:12" x14ac:dyDescent="0.25">
      <c r="C78" s="99" t="s">
        <v>49</v>
      </c>
      <c r="D78" s="1520"/>
      <c r="E78" s="200">
        <f t="shared" si="8"/>
        <v>7</v>
      </c>
      <c r="F78" s="100">
        <v>25</v>
      </c>
      <c r="G78" s="97">
        <f t="shared" si="7"/>
        <v>175</v>
      </c>
      <c r="H78" s="161" t="s">
        <v>128</v>
      </c>
      <c r="I78" s="98" t="s">
        <v>791</v>
      </c>
      <c r="J78" s="98" t="str">
        <f>VLOOKUP(I78,[1]Presupuesto!$B$11:$C$566,2,0)</f>
        <v>ALIMENTOS B EBIDAS PARA PERSONAS</v>
      </c>
      <c r="K78" s="98" t="str">
        <f t="shared" si="9"/>
        <v>Desarrollo e Innovación Curricular</v>
      </c>
      <c r="L78" s="98" t="s">
        <v>396</v>
      </c>
    </row>
    <row r="79" spans="3:12" x14ac:dyDescent="0.25">
      <c r="C79" s="99" t="s">
        <v>48</v>
      </c>
      <c r="D79" s="1520"/>
      <c r="E79" s="200">
        <f t="shared" si="8"/>
        <v>7</v>
      </c>
      <c r="F79" s="100">
        <v>5</v>
      </c>
      <c r="G79" s="97">
        <f t="shared" si="7"/>
        <v>35</v>
      </c>
      <c r="H79" s="161" t="s">
        <v>128</v>
      </c>
      <c r="I79" s="98" t="s">
        <v>716</v>
      </c>
      <c r="J79" s="98" t="str">
        <f>VLOOKUP(I79,[1]Presupuesto!$B$11:$C$566,2,0)</f>
        <v>SERVICIOS DE IMPRENTA PUBLIC.Y REPRODUCCION</v>
      </c>
      <c r="K79" s="98" t="str">
        <f t="shared" si="9"/>
        <v>Desarrollo e Innovación Curricular</v>
      </c>
      <c r="L79" s="98" t="s">
        <v>399</v>
      </c>
    </row>
    <row r="80" spans="3:12" x14ac:dyDescent="0.25">
      <c r="C80" s="99" t="s">
        <v>49</v>
      </c>
      <c r="D80" s="1520"/>
      <c r="E80" s="200">
        <f t="shared" si="8"/>
        <v>7</v>
      </c>
      <c r="F80" s="100">
        <v>25</v>
      </c>
      <c r="G80" s="97">
        <f t="shared" si="7"/>
        <v>175</v>
      </c>
      <c r="H80" s="161" t="s">
        <v>128</v>
      </c>
      <c r="I80" s="98" t="s">
        <v>791</v>
      </c>
      <c r="J80" s="98" t="str">
        <f>VLOOKUP(I80,[1]Presupuesto!$B$11:$C$566,2,0)</f>
        <v>ALIMENTOS B EBIDAS PARA PERSONAS</v>
      </c>
      <c r="K80" s="98" t="str">
        <f t="shared" si="9"/>
        <v>Desarrollo e Innovación Curricular</v>
      </c>
      <c r="L80" s="98" t="s">
        <v>399</v>
      </c>
    </row>
    <row r="81" spans="3:12" x14ac:dyDescent="0.25">
      <c r="C81" s="99" t="s">
        <v>34</v>
      </c>
      <c r="D81" s="1520"/>
      <c r="E81" s="200">
        <f t="shared" si="8"/>
        <v>7</v>
      </c>
      <c r="F81" s="100">
        <v>5</v>
      </c>
      <c r="G81" s="97">
        <f t="shared" si="7"/>
        <v>35</v>
      </c>
      <c r="H81" s="161" t="s">
        <v>128</v>
      </c>
      <c r="I81" s="98" t="s">
        <v>716</v>
      </c>
      <c r="J81" s="98" t="str">
        <f>VLOOKUP(I81,[1]Presupuesto!$B$11:$C$566,2,0)</f>
        <v>SERVICIOS DE IMPRENTA PUBLIC.Y REPRODUCCION</v>
      </c>
      <c r="K81" s="98" t="str">
        <f t="shared" si="9"/>
        <v>Desarrollo e Innovación Curricular</v>
      </c>
      <c r="L81" s="98" t="s">
        <v>401</v>
      </c>
    </row>
    <row r="82" spans="3:12" x14ac:dyDescent="0.25">
      <c r="C82" s="109" t="s">
        <v>52</v>
      </c>
      <c r="D82" s="1520"/>
      <c r="E82" s="200">
        <f t="shared" si="8"/>
        <v>7</v>
      </c>
      <c r="F82" s="100">
        <v>25</v>
      </c>
      <c r="G82" s="97">
        <f t="shared" si="7"/>
        <v>175</v>
      </c>
      <c r="H82" s="161" t="s">
        <v>128</v>
      </c>
      <c r="I82" s="98" t="s">
        <v>791</v>
      </c>
      <c r="J82" s="98" t="str">
        <f>VLOOKUP(I82,[1]Presupuesto!$B$11:$C$566,2,0)</f>
        <v>ALIMENTOS B EBIDAS PARA PERSONAS</v>
      </c>
      <c r="K82" s="98" t="str">
        <f t="shared" si="9"/>
        <v>Desarrollo e Innovación Curricular</v>
      </c>
      <c r="L82" s="98" t="s">
        <v>401</v>
      </c>
    </row>
    <row r="83" spans="3:12" ht="15.75" thickBot="1" x14ac:dyDescent="0.3">
      <c r="C83" s="216" t="s">
        <v>429</v>
      </c>
      <c r="D83" s="217">
        <v>0</v>
      </c>
      <c r="E83" s="331">
        <v>0</v>
      </c>
      <c r="F83" s="104">
        <f>HLOOKUP(C83,$AH$2:$BU$3,2,0)</f>
        <v>1150</v>
      </c>
      <c r="G83" s="105">
        <f>D83*E83*F83</f>
        <v>0</v>
      </c>
      <c r="H83" s="332"/>
      <c r="I83" s="333" t="s">
        <v>300</v>
      </c>
      <c r="J83" s="106" t="str">
        <f>VLOOKUP(I83,[1]Presupuesto!$B$11:$C$566,2,0)</f>
        <v>VIATICOS (26200-00)</v>
      </c>
      <c r="K83" s="334" t="str">
        <f t="shared" si="9"/>
        <v>Desarrollo e Innovación Curricular</v>
      </c>
      <c r="L83" s="334" t="s">
        <v>411</v>
      </c>
    </row>
    <row r="84" spans="3:12" x14ac:dyDescent="0.25">
      <c r="C84" s="464"/>
      <c r="D84" s="464"/>
      <c r="E84" s="464"/>
      <c r="F84" s="464"/>
      <c r="G84" s="464"/>
      <c r="H84" s="451"/>
      <c r="I84" s="464"/>
      <c r="J84" s="464"/>
      <c r="K84" s="464"/>
      <c r="L84" s="464"/>
    </row>
    <row r="85" spans="3:12" ht="15.75" thickBot="1" x14ac:dyDescent="0.3">
      <c r="C85" s="464"/>
      <c r="D85" s="464"/>
      <c r="E85" s="464"/>
      <c r="F85" s="464"/>
      <c r="G85" s="464"/>
      <c r="H85" s="451"/>
      <c r="I85" s="464"/>
      <c r="J85" s="464"/>
      <c r="K85" s="464"/>
      <c r="L85" s="464"/>
    </row>
    <row r="86" spans="3:12" ht="15.75" thickBot="1" x14ac:dyDescent="0.3">
      <c r="C86" s="29" t="s">
        <v>43</v>
      </c>
      <c r="D86" s="30">
        <f>SUM(G93:G102)</f>
        <v>1500</v>
      </c>
      <c r="E86" s="93"/>
      <c r="F86" s="93"/>
      <c r="G86" s="93"/>
      <c r="H86" s="76"/>
      <c r="I86" s="76"/>
      <c r="J86" s="76"/>
      <c r="K86" s="112"/>
      <c r="L86" s="464"/>
    </row>
    <row r="87" spans="3:12" x14ac:dyDescent="0.25">
      <c r="C87" s="70"/>
      <c r="D87" s="31"/>
      <c r="E87" s="93"/>
      <c r="F87" s="93"/>
      <c r="G87" s="93"/>
      <c r="H87" s="76"/>
      <c r="I87" s="76"/>
      <c r="J87" s="76"/>
      <c r="K87" s="112"/>
      <c r="L87" s="464"/>
    </row>
    <row r="88" spans="3:12" x14ac:dyDescent="0.25">
      <c r="C88" s="70"/>
      <c r="D88" s="31"/>
      <c r="E88" s="93"/>
      <c r="F88" s="93"/>
      <c r="G88" s="93"/>
      <c r="H88" s="76"/>
      <c r="I88" s="76"/>
      <c r="J88" s="76"/>
      <c r="K88" s="112"/>
      <c r="L88" s="464"/>
    </row>
    <row r="89" spans="3:12" ht="15.75" x14ac:dyDescent="0.25">
      <c r="C89" s="202" t="s">
        <v>391</v>
      </c>
      <c r="D89" s="367" t="str">
        <f>+'[1]1. Desarrollo e Innov. Curricu.'!F13</f>
        <v>IA-1.1.1.1.5</v>
      </c>
      <c r="E89" s="93"/>
      <c r="F89" s="93"/>
      <c r="G89" s="93"/>
      <c r="H89" s="76"/>
      <c r="I89" s="76"/>
      <c r="J89" s="76"/>
      <c r="K89" s="112"/>
      <c r="L89" s="464"/>
    </row>
    <row r="90" spans="3:12" ht="18.75" x14ac:dyDescent="0.25">
      <c r="C90" s="210" t="str">
        <f>IFERROR(VLOOKUP(D89,'[1]1. Desarrollo e Innov. Curricu.'!$F:$G,2,FALSE),IFERROR(VLOOKUP(D89,'[1]2. Investigación Científica'!$F:$G,2,FALSE),IFERROR(VLOOKUP(D89,'[1]3. Vinculación Univ. Sociedad'!$F:$G,2,FALSE),IFERROR(VLOOKUP(D89,'[1]4. Docencia y Profesorado Univ.'!$F:$G,2,FALSE),IFERROR(VLOOKUP(D89,'[1]5. Estudiantes y Graduados'!$F:$G,2,FALSE),IFERROR(VLOOKUP(D89,'[1]11. Gestion Administrativa'!$F:$G,2,FALSE),IFERROR(VLOOKUP(D89,'[1]13. Gestión Académica'!$F:$G,2,FALSE),IFERROR(VLOOKUP(D89,'[1]9. Asegura. de la Calid. y M'!$F:$G,2,FALSE),IFERROR(VLOOKUP(D89,'[1]6. Gestión del Conocimiento'!$F:$G,2,FALSE),IFERROR(VLOOKUP(D89,'[1]15. Gobernabilidad y Proceso...'!$F:$G,2,FALSE),IFERROR(VLOOKUP(D89,'[1]12. Gestión del Talento Humano'!$F:$G,2,FALSE),IFERROR(VLOOKUP(D89,'[1]14. Internacional... de la E.S.'!$F:$G,2,FALSE),IFERROR(VLOOKUP(D89,'[1]10. Posgrado'!$F:$G,2,FALSE),IFERROR(VLOOKUP(D89,'[1]17. Gestión TIC'!$F:$G,2,FALSE),IFERROR(VLOOKUP(D89,'[1]16. Desa. del Sistema Educ.Sup.'!$F:$G,2,FALSE),IFERROR(VLOOKUP(D89,'[1]8. Cultura de Inno. Insti...'!$F:$G,2,FALSE),VLOOKUP(D89,'[1]7. Lo Esencial de la Reforma U.'!$F:$G,2,0)))))))))))))))))</f>
        <v>Socializar nuevo Plan de Estudios de Técnico Universitario en Agroexportación con los DOCENTES y estudiantes de primer ingreso</v>
      </c>
      <c r="D90" s="31"/>
      <c r="E90" s="93"/>
      <c r="F90" s="93"/>
      <c r="G90" s="93"/>
      <c r="H90" s="76"/>
      <c r="I90" s="76"/>
      <c r="J90" s="76"/>
      <c r="K90" s="112"/>
      <c r="L90" s="464"/>
    </row>
    <row r="91" spans="3:12" ht="15.75" thickBot="1" x14ac:dyDescent="0.3">
      <c r="C91" s="70" t="s">
        <v>1702</v>
      </c>
      <c r="D91" s="31"/>
      <c r="E91" s="93"/>
      <c r="F91" s="93"/>
      <c r="G91" s="93"/>
      <c r="H91" s="76"/>
      <c r="I91" s="76"/>
      <c r="J91" s="76"/>
      <c r="K91" s="112"/>
      <c r="L91" s="464"/>
    </row>
    <row r="92" spans="3:12" ht="30.75" thickBot="1" x14ac:dyDescent="0.3">
      <c r="C92" s="126" t="s">
        <v>44</v>
      </c>
      <c r="D92" s="129" t="s">
        <v>45</v>
      </c>
      <c r="E92" s="128" t="s">
        <v>55</v>
      </c>
      <c r="F92" s="128" t="s">
        <v>57</v>
      </c>
      <c r="G92" s="127" t="s">
        <v>27</v>
      </c>
      <c r="H92" s="133" t="s">
        <v>130</v>
      </c>
      <c r="I92" s="128" t="s">
        <v>46</v>
      </c>
      <c r="J92" s="128" t="s">
        <v>131</v>
      </c>
      <c r="K92" s="128" t="s">
        <v>409</v>
      </c>
      <c r="L92" s="128" t="s">
        <v>410</v>
      </c>
    </row>
    <row r="93" spans="3:12" x14ac:dyDescent="0.25">
      <c r="C93" s="326" t="s">
        <v>47</v>
      </c>
      <c r="D93" s="1519">
        <v>50</v>
      </c>
      <c r="E93" s="327"/>
      <c r="F93" s="115">
        <v>30000</v>
      </c>
      <c r="G93" s="328">
        <f t="shared" ref="G93:G101" si="10">E93*F93</f>
        <v>0</v>
      </c>
      <c r="H93" s="329"/>
      <c r="I93" s="116" t="s">
        <v>698</v>
      </c>
      <c r="J93" s="116" t="str">
        <f>VLOOKUP(I93,[1]Presupuesto!$B$11:$C$566,2,0)</f>
        <v>SERVICIOS DE CAPACITACION.</v>
      </c>
      <c r="K93" s="98" t="s">
        <v>1356</v>
      </c>
      <c r="L93" s="116" t="s">
        <v>393</v>
      </c>
    </row>
    <row r="94" spans="3:12" x14ac:dyDescent="0.25">
      <c r="C94" s="99" t="s">
        <v>48</v>
      </c>
      <c r="D94" s="1520"/>
      <c r="E94" s="200">
        <f>D93</f>
        <v>50</v>
      </c>
      <c r="F94" s="100">
        <v>5</v>
      </c>
      <c r="G94" s="97">
        <f t="shared" si="10"/>
        <v>250</v>
      </c>
      <c r="H94" s="161" t="s">
        <v>128</v>
      </c>
      <c r="I94" s="98" t="s">
        <v>716</v>
      </c>
      <c r="J94" s="98" t="str">
        <f>VLOOKUP(I94,[1]Presupuesto!$B$11:$C$566,2,0)</f>
        <v>SERVICIOS DE IMPRENTA PUBLIC.Y REPRODUCCION</v>
      </c>
      <c r="K94" s="98" t="str">
        <f>$K$93</f>
        <v>Desarrollo e Innovación Curricular</v>
      </c>
      <c r="L94" s="98" t="s">
        <v>411</v>
      </c>
    </row>
    <row r="95" spans="3:12" x14ac:dyDescent="0.25">
      <c r="C95" s="99" t="s">
        <v>49</v>
      </c>
      <c r="D95" s="1520"/>
      <c r="E95" s="200">
        <f>D93</f>
        <v>50</v>
      </c>
      <c r="F95" s="100">
        <v>25</v>
      </c>
      <c r="G95" s="97">
        <f t="shared" si="10"/>
        <v>1250</v>
      </c>
      <c r="H95" s="161" t="s">
        <v>128</v>
      </c>
      <c r="I95" s="98" t="s">
        <v>791</v>
      </c>
      <c r="J95" s="98" t="str">
        <f>VLOOKUP(I95,[1]Presupuesto!$B$11:$C$566,2,0)</f>
        <v>ALIMENTOS B EBIDAS PARA PERSONAS</v>
      </c>
      <c r="K95" s="98" t="str">
        <f t="shared" ref="K95:K102" si="11">$K$93</f>
        <v>Desarrollo e Innovación Curricular</v>
      </c>
      <c r="L95" s="98" t="s">
        <v>411</v>
      </c>
    </row>
    <row r="96" spans="3:12" x14ac:dyDescent="0.25">
      <c r="C96" s="99" t="s">
        <v>50</v>
      </c>
      <c r="D96" s="1520"/>
      <c r="E96" s="151">
        <v>0</v>
      </c>
      <c r="F96" s="118">
        <v>10000</v>
      </c>
      <c r="G96" s="97">
        <f t="shared" si="10"/>
        <v>0</v>
      </c>
      <c r="H96" s="161"/>
      <c r="I96" s="321" t="s">
        <v>299</v>
      </c>
      <c r="J96" s="98" t="str">
        <f>VLOOKUP(I96,[1]Presupuesto!$B$11:$C$566,2,0)</f>
        <v>PASAJES (26100-00)</v>
      </c>
      <c r="K96" s="98" t="str">
        <f t="shared" si="11"/>
        <v>Desarrollo e Innovación Curricular</v>
      </c>
      <c r="L96" s="98" t="s">
        <v>411</v>
      </c>
    </row>
    <row r="97" spans="3:12" x14ac:dyDescent="0.25">
      <c r="C97" s="99" t="s">
        <v>416</v>
      </c>
      <c r="D97" s="1520"/>
      <c r="E97" s="151">
        <v>0</v>
      </c>
      <c r="F97" s="118">
        <v>250</v>
      </c>
      <c r="G97" s="97">
        <f t="shared" si="10"/>
        <v>0</v>
      </c>
      <c r="H97" s="161"/>
      <c r="I97" s="98" t="s">
        <v>820</v>
      </c>
      <c r="J97" s="98" t="str">
        <f>VLOOKUP(I97,[1]Presupuesto!$B$11:$C$566,2,0)</f>
        <v>PRODUCTOS PAPEL Y CARTON</v>
      </c>
      <c r="K97" s="98" t="str">
        <f t="shared" si="11"/>
        <v>Desarrollo e Innovación Curricular</v>
      </c>
      <c r="L97" s="98" t="s">
        <v>411</v>
      </c>
    </row>
    <row r="98" spans="3:12" x14ac:dyDescent="0.25">
      <c r="C98" s="99" t="s">
        <v>51</v>
      </c>
      <c r="D98" s="1520"/>
      <c r="E98" s="200"/>
      <c r="F98" s="100">
        <v>85</v>
      </c>
      <c r="G98" s="97">
        <f t="shared" si="10"/>
        <v>0</v>
      </c>
      <c r="H98" s="161"/>
      <c r="I98" s="98" t="s">
        <v>820</v>
      </c>
      <c r="J98" s="98" t="str">
        <f>VLOOKUP(I98,[1]Presupuesto!$B$11:$C$566,2,0)</f>
        <v>PRODUCTOS PAPEL Y CARTON</v>
      </c>
      <c r="K98" s="98" t="str">
        <f t="shared" si="11"/>
        <v>Desarrollo e Innovación Curricular</v>
      </c>
      <c r="L98" s="98" t="s">
        <v>411</v>
      </c>
    </row>
    <row r="99" spans="3:12" x14ac:dyDescent="0.25">
      <c r="C99" s="99" t="s">
        <v>122</v>
      </c>
      <c r="D99" s="1520"/>
      <c r="E99" s="200"/>
      <c r="F99" s="100">
        <v>36</v>
      </c>
      <c r="G99" s="97">
        <f t="shared" si="10"/>
        <v>0</v>
      </c>
      <c r="H99" s="161"/>
      <c r="I99" s="98" t="s">
        <v>941</v>
      </c>
      <c r="J99" s="98" t="str">
        <f>VLOOKUP(I99,[1]Presupuesto!$B$11:$C$566,2,0)</f>
        <v>UTILES DE ESCRITORIO, OFICINA Y ENSE¥ANZA</v>
      </c>
      <c r="K99" s="98" t="str">
        <f t="shared" si="11"/>
        <v>Desarrollo e Innovación Curricular</v>
      </c>
      <c r="L99" s="98" t="s">
        <v>411</v>
      </c>
    </row>
    <row r="100" spans="3:12" x14ac:dyDescent="0.25">
      <c r="C100" s="99" t="s">
        <v>34</v>
      </c>
      <c r="D100" s="1520"/>
      <c r="E100" s="200"/>
      <c r="F100" s="100">
        <v>80</v>
      </c>
      <c r="G100" s="97">
        <f t="shared" si="10"/>
        <v>0</v>
      </c>
      <c r="H100" s="161"/>
      <c r="I100" s="98" t="s">
        <v>941</v>
      </c>
      <c r="J100" s="98" t="str">
        <f>VLOOKUP(I100,[1]Presupuesto!$B$11:$C$566,2,0)</f>
        <v>UTILES DE ESCRITORIO, OFICINA Y ENSE¥ANZA</v>
      </c>
      <c r="K100" s="98" t="str">
        <f t="shared" si="11"/>
        <v>Desarrollo e Innovación Curricular</v>
      </c>
      <c r="L100" s="98" t="s">
        <v>411</v>
      </c>
    </row>
    <row r="101" spans="3:12" x14ac:dyDescent="0.25">
      <c r="C101" s="109" t="s">
        <v>52</v>
      </c>
      <c r="D101" s="1520"/>
      <c r="E101" s="212">
        <v>0</v>
      </c>
      <c r="F101" s="119">
        <v>25</v>
      </c>
      <c r="G101" s="97">
        <f t="shared" si="10"/>
        <v>0</v>
      </c>
      <c r="H101" s="161"/>
      <c r="I101" s="98" t="s">
        <v>941</v>
      </c>
      <c r="J101" s="98" t="str">
        <f>VLOOKUP(I101,[1]Presupuesto!$B$11:$C$566,2,0)</f>
        <v>UTILES DE ESCRITORIO, OFICINA Y ENSE¥ANZA</v>
      </c>
      <c r="K101" s="98" t="str">
        <f t="shared" si="11"/>
        <v>Desarrollo e Innovación Curricular</v>
      </c>
      <c r="L101" s="98" t="s">
        <v>411</v>
      </c>
    </row>
    <row r="102" spans="3:12" ht="15.75" thickBot="1" x14ac:dyDescent="0.3">
      <c r="C102" s="216" t="s">
        <v>429</v>
      </c>
      <c r="D102" s="217">
        <v>0</v>
      </c>
      <c r="E102" s="331">
        <v>0</v>
      </c>
      <c r="F102" s="104">
        <f>HLOOKUP(C102,$AH$2:$BU$3,2,0)</f>
        <v>1150</v>
      </c>
      <c r="G102" s="105">
        <f>D102*E102*F102</f>
        <v>0</v>
      </c>
      <c r="H102" s="332"/>
      <c r="I102" s="333" t="s">
        <v>300</v>
      </c>
      <c r="J102" s="106" t="str">
        <f>VLOOKUP(I102,[1]Presupuesto!$B$11:$C$566,2,0)</f>
        <v>VIATICOS (26200-00)</v>
      </c>
      <c r="K102" s="334" t="str">
        <f t="shared" si="11"/>
        <v>Desarrollo e Innovación Curricular</v>
      </c>
      <c r="L102" s="334" t="s">
        <v>411</v>
      </c>
    </row>
    <row r="103" spans="3:12" x14ac:dyDescent="0.25">
      <c r="C103" s="93"/>
      <c r="D103" s="464"/>
      <c r="E103" s="112"/>
      <c r="F103" s="112"/>
      <c r="G103" s="112"/>
      <c r="H103" s="174"/>
      <c r="I103" s="112"/>
      <c r="J103" s="112"/>
      <c r="K103" s="112"/>
      <c r="L103" s="464"/>
    </row>
    <row r="104" spans="3:12" ht="15.75" thickBot="1" x14ac:dyDescent="0.3">
      <c r="C104" s="464"/>
      <c r="D104" s="464"/>
      <c r="E104" s="464"/>
      <c r="F104" s="464"/>
      <c r="G104" s="464"/>
      <c r="H104" s="451"/>
      <c r="I104" s="464"/>
      <c r="J104" s="464"/>
      <c r="K104" s="464"/>
      <c r="L104" s="464"/>
    </row>
    <row r="105" spans="3:12" ht="15.75" thickBot="1" x14ac:dyDescent="0.3">
      <c r="C105" s="29" t="s">
        <v>43</v>
      </c>
      <c r="D105" s="30">
        <f>SUM(G112:G121)</f>
        <v>85</v>
      </c>
      <c r="E105" s="93"/>
      <c r="F105" s="93"/>
      <c r="G105" s="93"/>
      <c r="H105" s="76"/>
      <c r="I105" s="76"/>
      <c r="J105" s="76"/>
      <c r="K105" s="112"/>
      <c r="L105" s="464"/>
    </row>
    <row r="106" spans="3:12" x14ac:dyDescent="0.25">
      <c r="C106" s="70"/>
      <c r="D106" s="31"/>
      <c r="E106" s="93"/>
      <c r="F106" s="93"/>
      <c r="G106" s="93"/>
      <c r="H106" s="76"/>
      <c r="I106" s="76"/>
      <c r="J106" s="76"/>
      <c r="K106" s="112"/>
      <c r="L106" s="464"/>
    </row>
    <row r="107" spans="3:12" x14ac:dyDescent="0.25">
      <c r="C107" s="70"/>
      <c r="D107" s="31"/>
      <c r="E107" s="93"/>
      <c r="F107" s="93"/>
      <c r="G107" s="93"/>
      <c r="H107" s="76"/>
      <c r="I107" s="76"/>
      <c r="J107" s="76"/>
      <c r="K107" s="112"/>
      <c r="L107" s="464"/>
    </row>
    <row r="108" spans="3:12" ht="15.75" x14ac:dyDescent="0.25">
      <c r="C108" s="202" t="s">
        <v>391</v>
      </c>
      <c r="D108" s="367" t="str">
        <f>'[1]13. Gestión Académica'!F9</f>
        <v>IA-13.1.1.1.1</v>
      </c>
      <c r="E108" s="93"/>
      <c r="F108" s="93"/>
      <c r="G108" s="93"/>
      <c r="H108" s="76"/>
      <c r="I108" s="76"/>
      <c r="J108" s="76"/>
      <c r="K108" s="112"/>
      <c r="L108" s="464"/>
    </row>
    <row r="109" spans="3:12" ht="18.75" x14ac:dyDescent="0.25">
      <c r="C109" s="210" t="str">
        <f>IFERROR(VLOOKUP(D108,'[1]1. Desarrollo e Innov. Curricu.'!$F:$G,2,FALSE),IFERROR(VLOOKUP(D108,'[1]2. Investigación Científica'!$F:$G,2,FALSE),IFERROR(VLOOKUP(D108,'[1]3. Vinculación Univ. Sociedad'!$F:$G,2,FALSE),IFERROR(VLOOKUP(D108,'[1]4. Docencia y Profesorado Univ.'!$F:$G,2,FALSE),IFERROR(VLOOKUP(D108,'[1]5. Estudiantes y Graduados'!$F:$G,2,FALSE),IFERROR(VLOOKUP(D108,'[1]11. Gestion Administrativa'!$F:$G,2,FALSE),IFERROR(VLOOKUP(D108,'[1]13. Gestión Académica'!$F:$G,2,FALSE),IFERROR(VLOOKUP(D108,'[1]9. Asegura. de la Calid. y M'!$F:$G,2,FALSE),IFERROR(VLOOKUP(D108,'[1]6. Gestión del Conocimiento'!$F:$G,2,FALSE),IFERROR(VLOOKUP(D108,'[1]15. Gobernabilidad y Proceso...'!$F:$G,2,FALSE),IFERROR(VLOOKUP(D108,'[1]12. Gestión del Talento Humano'!$F:$G,2,FALSE),IFERROR(VLOOKUP(D108,'[1]14. Internacional... de la E.S.'!$F:$G,2,FALSE),IFERROR(VLOOKUP(D108,'[1]10. Posgrado'!$F:$G,2,FALSE),IFERROR(VLOOKUP(D108,'[1]17. Gestión TIC'!$F:$G,2,FALSE),IFERROR(VLOOKUP(D108,'[1]16. Desa. del Sistema Educ.Sup.'!$F:$G,2,FALSE),IFERROR(VLOOKUP(D108,'[1]8. Cultura de Inno. Insti...'!$F:$G,2,FALSE),VLOOKUP(D108,'[1]7. Lo Esencial de la Reforma U.'!$F:$G,2,0)))))))))))))))))</f>
        <v>Realizar 10 Giras educativas a diferentes empresas de vocación agroindustrial en la región sur</v>
      </c>
      <c r="D109" s="31"/>
      <c r="E109" s="93"/>
      <c r="F109" s="93"/>
      <c r="G109" s="93"/>
      <c r="H109" s="76"/>
      <c r="I109" s="76"/>
      <c r="J109" s="76"/>
      <c r="K109" s="112"/>
      <c r="L109" s="464"/>
    </row>
    <row r="110" spans="3:12" ht="15.75" thickBot="1" x14ac:dyDescent="0.3">
      <c r="C110" s="70"/>
      <c r="D110" s="31"/>
      <c r="E110" s="93"/>
      <c r="F110" s="93"/>
      <c r="G110" s="93"/>
      <c r="H110" s="76"/>
      <c r="I110" s="76"/>
      <c r="J110" s="76"/>
      <c r="K110" s="112"/>
      <c r="L110" s="464"/>
    </row>
    <row r="111" spans="3:12" ht="30.75" thickBot="1" x14ac:dyDescent="0.3">
      <c r="C111" s="126" t="s">
        <v>44</v>
      </c>
      <c r="D111" s="129" t="s">
        <v>45</v>
      </c>
      <c r="E111" s="128" t="s">
        <v>55</v>
      </c>
      <c r="F111" s="128" t="s">
        <v>57</v>
      </c>
      <c r="G111" s="127" t="s">
        <v>27</v>
      </c>
      <c r="H111" s="133" t="s">
        <v>130</v>
      </c>
      <c r="I111" s="128" t="s">
        <v>46</v>
      </c>
      <c r="J111" s="128" t="s">
        <v>131</v>
      </c>
      <c r="K111" s="128" t="s">
        <v>409</v>
      </c>
      <c r="L111" s="128" t="s">
        <v>410</v>
      </c>
    </row>
    <row r="112" spans="3:12" x14ac:dyDescent="0.25">
      <c r="C112" s="326" t="s">
        <v>47</v>
      </c>
      <c r="D112" s="1519">
        <v>160</v>
      </c>
      <c r="E112" s="327"/>
      <c r="F112" s="115">
        <v>30000</v>
      </c>
      <c r="G112" s="328">
        <f t="shared" ref="G112:G120" si="12">E112*F112</f>
        <v>0</v>
      </c>
      <c r="H112" s="329"/>
      <c r="I112" s="116" t="s">
        <v>698</v>
      </c>
      <c r="J112" s="116" t="str">
        <f>VLOOKUP(I112,[1]Presupuesto!$B$11:$C$566,2,0)</f>
        <v>SERVICIOS DE CAPACITACION.</v>
      </c>
      <c r="K112" s="330" t="s">
        <v>1513</v>
      </c>
      <c r="L112" s="116" t="s">
        <v>393</v>
      </c>
    </row>
    <row r="113" spans="3:12" x14ac:dyDescent="0.25">
      <c r="C113" s="99" t="s">
        <v>48</v>
      </c>
      <c r="D113" s="1520"/>
      <c r="E113" s="200"/>
      <c r="F113" s="100">
        <v>50</v>
      </c>
      <c r="G113" s="97">
        <f t="shared" si="12"/>
        <v>0</v>
      </c>
      <c r="H113" s="161"/>
      <c r="I113" s="98" t="s">
        <v>716</v>
      </c>
      <c r="J113" s="98" t="str">
        <f>VLOOKUP(I113,[1]Presupuesto!$B$11:$C$566,2,0)</f>
        <v>SERVICIOS DE IMPRENTA PUBLIC.Y REPRODUCCION</v>
      </c>
      <c r="K113" s="98" t="str">
        <f>$K$112</f>
        <v>Gestión Tecnologías de Información y Comunicación</v>
      </c>
      <c r="L113" s="98" t="s">
        <v>411</v>
      </c>
    </row>
    <row r="114" spans="3:12" x14ac:dyDescent="0.25">
      <c r="C114" s="99" t="s">
        <v>49</v>
      </c>
      <c r="D114" s="1520"/>
      <c r="E114" s="200"/>
      <c r="F114" s="100">
        <v>150</v>
      </c>
      <c r="G114" s="97">
        <f t="shared" si="12"/>
        <v>0</v>
      </c>
      <c r="H114" s="161"/>
      <c r="I114" s="98" t="s">
        <v>791</v>
      </c>
      <c r="J114" s="98" t="str">
        <f>VLOOKUP(I114,[1]Presupuesto!$B$11:$C$566,2,0)</f>
        <v>ALIMENTOS B EBIDAS PARA PERSONAS</v>
      </c>
      <c r="K114" s="98" t="str">
        <f t="shared" ref="K114:K121" si="13">$K$112</f>
        <v>Gestión Tecnologías de Información y Comunicación</v>
      </c>
      <c r="L114" s="98" t="s">
        <v>395</v>
      </c>
    </row>
    <row r="115" spans="3:12" x14ac:dyDescent="0.25">
      <c r="C115" s="99" t="s">
        <v>50</v>
      </c>
      <c r="D115" s="1520"/>
      <c r="E115" s="151"/>
      <c r="F115" s="118">
        <v>10000</v>
      </c>
      <c r="G115" s="97">
        <f t="shared" si="12"/>
        <v>0</v>
      </c>
      <c r="H115" s="161"/>
      <c r="I115" s="321" t="s">
        <v>299</v>
      </c>
      <c r="J115" s="98" t="str">
        <f>VLOOKUP(I115,[1]Presupuesto!$B$11:$C$566,2,0)</f>
        <v>PASAJES (26100-00)</v>
      </c>
      <c r="K115" s="98" t="str">
        <f t="shared" si="13"/>
        <v>Gestión Tecnologías de Información y Comunicación</v>
      </c>
      <c r="L115" s="98" t="s">
        <v>411</v>
      </c>
    </row>
    <row r="116" spans="3:12" x14ac:dyDescent="0.25">
      <c r="C116" s="99" t="s">
        <v>416</v>
      </c>
      <c r="D116" s="1520"/>
      <c r="E116" s="151"/>
      <c r="F116" s="118">
        <v>250</v>
      </c>
      <c r="G116" s="97">
        <f t="shared" si="12"/>
        <v>0</v>
      </c>
      <c r="H116" s="161"/>
      <c r="I116" s="98" t="s">
        <v>820</v>
      </c>
      <c r="J116" s="98" t="str">
        <f>VLOOKUP(I116,[1]Presupuesto!$B$11:$C$566,2,0)</f>
        <v>PRODUCTOS PAPEL Y CARTON</v>
      </c>
      <c r="K116" s="98" t="str">
        <f t="shared" si="13"/>
        <v>Gestión Tecnologías de Información y Comunicación</v>
      </c>
      <c r="L116" s="98" t="s">
        <v>411</v>
      </c>
    </row>
    <row r="117" spans="3:12" x14ac:dyDescent="0.25">
      <c r="C117" s="99" t="s">
        <v>1701</v>
      </c>
      <c r="D117" s="1520"/>
      <c r="E117" s="200">
        <v>1</v>
      </c>
      <c r="F117" s="100">
        <v>85</v>
      </c>
      <c r="G117" s="97">
        <f t="shared" si="12"/>
        <v>85</v>
      </c>
      <c r="H117" s="161" t="s">
        <v>128</v>
      </c>
      <c r="I117" s="98" t="s">
        <v>820</v>
      </c>
      <c r="J117" s="98" t="str">
        <f>VLOOKUP(I117,[1]Presupuesto!$B$11:$C$566,2,0)</f>
        <v>PRODUCTOS PAPEL Y CARTON</v>
      </c>
      <c r="K117" s="98" t="str">
        <f t="shared" si="13"/>
        <v>Gestión Tecnologías de Información y Comunicación</v>
      </c>
      <c r="L117" s="98" t="s">
        <v>411</v>
      </c>
    </row>
    <row r="118" spans="3:12" x14ac:dyDescent="0.25">
      <c r="C118" s="99" t="s">
        <v>122</v>
      </c>
      <c r="D118" s="1520"/>
      <c r="E118" s="200"/>
      <c r="F118" s="100">
        <v>36</v>
      </c>
      <c r="G118" s="97">
        <f t="shared" si="12"/>
        <v>0</v>
      </c>
      <c r="H118" s="161"/>
      <c r="I118" s="98" t="s">
        <v>941</v>
      </c>
      <c r="J118" s="98" t="str">
        <f>VLOOKUP(I118,[1]Presupuesto!$B$11:$C$566,2,0)</f>
        <v>UTILES DE ESCRITORIO, OFICINA Y ENSE¥ANZA</v>
      </c>
      <c r="K118" s="98" t="str">
        <f t="shared" si="13"/>
        <v>Gestión Tecnologías de Información y Comunicación</v>
      </c>
      <c r="L118" s="98" t="s">
        <v>411</v>
      </c>
    </row>
    <row r="119" spans="3:12" x14ac:dyDescent="0.25">
      <c r="C119" s="99" t="s">
        <v>34</v>
      </c>
      <c r="D119" s="1520"/>
      <c r="E119" s="200"/>
      <c r="F119" s="100">
        <v>80</v>
      </c>
      <c r="G119" s="97">
        <f t="shared" si="12"/>
        <v>0</v>
      </c>
      <c r="H119" s="161"/>
      <c r="I119" s="98" t="s">
        <v>941</v>
      </c>
      <c r="J119" s="98" t="str">
        <f>VLOOKUP(I119,[1]Presupuesto!$B$11:$C$566,2,0)</f>
        <v>UTILES DE ESCRITORIO, OFICINA Y ENSE¥ANZA</v>
      </c>
      <c r="K119" s="98" t="str">
        <f t="shared" si="13"/>
        <v>Gestión Tecnologías de Información y Comunicación</v>
      </c>
      <c r="L119" s="98" t="s">
        <v>411</v>
      </c>
    </row>
    <row r="120" spans="3:12" x14ac:dyDescent="0.25">
      <c r="C120" s="109" t="s">
        <v>52</v>
      </c>
      <c r="D120" s="1520"/>
      <c r="E120" s="212"/>
      <c r="F120" s="119">
        <v>25</v>
      </c>
      <c r="G120" s="97">
        <f t="shared" si="12"/>
        <v>0</v>
      </c>
      <c r="H120" s="161"/>
      <c r="I120" s="98" t="s">
        <v>941</v>
      </c>
      <c r="J120" s="98" t="str">
        <f>VLOOKUP(I120,[1]Presupuesto!$B$11:$C$566,2,0)</f>
        <v>UTILES DE ESCRITORIO, OFICINA Y ENSE¥ANZA</v>
      </c>
      <c r="K120" s="98" t="str">
        <f t="shared" si="13"/>
        <v>Gestión Tecnologías de Información y Comunicación</v>
      </c>
      <c r="L120" s="98" t="s">
        <v>411</v>
      </c>
    </row>
    <row r="121" spans="3:12" ht="15.75" thickBot="1" x14ac:dyDescent="0.3">
      <c r="C121" s="216" t="s">
        <v>429</v>
      </c>
      <c r="D121" s="217">
        <v>0</v>
      </c>
      <c r="E121" s="331">
        <v>0</v>
      </c>
      <c r="F121" s="104">
        <f>HLOOKUP(C121,$AH$2:$BU$3,2,0)</f>
        <v>1150</v>
      </c>
      <c r="G121" s="105">
        <f>D121*E121*F121</f>
        <v>0</v>
      </c>
      <c r="H121" s="332"/>
      <c r="I121" s="333" t="s">
        <v>300</v>
      </c>
      <c r="J121" s="106" t="str">
        <f>VLOOKUP(I121,[1]Presupuesto!$B$11:$C$566,2,0)</f>
        <v>VIATICOS (26200-00)</v>
      </c>
      <c r="K121" s="334" t="str">
        <f t="shared" si="13"/>
        <v>Gestión Tecnologías de Información y Comunicación</v>
      </c>
      <c r="L121" s="334" t="s">
        <v>411</v>
      </c>
    </row>
    <row r="122" spans="3:12" x14ac:dyDescent="0.25">
      <c r="C122" s="464"/>
      <c r="D122" s="464"/>
      <c r="E122" s="464"/>
      <c r="F122" s="464"/>
      <c r="G122" s="464"/>
      <c r="H122" s="451"/>
      <c r="I122" s="464"/>
      <c r="J122" s="464"/>
      <c r="K122" s="464"/>
      <c r="L122" s="464"/>
    </row>
    <row r="123" spans="3:12" ht="15.75" thickBot="1" x14ac:dyDescent="0.3">
      <c r="C123" s="464"/>
      <c r="D123" s="464"/>
      <c r="E123" s="464"/>
      <c r="F123" s="464"/>
      <c r="G123" s="464"/>
      <c r="H123" s="451"/>
      <c r="I123" s="464"/>
      <c r="J123" s="464"/>
      <c r="K123" s="464"/>
      <c r="L123" s="464"/>
    </row>
    <row r="124" spans="3:12" ht="15.75" thickBot="1" x14ac:dyDescent="0.3">
      <c r="C124" s="29" t="s">
        <v>43</v>
      </c>
      <c r="D124" s="30">
        <f>SUM(G131:G140)</f>
        <v>85</v>
      </c>
      <c r="E124" s="93"/>
      <c r="F124" s="93"/>
      <c r="G124" s="93"/>
      <c r="H124" s="76"/>
      <c r="I124" s="76"/>
      <c r="J124" s="76"/>
      <c r="K124" s="112"/>
      <c r="L124" s="464"/>
    </row>
    <row r="125" spans="3:12" x14ac:dyDescent="0.25">
      <c r="C125" s="70"/>
      <c r="D125" s="31"/>
      <c r="E125" s="93"/>
      <c r="F125" s="93"/>
      <c r="G125" s="93"/>
      <c r="H125" s="76"/>
      <c r="I125" s="76"/>
      <c r="J125" s="76"/>
      <c r="K125" s="112"/>
      <c r="L125" s="464"/>
    </row>
    <row r="126" spans="3:12" x14ac:dyDescent="0.25">
      <c r="C126" s="70"/>
      <c r="D126" s="31"/>
      <c r="E126" s="93"/>
      <c r="F126" s="93"/>
      <c r="G126" s="93"/>
      <c r="H126" s="76"/>
      <c r="I126" s="76"/>
      <c r="J126" s="76"/>
      <c r="K126" s="112"/>
      <c r="L126" s="464"/>
    </row>
    <row r="127" spans="3:12" ht="15.75" x14ac:dyDescent="0.25">
      <c r="C127" s="202" t="s">
        <v>391</v>
      </c>
      <c r="D127" s="367" t="str">
        <f>'[1]13. Gestión Académica'!F11</f>
        <v>IA-13.1.1.1.3</v>
      </c>
      <c r="E127" s="93"/>
      <c r="F127" s="93"/>
      <c r="G127" s="93"/>
      <c r="H127" s="76"/>
      <c r="I127" s="76"/>
      <c r="J127" s="76"/>
      <c r="K127" s="112"/>
      <c r="L127" s="464"/>
    </row>
    <row r="128" spans="3:12" ht="18.75" x14ac:dyDescent="0.25">
      <c r="C128" s="210" t="str">
        <f>IFERROR(VLOOKUP(D127,'[1]1. Desarrollo e Innov. Curricu.'!$F:$G,2,FALSE),IFERROR(VLOOKUP(D127,'[1]2. Investigación Científica'!$F:$G,2,FALSE),IFERROR(VLOOKUP(D127,'[1]3. Vinculación Univ. Sociedad'!$F:$G,2,FALSE),IFERROR(VLOOKUP(D127,'[1]4. Docencia y Profesorado Univ.'!$F:$G,2,FALSE),IFERROR(VLOOKUP(D127,'[1]5. Estudiantes y Graduados'!$F:$G,2,FALSE),IFERROR(VLOOKUP(D127,'[1]11. Gestion Administrativa'!$F:$G,2,FALSE),IFERROR(VLOOKUP(D127,'[1]13. Gestión Académica'!$F:$G,2,FALSE),IFERROR(VLOOKUP(D127,'[1]9. Asegura. de la Calid. y M'!$F:$G,2,FALSE),IFERROR(VLOOKUP(D127,'[1]6. Gestión del Conocimiento'!$F:$G,2,FALSE),IFERROR(VLOOKUP(D127,'[1]15. Gobernabilidad y Proceso...'!$F:$G,2,FALSE),IFERROR(VLOOKUP(D127,'[1]12. Gestión del Talento Humano'!$F:$G,2,FALSE),IFERROR(VLOOKUP(D127,'[1]14. Internacional... de la E.S.'!$F:$G,2,FALSE),IFERROR(VLOOKUP(D127,'[1]10. Posgrado'!$F:$G,2,FALSE),IFERROR(VLOOKUP(D127,'[1]17. Gestión TIC'!$F:$G,2,FALSE),IFERROR(VLOOKUP(D127,'[1]16. Desa. del Sistema Educ.Sup.'!$F:$G,2,FALSE),IFERROR(VLOOKUP(D127,'[1]8. Cultura de Inno. Insti...'!$F:$G,2,FALSE),VLOOKUP(D127,'[1]7. Lo Esencial de la Reforma U.'!$F:$G,2,0)))))))))))))))))</f>
        <v>Realizar 120 supervisiones de PPS</v>
      </c>
      <c r="D128" s="31"/>
      <c r="E128" s="93"/>
      <c r="F128" s="93"/>
      <c r="G128" s="93"/>
      <c r="H128" s="76"/>
      <c r="I128" s="76"/>
      <c r="J128" s="76"/>
      <c r="K128" s="112"/>
      <c r="L128" s="464"/>
    </row>
    <row r="129" spans="3:12" ht="15.75" thickBot="1" x14ac:dyDescent="0.3">
      <c r="C129" s="70"/>
      <c r="D129" s="31"/>
      <c r="E129" s="93"/>
      <c r="F129" s="93"/>
      <c r="G129" s="93"/>
      <c r="H129" s="76"/>
      <c r="I129" s="76"/>
      <c r="J129" s="76"/>
      <c r="K129" s="112"/>
      <c r="L129" s="464"/>
    </row>
    <row r="130" spans="3:12" ht="30.75" thickBot="1" x14ac:dyDescent="0.3">
      <c r="C130" s="126" t="s">
        <v>44</v>
      </c>
      <c r="D130" s="129" t="s">
        <v>45</v>
      </c>
      <c r="E130" s="128" t="s">
        <v>55</v>
      </c>
      <c r="F130" s="128" t="s">
        <v>57</v>
      </c>
      <c r="G130" s="127" t="s">
        <v>27</v>
      </c>
      <c r="H130" s="133" t="s">
        <v>130</v>
      </c>
      <c r="I130" s="128" t="s">
        <v>46</v>
      </c>
      <c r="J130" s="128" t="s">
        <v>131</v>
      </c>
      <c r="K130" s="128" t="s">
        <v>409</v>
      </c>
      <c r="L130" s="128" t="s">
        <v>410</v>
      </c>
    </row>
    <row r="131" spans="3:12" x14ac:dyDescent="0.25">
      <c r="C131" s="326" t="s">
        <v>47</v>
      </c>
      <c r="D131" s="1519">
        <v>60</v>
      </c>
      <c r="E131" s="327"/>
      <c r="F131" s="115">
        <v>30000</v>
      </c>
      <c r="G131" s="328">
        <f t="shared" ref="G131:G139" si="14">E131*F131</f>
        <v>0</v>
      </c>
      <c r="H131" s="329"/>
      <c r="I131" s="116" t="s">
        <v>698</v>
      </c>
      <c r="J131" s="116" t="str">
        <f>VLOOKUP(I131,[1]Presupuesto!$B$11:$C$566,2,0)</f>
        <v>SERVICIOS DE CAPACITACION.</v>
      </c>
      <c r="K131" s="330" t="s">
        <v>1513</v>
      </c>
      <c r="L131" s="116" t="s">
        <v>393</v>
      </c>
    </row>
    <row r="132" spans="3:12" x14ac:dyDescent="0.25">
      <c r="C132" s="99" t="s">
        <v>48</v>
      </c>
      <c r="D132" s="1520"/>
      <c r="E132" s="200"/>
      <c r="F132" s="100">
        <v>50</v>
      </c>
      <c r="G132" s="97">
        <f t="shared" si="14"/>
        <v>0</v>
      </c>
      <c r="H132" s="161"/>
      <c r="I132" s="98" t="s">
        <v>716</v>
      </c>
      <c r="J132" s="98" t="str">
        <f>VLOOKUP(I132,[1]Presupuesto!$B$11:$C$566,2,0)</f>
        <v>SERVICIOS DE IMPRENTA PUBLIC.Y REPRODUCCION</v>
      </c>
      <c r="K132" s="98" t="str">
        <f>$K$131</f>
        <v>Gestión Tecnologías de Información y Comunicación</v>
      </c>
      <c r="L132" s="98" t="s">
        <v>411</v>
      </c>
    </row>
    <row r="133" spans="3:12" x14ac:dyDescent="0.25">
      <c r="C133" s="99" t="s">
        <v>49</v>
      </c>
      <c r="D133" s="1520"/>
      <c r="E133" s="200"/>
      <c r="F133" s="100">
        <v>150</v>
      </c>
      <c r="G133" s="97">
        <f t="shared" si="14"/>
        <v>0</v>
      </c>
      <c r="H133" s="161"/>
      <c r="I133" s="98" t="s">
        <v>791</v>
      </c>
      <c r="J133" s="98" t="str">
        <f>VLOOKUP(I133,[1]Presupuesto!$B$11:$C$566,2,0)</f>
        <v>ALIMENTOS B EBIDAS PARA PERSONAS</v>
      </c>
      <c r="K133" s="98" t="str">
        <f t="shared" ref="K133:K140" si="15">$K$131</f>
        <v>Gestión Tecnologías de Información y Comunicación</v>
      </c>
      <c r="L133" s="98" t="s">
        <v>395</v>
      </c>
    </row>
    <row r="134" spans="3:12" x14ac:dyDescent="0.25">
      <c r="C134" s="99" t="s">
        <v>50</v>
      </c>
      <c r="D134" s="1520"/>
      <c r="E134" s="151">
        <v>0</v>
      </c>
      <c r="F134" s="118">
        <v>10000</v>
      </c>
      <c r="G134" s="97">
        <f t="shared" si="14"/>
        <v>0</v>
      </c>
      <c r="H134" s="161"/>
      <c r="I134" s="321" t="s">
        <v>299</v>
      </c>
      <c r="J134" s="98" t="str">
        <f>VLOOKUP(I134,[1]Presupuesto!$B$11:$C$566,2,0)</f>
        <v>PASAJES (26100-00)</v>
      </c>
      <c r="K134" s="98" t="str">
        <f t="shared" si="15"/>
        <v>Gestión Tecnologías de Información y Comunicación</v>
      </c>
      <c r="L134" s="98" t="s">
        <v>411</v>
      </c>
    </row>
    <row r="135" spans="3:12" x14ac:dyDescent="0.25">
      <c r="C135" s="99" t="s">
        <v>416</v>
      </c>
      <c r="D135" s="1520"/>
      <c r="E135" s="151">
        <v>0</v>
      </c>
      <c r="F135" s="118">
        <v>250</v>
      </c>
      <c r="G135" s="97">
        <f t="shared" si="14"/>
        <v>0</v>
      </c>
      <c r="H135" s="161"/>
      <c r="I135" s="98" t="s">
        <v>820</v>
      </c>
      <c r="J135" s="98" t="str">
        <f>VLOOKUP(I135,[1]Presupuesto!$B$11:$C$566,2,0)</f>
        <v>PRODUCTOS PAPEL Y CARTON</v>
      </c>
      <c r="K135" s="98" t="str">
        <f t="shared" si="15"/>
        <v>Gestión Tecnologías de Información y Comunicación</v>
      </c>
      <c r="L135" s="98" t="s">
        <v>411</v>
      </c>
    </row>
    <row r="136" spans="3:12" x14ac:dyDescent="0.25">
      <c r="C136" s="99" t="s">
        <v>1701</v>
      </c>
      <c r="D136" s="1520"/>
      <c r="E136" s="200">
        <v>1</v>
      </c>
      <c r="F136" s="100">
        <v>85</v>
      </c>
      <c r="G136" s="97">
        <f t="shared" si="14"/>
        <v>85</v>
      </c>
      <c r="H136" s="161" t="s">
        <v>128</v>
      </c>
      <c r="I136" s="98" t="s">
        <v>820</v>
      </c>
      <c r="J136" s="98" t="str">
        <f>VLOOKUP(I136,[1]Presupuesto!$B$11:$C$566,2,0)</f>
        <v>PRODUCTOS PAPEL Y CARTON</v>
      </c>
      <c r="K136" s="98" t="str">
        <f t="shared" si="15"/>
        <v>Gestión Tecnologías de Información y Comunicación</v>
      </c>
      <c r="L136" s="98" t="s">
        <v>411</v>
      </c>
    </row>
    <row r="137" spans="3:12" x14ac:dyDescent="0.25">
      <c r="C137" s="99" t="s">
        <v>122</v>
      </c>
      <c r="D137" s="1520"/>
      <c r="E137" s="200"/>
      <c r="F137" s="100">
        <v>36</v>
      </c>
      <c r="G137" s="97">
        <f t="shared" si="14"/>
        <v>0</v>
      </c>
      <c r="H137" s="161"/>
      <c r="I137" s="98" t="s">
        <v>941</v>
      </c>
      <c r="J137" s="98" t="str">
        <f>VLOOKUP(I137,[1]Presupuesto!$B$11:$C$566,2,0)</f>
        <v>UTILES DE ESCRITORIO, OFICINA Y ENSE¥ANZA</v>
      </c>
      <c r="K137" s="98" t="str">
        <f t="shared" si="15"/>
        <v>Gestión Tecnologías de Información y Comunicación</v>
      </c>
      <c r="L137" s="98" t="s">
        <v>411</v>
      </c>
    </row>
    <row r="138" spans="3:12" x14ac:dyDescent="0.25">
      <c r="C138" s="99" t="s">
        <v>34</v>
      </c>
      <c r="D138" s="1520"/>
      <c r="E138" s="200"/>
      <c r="F138" s="100">
        <v>80</v>
      </c>
      <c r="G138" s="97">
        <f t="shared" si="14"/>
        <v>0</v>
      </c>
      <c r="H138" s="161"/>
      <c r="I138" s="98" t="s">
        <v>941</v>
      </c>
      <c r="J138" s="98" t="str">
        <f>VLOOKUP(I138,[1]Presupuesto!$B$11:$C$566,2,0)</f>
        <v>UTILES DE ESCRITORIO, OFICINA Y ENSE¥ANZA</v>
      </c>
      <c r="K138" s="98" t="str">
        <f t="shared" si="15"/>
        <v>Gestión Tecnologías de Información y Comunicación</v>
      </c>
      <c r="L138" s="98" t="s">
        <v>411</v>
      </c>
    </row>
    <row r="139" spans="3:12" x14ac:dyDescent="0.25">
      <c r="C139" s="109" t="s">
        <v>52</v>
      </c>
      <c r="D139" s="1520"/>
      <c r="E139" s="212">
        <v>0</v>
      </c>
      <c r="F139" s="119">
        <v>25</v>
      </c>
      <c r="G139" s="97">
        <f t="shared" si="14"/>
        <v>0</v>
      </c>
      <c r="H139" s="161"/>
      <c r="I139" s="98" t="s">
        <v>941</v>
      </c>
      <c r="J139" s="98" t="str">
        <f>VLOOKUP(I139,[1]Presupuesto!$B$11:$C$566,2,0)</f>
        <v>UTILES DE ESCRITORIO, OFICINA Y ENSE¥ANZA</v>
      </c>
      <c r="K139" s="98" t="str">
        <f t="shared" si="15"/>
        <v>Gestión Tecnologías de Información y Comunicación</v>
      </c>
      <c r="L139" s="98" t="s">
        <v>411</v>
      </c>
    </row>
    <row r="140" spans="3:12" ht="15.75" thickBot="1" x14ac:dyDescent="0.3">
      <c r="C140" s="216" t="s">
        <v>429</v>
      </c>
      <c r="D140" s="217">
        <v>0</v>
      </c>
      <c r="E140" s="331">
        <v>0</v>
      </c>
      <c r="F140" s="104">
        <f>HLOOKUP(C140,$AH$2:$BU$3,2,0)</f>
        <v>1150</v>
      </c>
      <c r="G140" s="105">
        <f>D140*E140*F140</f>
        <v>0</v>
      </c>
      <c r="H140" s="332"/>
      <c r="I140" s="333" t="s">
        <v>300</v>
      </c>
      <c r="J140" s="106" t="str">
        <f>VLOOKUP(I140,[1]Presupuesto!$B$11:$C$566,2,0)</f>
        <v>VIATICOS (26200-00)</v>
      </c>
      <c r="K140" s="334" t="str">
        <f t="shared" si="15"/>
        <v>Gestión Tecnologías de Información y Comunicación</v>
      </c>
      <c r="L140" s="334" t="s">
        <v>411</v>
      </c>
    </row>
    <row r="141" spans="3:12" x14ac:dyDescent="0.25">
      <c r="C141" s="93"/>
      <c r="D141" s="464"/>
      <c r="E141" s="112"/>
      <c r="F141" s="112"/>
      <c r="G141" s="112"/>
      <c r="H141" s="174"/>
      <c r="I141" s="112"/>
      <c r="J141" s="112"/>
      <c r="K141" s="112"/>
      <c r="L141" s="464"/>
    </row>
    <row r="142" spans="3:12" ht="15.75" thickBot="1" x14ac:dyDescent="0.3">
      <c r="C142" s="464"/>
      <c r="D142" s="464"/>
      <c r="E142" s="464"/>
      <c r="F142" s="464"/>
      <c r="G142" s="464"/>
      <c r="H142" s="451"/>
      <c r="I142" s="464"/>
      <c r="J142" s="464"/>
      <c r="K142" s="464"/>
      <c r="L142" s="464"/>
    </row>
    <row r="143" spans="3:12" ht="15.75" thickBot="1" x14ac:dyDescent="0.3">
      <c r="C143" s="29" t="s">
        <v>43</v>
      </c>
      <c r="D143" s="30">
        <f>SUM(G150:G159)</f>
        <v>3930</v>
      </c>
      <c r="E143" s="93"/>
      <c r="F143" s="93"/>
      <c r="G143" s="93"/>
      <c r="H143" s="76"/>
      <c r="I143" s="76"/>
      <c r="J143" s="76"/>
      <c r="K143" s="112"/>
      <c r="L143" s="464"/>
    </row>
    <row r="144" spans="3:12" x14ac:dyDescent="0.25">
      <c r="C144" s="70"/>
      <c r="D144" s="31"/>
      <c r="E144" s="93"/>
      <c r="F144" s="93"/>
      <c r="G144" s="93"/>
      <c r="H144" s="76"/>
      <c r="I144" s="76"/>
      <c r="J144" s="76"/>
      <c r="K144" s="112"/>
      <c r="L144" s="464"/>
    </row>
    <row r="145" spans="3:12" x14ac:dyDescent="0.25">
      <c r="C145" s="70"/>
      <c r="D145" s="31"/>
      <c r="E145" s="93"/>
      <c r="F145" s="93"/>
      <c r="G145" s="93"/>
      <c r="H145" s="76"/>
      <c r="I145" s="76"/>
      <c r="J145" s="76"/>
      <c r="K145" s="112"/>
      <c r="L145" s="464"/>
    </row>
    <row r="146" spans="3:12" ht="15.75" x14ac:dyDescent="0.25">
      <c r="C146" s="202" t="s">
        <v>391</v>
      </c>
      <c r="D146" s="367" t="str">
        <f>'[1]11. Gestion Administrativa'!F27</f>
        <v>IA-11.1.1.4.1</v>
      </c>
      <c r="E146" s="93"/>
      <c r="F146" s="93"/>
      <c r="G146" s="93"/>
      <c r="H146" s="76"/>
      <c r="I146" s="76"/>
      <c r="J146" s="76"/>
      <c r="K146" s="112"/>
      <c r="L146" s="464"/>
    </row>
    <row r="147" spans="3:12" ht="18.75" x14ac:dyDescent="0.25">
      <c r="C147" s="210" t="str">
        <f>IFERROR(VLOOKUP(D146,'[1]1. Desarrollo e Innov. Curricu.'!$F:$G,2,FALSE),IFERROR(VLOOKUP(D146,'[1]2. Investigación Científica'!$F:$G,2,FALSE),IFERROR(VLOOKUP(D146,'[1]3. Vinculación Univ. Sociedad'!$F:$G,2,FALSE),IFERROR(VLOOKUP(D146,'[1]4. Docencia y Profesorado Univ.'!$F:$G,2,FALSE),IFERROR(VLOOKUP(D146,'[1]5. Estudiantes y Graduados'!$F:$G,2,FALSE),IFERROR(VLOOKUP(D146,'[1]11. Gestion Administrativa'!$F:$G,2,FALSE),IFERROR(VLOOKUP(D146,'[1]13. Gestión Académica'!$F:$G,2,FALSE),IFERROR(VLOOKUP(D146,'[1]9. Asegura. de la Calid. y M'!$F:$G,2,FALSE),IFERROR(VLOOKUP(D146,'[1]6. Gestión del Conocimiento'!$F:$G,2,FALSE),IFERROR(VLOOKUP(D146,'[1]15. Gobernabilidad y Proceso...'!$F:$G,2,FALSE),IFERROR(VLOOKUP(D146,'[1]12. Gestión del Talento Humano'!$F:$G,2,FALSE),IFERROR(VLOOKUP(D146,'[1]14. Internacional... de la E.S.'!$F:$G,2,FALSE),IFERROR(VLOOKUP(D146,'[1]10. Posgrado'!$F:$G,2,FALSE),IFERROR(VLOOKUP(D146,'[1]17. Gestión TIC'!$F:$G,2,FALSE),IFERROR(VLOOKUP(D146,'[1]16. Desa. del Sistema Educ.Sup.'!$F:$G,2,FALSE),IFERROR(VLOOKUP(D146,'[1]8. Cultura de Inno. Insti...'!$F:$G,2,FALSE),VLOOKUP(D146,'[1]7. Lo Esencial de la Reforma U.'!$F:$G,2,0)))))))))))))))))</f>
        <v>Compra de material didáctico y de oficina</v>
      </c>
      <c r="D147" s="31"/>
      <c r="E147" s="93"/>
      <c r="F147" s="93"/>
      <c r="G147" s="93"/>
      <c r="H147" s="76"/>
      <c r="I147" s="76"/>
      <c r="J147" s="76"/>
      <c r="K147" s="112"/>
      <c r="L147" s="464"/>
    </row>
    <row r="148" spans="3:12" ht="15.75" thickBot="1" x14ac:dyDescent="0.3">
      <c r="C148" s="70"/>
      <c r="D148" s="31"/>
      <c r="E148" s="93"/>
      <c r="F148" s="93"/>
      <c r="G148" s="93"/>
      <c r="H148" s="76"/>
      <c r="I148" s="76"/>
      <c r="J148" s="76"/>
      <c r="K148" s="112"/>
      <c r="L148" s="464"/>
    </row>
    <row r="149" spans="3:12" ht="30.75" thickBot="1" x14ac:dyDescent="0.3">
      <c r="C149" s="126" t="s">
        <v>44</v>
      </c>
      <c r="D149" s="129" t="s">
        <v>45</v>
      </c>
      <c r="E149" s="128" t="s">
        <v>55</v>
      </c>
      <c r="F149" s="128" t="s">
        <v>57</v>
      </c>
      <c r="G149" s="127" t="s">
        <v>27</v>
      </c>
      <c r="H149" s="133" t="s">
        <v>130</v>
      </c>
      <c r="I149" s="128" t="s">
        <v>46</v>
      </c>
      <c r="J149" s="128" t="s">
        <v>131</v>
      </c>
      <c r="K149" s="128" t="s">
        <v>409</v>
      </c>
      <c r="L149" s="128" t="s">
        <v>410</v>
      </c>
    </row>
    <row r="150" spans="3:12" x14ac:dyDescent="0.25">
      <c r="C150" s="326" t="s">
        <v>47</v>
      </c>
      <c r="D150" s="1519"/>
      <c r="E150" s="327"/>
      <c r="F150" s="115">
        <v>30000</v>
      </c>
      <c r="G150" s="328">
        <f t="shared" ref="G150:G158" si="16">E150*F150</f>
        <v>0</v>
      </c>
      <c r="H150" s="329"/>
      <c r="I150" s="116" t="s">
        <v>698</v>
      </c>
      <c r="J150" s="116" t="str">
        <f>VLOOKUP(I150,[1]Presupuesto!$B$11:$C$566,2,0)</f>
        <v>SERVICIOS DE CAPACITACION.</v>
      </c>
      <c r="K150" s="330" t="s">
        <v>1363</v>
      </c>
      <c r="L150" s="116" t="s">
        <v>393</v>
      </c>
    </row>
    <row r="151" spans="3:12" x14ac:dyDescent="0.25">
      <c r="C151" s="99" t="s">
        <v>48</v>
      </c>
      <c r="D151" s="1520"/>
      <c r="E151" s="200">
        <f>D150</f>
        <v>0</v>
      </c>
      <c r="F151" s="100">
        <v>50</v>
      </c>
      <c r="G151" s="97">
        <f t="shared" si="16"/>
        <v>0</v>
      </c>
      <c r="H151" s="161"/>
      <c r="I151" s="98" t="s">
        <v>716</v>
      </c>
      <c r="J151" s="98" t="str">
        <f>VLOOKUP(I151,[1]Presupuesto!$B$11:$C$566,2,0)</f>
        <v>SERVICIOS DE IMPRENTA PUBLIC.Y REPRODUCCION</v>
      </c>
      <c r="K151" s="98" t="str">
        <f>$K$150</f>
        <v>Gestión Administrativa y  financiera en apoyo al Desarrollo Académico</v>
      </c>
      <c r="L151" s="98" t="s">
        <v>411</v>
      </c>
    </row>
    <row r="152" spans="3:12" x14ac:dyDescent="0.25">
      <c r="C152" s="99" t="s">
        <v>49</v>
      </c>
      <c r="D152" s="1520"/>
      <c r="E152" s="200">
        <f>D150</f>
        <v>0</v>
      </c>
      <c r="F152" s="100">
        <v>150</v>
      </c>
      <c r="G152" s="97">
        <f t="shared" si="16"/>
        <v>0</v>
      </c>
      <c r="H152" s="161"/>
      <c r="I152" s="98" t="s">
        <v>791</v>
      </c>
      <c r="J152" s="98" t="str">
        <f>VLOOKUP(I152,[1]Presupuesto!$B$11:$C$566,2,0)</f>
        <v>ALIMENTOS B EBIDAS PARA PERSONAS</v>
      </c>
      <c r="K152" s="98" t="str">
        <f t="shared" ref="K152:K159" si="17">$K$150</f>
        <v>Gestión Administrativa y  financiera en apoyo al Desarrollo Académico</v>
      </c>
      <c r="L152" s="98" t="s">
        <v>395</v>
      </c>
    </row>
    <row r="153" spans="3:12" x14ac:dyDescent="0.25">
      <c r="C153" s="99" t="s">
        <v>50</v>
      </c>
      <c r="D153" s="1520"/>
      <c r="E153" s="151">
        <v>0</v>
      </c>
      <c r="F153" s="118"/>
      <c r="G153" s="97">
        <f t="shared" si="16"/>
        <v>0</v>
      </c>
      <c r="H153" s="161"/>
      <c r="I153" s="321" t="s">
        <v>299</v>
      </c>
      <c r="J153" s="98" t="str">
        <f>VLOOKUP(I153,[1]Presupuesto!$B$11:$C$566,2,0)</f>
        <v>PASAJES (26100-00)</v>
      </c>
      <c r="K153" s="98" t="str">
        <f t="shared" si="17"/>
        <v>Gestión Administrativa y  financiera en apoyo al Desarrollo Académico</v>
      </c>
      <c r="L153" s="98" t="s">
        <v>411</v>
      </c>
    </row>
    <row r="154" spans="3:12" x14ac:dyDescent="0.25">
      <c r="C154" s="99" t="s">
        <v>1703</v>
      </c>
      <c r="D154" s="1520"/>
      <c r="E154" s="151">
        <v>3</v>
      </c>
      <c r="F154" s="118">
        <v>700</v>
      </c>
      <c r="G154" s="97">
        <f t="shared" si="16"/>
        <v>2100</v>
      </c>
      <c r="H154" s="161" t="s">
        <v>128</v>
      </c>
      <c r="I154" s="98" t="s">
        <v>820</v>
      </c>
      <c r="J154" s="98" t="str">
        <f>VLOOKUP(I154,[1]Presupuesto!$B$11:$C$566,2,0)</f>
        <v>PRODUCTOS PAPEL Y CARTON</v>
      </c>
      <c r="K154" s="98" t="str">
        <f t="shared" si="17"/>
        <v>Gestión Administrativa y  financiera en apoyo al Desarrollo Académico</v>
      </c>
      <c r="L154" s="98" t="s">
        <v>411</v>
      </c>
    </row>
    <row r="155" spans="3:12" x14ac:dyDescent="0.25">
      <c r="C155" s="99" t="s">
        <v>1701</v>
      </c>
      <c r="D155" s="1520"/>
      <c r="E155" s="200">
        <v>3</v>
      </c>
      <c r="F155" s="100">
        <v>85</v>
      </c>
      <c r="G155" s="97">
        <f t="shared" si="16"/>
        <v>255</v>
      </c>
      <c r="H155" s="161" t="s">
        <v>128</v>
      </c>
      <c r="I155" s="98" t="s">
        <v>820</v>
      </c>
      <c r="J155" s="98" t="str">
        <f>VLOOKUP(I155,[1]Presupuesto!$B$11:$C$566,2,0)</f>
        <v>PRODUCTOS PAPEL Y CARTON</v>
      </c>
      <c r="K155" s="98" t="str">
        <f t="shared" si="17"/>
        <v>Gestión Administrativa y  financiera en apoyo al Desarrollo Académico</v>
      </c>
      <c r="L155" s="98" t="s">
        <v>411</v>
      </c>
    </row>
    <row r="156" spans="3:12" x14ac:dyDescent="0.25">
      <c r="C156" s="99" t="s">
        <v>122</v>
      </c>
      <c r="D156" s="1520"/>
      <c r="E156" s="200">
        <f>D150/12</f>
        <v>0</v>
      </c>
      <c r="F156" s="100">
        <v>36</v>
      </c>
      <c r="G156" s="97">
        <f t="shared" si="16"/>
        <v>0</v>
      </c>
      <c r="H156" s="161"/>
      <c r="I156" s="98" t="s">
        <v>941</v>
      </c>
      <c r="J156" s="98" t="str">
        <f>VLOOKUP(I156,[1]Presupuesto!$B$11:$C$566,2,0)</f>
        <v>UTILES DE ESCRITORIO, OFICINA Y ENSE¥ANZA</v>
      </c>
      <c r="K156" s="98" t="str">
        <f t="shared" si="17"/>
        <v>Gestión Administrativa y  financiera en apoyo al Desarrollo Académico</v>
      </c>
      <c r="L156" s="98" t="s">
        <v>411</v>
      </c>
    </row>
    <row r="157" spans="3:12" x14ac:dyDescent="0.25">
      <c r="C157" s="99" t="s">
        <v>34</v>
      </c>
      <c r="D157" s="1520"/>
      <c r="E157" s="200">
        <f>18*2*3/12</f>
        <v>9</v>
      </c>
      <c r="F157" s="100">
        <v>175</v>
      </c>
      <c r="G157" s="97">
        <f t="shared" si="16"/>
        <v>1575</v>
      </c>
      <c r="H157" s="161" t="s">
        <v>128</v>
      </c>
      <c r="I157" s="98" t="s">
        <v>941</v>
      </c>
      <c r="J157" s="98" t="str">
        <f>VLOOKUP(I157,[1]Presupuesto!$B$11:$C$566,2,0)</f>
        <v>UTILES DE ESCRITORIO, OFICINA Y ENSE¥ANZA</v>
      </c>
      <c r="K157" s="98" t="str">
        <f t="shared" si="17"/>
        <v>Gestión Administrativa y  financiera en apoyo al Desarrollo Académico</v>
      </c>
      <c r="L157" s="98" t="s">
        <v>411</v>
      </c>
    </row>
    <row r="158" spans="3:12" x14ac:dyDescent="0.25">
      <c r="C158" s="109" t="s">
        <v>52</v>
      </c>
      <c r="D158" s="1520"/>
      <c r="E158" s="212">
        <v>0</v>
      </c>
      <c r="F158" s="119">
        <v>25</v>
      </c>
      <c r="G158" s="97">
        <f t="shared" si="16"/>
        <v>0</v>
      </c>
      <c r="H158" s="161"/>
      <c r="I158" s="98" t="s">
        <v>941</v>
      </c>
      <c r="J158" s="98" t="str">
        <f>VLOOKUP(I158,[1]Presupuesto!$B$11:$C$566,2,0)</f>
        <v>UTILES DE ESCRITORIO, OFICINA Y ENSE¥ANZA</v>
      </c>
      <c r="K158" s="98" t="str">
        <f t="shared" si="17"/>
        <v>Gestión Administrativa y  financiera en apoyo al Desarrollo Académico</v>
      </c>
      <c r="L158" s="98" t="s">
        <v>411</v>
      </c>
    </row>
    <row r="159" spans="3:12" ht="15.75" thickBot="1" x14ac:dyDescent="0.3">
      <c r="C159" s="216" t="s">
        <v>429</v>
      </c>
      <c r="D159" s="217">
        <v>0</v>
      </c>
      <c r="E159" s="331">
        <v>0</v>
      </c>
      <c r="F159" s="104">
        <f>HLOOKUP(C159,$AH$2:$BU$3,2,0)</f>
        <v>1150</v>
      </c>
      <c r="G159" s="105">
        <f>D159*E159*F159</f>
        <v>0</v>
      </c>
      <c r="H159" s="332"/>
      <c r="I159" s="333" t="s">
        <v>300</v>
      </c>
      <c r="J159" s="106" t="str">
        <f>VLOOKUP(I159,[1]Presupuesto!$B$11:$C$566,2,0)</f>
        <v>VIATICOS (26200-00)</v>
      </c>
      <c r="K159" s="334" t="str">
        <f t="shared" si="17"/>
        <v>Gestión Administrativa y  financiera en apoyo al Desarrollo Académico</v>
      </c>
      <c r="L159" s="334" t="s">
        <v>411</v>
      </c>
    </row>
    <row r="161" spans="3:12" ht="15.75" thickBot="1" x14ac:dyDescent="0.3"/>
    <row r="162" spans="3:12" ht="15.75" thickBot="1" x14ac:dyDescent="0.3">
      <c r="C162" s="29" t="s">
        <v>43</v>
      </c>
      <c r="D162" s="30">
        <f>SUM(G169:G178)</f>
        <v>4278.333333333333</v>
      </c>
      <c r="E162" s="93"/>
      <c r="F162" s="93"/>
      <c r="G162" s="93"/>
      <c r="H162" s="76"/>
      <c r="I162" s="76"/>
      <c r="J162" s="76"/>
      <c r="K162" s="112"/>
      <c r="L162" s="464"/>
    </row>
    <row r="163" spans="3:12" x14ac:dyDescent="0.25">
      <c r="C163" s="70"/>
      <c r="D163" s="31"/>
      <c r="E163" s="93"/>
      <c r="F163" s="93"/>
      <c r="G163" s="93"/>
      <c r="H163" s="76"/>
      <c r="I163" s="76"/>
      <c r="J163" s="76"/>
      <c r="K163" s="112"/>
      <c r="L163" s="464"/>
    </row>
    <row r="164" spans="3:12" x14ac:dyDescent="0.25">
      <c r="C164" s="70"/>
      <c r="D164" s="31"/>
      <c r="E164" s="93"/>
      <c r="F164" s="93"/>
      <c r="G164" s="93"/>
      <c r="H164" s="76"/>
      <c r="I164" s="76"/>
      <c r="J164" s="76"/>
      <c r="K164" s="112"/>
      <c r="L164" s="464"/>
    </row>
    <row r="165" spans="3:12" ht="15.75" x14ac:dyDescent="0.25">
      <c r="C165" s="202" t="s">
        <v>391</v>
      </c>
      <c r="D165" s="308" t="s">
        <v>1853</v>
      </c>
      <c r="E165" s="93"/>
      <c r="F165" s="93"/>
      <c r="G165" s="93"/>
      <c r="H165" s="76"/>
      <c r="I165" s="76"/>
      <c r="J165" s="76"/>
      <c r="K165" s="112"/>
      <c r="L165" s="464"/>
    </row>
    <row r="166" spans="3:12" ht="18.75" x14ac:dyDescent="0.25">
      <c r="C166" s="210" t="str">
        <f>IFERROR(VLOOKUP(D165,'[2]1. Desarrollo e Innov. Curricu.'!$F:$G,2,FALSE),IFERROR(VLOOKUP(D165,'[2]2. Investigación Científica'!$F:$G,2,FALSE),IFERROR(VLOOKUP(D165,'[2]3. Vinculación Univ. Sociedad'!$F:$G,2,FALSE),IFERROR(VLOOKUP(D165,'[2]4. Docencia y Profesorado Univ.'!$F:$G,2,FALSE),IFERROR(VLOOKUP(D165,'[2]5. Estudiantes y Graduados'!$F:$G,2,FALSE),IFERROR(VLOOKUP(D165,'[2]11. Gestion Administrativa'!$F:$G,2,FALSE),IFERROR(VLOOKUP(D165,'[2]13. Gestión Académica'!$F:$G,2,FALSE),IFERROR(VLOOKUP(D165,'[2]9. Asegura. de la Calid. y M'!$F:$G,2,FALSE),IFERROR(VLOOKUP(D165,'[2]6. Gestión del Conocimiento'!$F:$G,2,FALSE),IFERROR(VLOOKUP(D165,'[2]15. Gobernabilidad y Proceso...'!$F:$G,2,FALSE),IFERROR(VLOOKUP(D165,'[2]12. Gestión del Talento Humano'!$F:$G,2,FALSE),IFERROR(VLOOKUP(D165,'[2]14. Internacional... de la E.S.'!$F:$G,2,FALSE),IFERROR(VLOOKUP(D165,'[2]10. Posgrado'!$F:$G,2,FALSE),IFERROR(VLOOKUP(D165,'[2]17. Gestión TIC'!$F:$G,2,FALSE),IFERROR(VLOOKUP(D165,'[2]16. Desa. del Sistema Educ.Sup.'!$F:$G,2,FALSE),IFERROR(VLOOKUP(D165,'[2]8. Cultura de Inno. Insti...'!$F:$G,2,FALSE),VLOOKUP(D165,'[2]7. Lo Esencial de la Reforma U.'!$F:$G,2,0)))))))))))))))))</f>
        <v>Realizar jornadas de promocion y socializacion de los terminos de referencia para aplicar a  espacios de movilidad academica disponibles para las carreras que se ofertan en el CURLP.</v>
      </c>
      <c r="D166" s="31"/>
      <c r="E166" s="93"/>
      <c r="F166" s="93"/>
      <c r="G166" s="93"/>
      <c r="H166" s="76"/>
      <c r="I166" s="76"/>
      <c r="J166" s="76"/>
      <c r="K166" s="112"/>
      <c r="L166" s="464"/>
    </row>
    <row r="167" spans="3:12" ht="15.75" thickBot="1" x14ac:dyDescent="0.3">
      <c r="C167" s="70"/>
      <c r="D167" s="31"/>
      <c r="E167" s="93"/>
      <c r="F167" s="93"/>
      <c r="G167" s="93"/>
      <c r="H167" s="76"/>
      <c r="I167" s="76"/>
      <c r="J167" s="76"/>
      <c r="K167" s="112"/>
      <c r="L167" s="464"/>
    </row>
    <row r="168" spans="3:12" ht="30.75" thickBot="1" x14ac:dyDescent="0.3">
      <c r="C168" s="126" t="s">
        <v>44</v>
      </c>
      <c r="D168" s="129" t="s">
        <v>45</v>
      </c>
      <c r="E168" s="128" t="s">
        <v>55</v>
      </c>
      <c r="F168" s="128" t="s">
        <v>57</v>
      </c>
      <c r="G168" s="127" t="s">
        <v>27</v>
      </c>
      <c r="H168" s="133" t="s">
        <v>130</v>
      </c>
      <c r="I168" s="128" t="s">
        <v>46</v>
      </c>
      <c r="J168" s="128" t="s">
        <v>131</v>
      </c>
      <c r="K168" s="128" t="s">
        <v>409</v>
      </c>
      <c r="L168" s="128" t="s">
        <v>410</v>
      </c>
    </row>
    <row r="169" spans="3:12" x14ac:dyDescent="0.25">
      <c r="C169" s="326" t="s">
        <v>47</v>
      </c>
      <c r="D169" s="1519">
        <v>20</v>
      </c>
      <c r="E169" s="327"/>
      <c r="F169" s="115">
        <v>30000</v>
      </c>
      <c r="G169" s="328">
        <f t="shared" ref="G169:G177" si="18">E169*F169</f>
        <v>0</v>
      </c>
      <c r="H169" s="329"/>
      <c r="I169" s="116" t="s">
        <v>698</v>
      </c>
      <c r="J169" s="116" t="str">
        <f>VLOOKUP(I169,[2]Presupuesto!$B$11:$C$566,2,0)</f>
        <v>SERVICIOS DE CAPACITACION.</v>
      </c>
      <c r="K169" s="330" t="s">
        <v>1366</v>
      </c>
      <c r="L169" s="116" t="s">
        <v>393</v>
      </c>
    </row>
    <row r="170" spans="3:12" x14ac:dyDescent="0.25">
      <c r="C170" s="99" t="s">
        <v>48</v>
      </c>
      <c r="D170" s="1520"/>
      <c r="E170" s="200">
        <f>D169</f>
        <v>20</v>
      </c>
      <c r="F170" s="100">
        <v>50</v>
      </c>
      <c r="G170" s="97">
        <f t="shared" si="18"/>
        <v>1000</v>
      </c>
      <c r="H170" s="161" t="s">
        <v>128</v>
      </c>
      <c r="I170" s="98" t="s">
        <v>716</v>
      </c>
      <c r="J170" s="98" t="str">
        <f>VLOOKUP(I170,[2]Presupuesto!$B$11:$C$566,2,0)</f>
        <v>SERVICIOS DE IMPRENTA PUBLIC.Y REPRODUCCION</v>
      </c>
      <c r="K170" s="98" t="str">
        <f t="shared" ref="K170:K178" si="19">$K$17</f>
        <v>Desarrollo e Innovación Curricular</v>
      </c>
      <c r="L170" s="98" t="s">
        <v>394</v>
      </c>
    </row>
    <row r="171" spans="3:12" x14ac:dyDescent="0.25">
      <c r="C171" s="99" t="s">
        <v>49</v>
      </c>
      <c r="D171" s="1520"/>
      <c r="E171" s="200">
        <f>D169</f>
        <v>20</v>
      </c>
      <c r="F171" s="100">
        <v>150</v>
      </c>
      <c r="G171" s="97">
        <f t="shared" si="18"/>
        <v>3000</v>
      </c>
      <c r="H171" s="161" t="s">
        <v>128</v>
      </c>
      <c r="I171" s="98" t="s">
        <v>791</v>
      </c>
      <c r="J171" s="98" t="str">
        <f>VLOOKUP(I171,[2]Presupuesto!$B$11:$C$566,2,0)</f>
        <v>ALIMENTOS B EBIDAS PARA PERSONAS</v>
      </c>
      <c r="K171" s="98" t="str">
        <f t="shared" si="19"/>
        <v>Desarrollo e Innovación Curricular</v>
      </c>
      <c r="L171" s="98" t="s">
        <v>394</v>
      </c>
    </row>
    <row r="172" spans="3:12" x14ac:dyDescent="0.25">
      <c r="C172" s="99" t="s">
        <v>50</v>
      </c>
      <c r="D172" s="1520"/>
      <c r="E172" s="151">
        <v>0</v>
      </c>
      <c r="F172" s="118">
        <v>10000</v>
      </c>
      <c r="G172" s="97">
        <f t="shared" si="18"/>
        <v>0</v>
      </c>
      <c r="H172" s="161"/>
      <c r="I172" s="321" t="s">
        <v>299</v>
      </c>
      <c r="J172" s="98" t="str">
        <f>VLOOKUP(I172,[2]Presupuesto!$B$11:$C$566,2,0)</f>
        <v>PASAJES (26100-00)</v>
      </c>
      <c r="K172" s="98" t="str">
        <f t="shared" si="19"/>
        <v>Desarrollo e Innovación Curricular</v>
      </c>
      <c r="L172" s="98" t="s">
        <v>411</v>
      </c>
    </row>
    <row r="173" spans="3:12" x14ac:dyDescent="0.25">
      <c r="C173" s="99" t="s">
        <v>416</v>
      </c>
      <c r="D173" s="1520"/>
      <c r="E173" s="151">
        <v>0</v>
      </c>
      <c r="F173" s="118">
        <v>250</v>
      </c>
      <c r="G173" s="97">
        <f t="shared" si="18"/>
        <v>0</v>
      </c>
      <c r="H173" s="161"/>
      <c r="I173" s="98" t="s">
        <v>820</v>
      </c>
      <c r="J173" s="98" t="str">
        <f>VLOOKUP(I173,[2]Presupuesto!$B$11:$C$566,2,0)</f>
        <v>PRODUCTOS PAPEL Y CARTON</v>
      </c>
      <c r="K173" s="98" t="str">
        <f t="shared" si="19"/>
        <v>Desarrollo e Innovación Curricular</v>
      </c>
      <c r="L173" s="98" t="s">
        <v>411</v>
      </c>
    </row>
    <row r="174" spans="3:12" x14ac:dyDescent="0.25">
      <c r="C174" s="99" t="s">
        <v>51</v>
      </c>
      <c r="D174" s="1520"/>
      <c r="E174" s="200">
        <f>(D169*25)/500</f>
        <v>1</v>
      </c>
      <c r="F174" s="100">
        <v>85</v>
      </c>
      <c r="G174" s="97">
        <f t="shared" si="18"/>
        <v>85</v>
      </c>
      <c r="H174" s="161" t="s">
        <v>128</v>
      </c>
      <c r="I174" s="98" t="s">
        <v>820</v>
      </c>
      <c r="J174" s="98" t="str">
        <f>VLOOKUP(I174,[2]Presupuesto!$B$11:$C$566,2,0)</f>
        <v>PRODUCTOS PAPEL Y CARTON</v>
      </c>
      <c r="K174" s="98" t="str">
        <f t="shared" si="19"/>
        <v>Desarrollo e Innovación Curricular</v>
      </c>
      <c r="L174" s="98" t="s">
        <v>394</v>
      </c>
    </row>
    <row r="175" spans="3:12" x14ac:dyDescent="0.25">
      <c r="C175" s="99" t="s">
        <v>122</v>
      </c>
      <c r="D175" s="1520"/>
      <c r="E175" s="200">
        <f>D169/12</f>
        <v>1.6666666666666667</v>
      </c>
      <c r="F175" s="100">
        <v>36</v>
      </c>
      <c r="G175" s="97">
        <f t="shared" si="18"/>
        <v>60</v>
      </c>
      <c r="H175" s="161" t="s">
        <v>128</v>
      </c>
      <c r="I175" s="98" t="s">
        <v>941</v>
      </c>
      <c r="J175" s="98" t="str">
        <f>VLOOKUP(I175,[2]Presupuesto!$B$11:$C$566,2,0)</f>
        <v>UTILES DE ESCRITORIO, OFICINA Y ENSE¥ANZA</v>
      </c>
      <c r="K175" s="98" t="str">
        <f t="shared" si="19"/>
        <v>Desarrollo e Innovación Curricular</v>
      </c>
      <c r="L175" s="98" t="s">
        <v>394</v>
      </c>
    </row>
    <row r="176" spans="3:12" x14ac:dyDescent="0.25">
      <c r="C176" s="99" t="s">
        <v>34</v>
      </c>
      <c r="D176" s="1520"/>
      <c r="E176" s="200">
        <f>D169/12</f>
        <v>1.6666666666666667</v>
      </c>
      <c r="F176" s="100">
        <v>80</v>
      </c>
      <c r="G176" s="97">
        <f t="shared" si="18"/>
        <v>133.33333333333334</v>
      </c>
      <c r="H176" s="161" t="s">
        <v>128</v>
      </c>
      <c r="I176" s="98" t="s">
        <v>941</v>
      </c>
      <c r="J176" s="98" t="str">
        <f>VLOOKUP(I176,[2]Presupuesto!$B$11:$C$566,2,0)</f>
        <v>UTILES DE ESCRITORIO, OFICINA Y ENSE¥ANZA</v>
      </c>
      <c r="K176" s="98" t="str">
        <f t="shared" si="19"/>
        <v>Desarrollo e Innovación Curricular</v>
      </c>
      <c r="L176" s="98" t="s">
        <v>394</v>
      </c>
    </row>
    <row r="177" spans="3:12" x14ac:dyDescent="0.25">
      <c r="C177" s="109" t="s">
        <v>52</v>
      </c>
      <c r="D177" s="1520"/>
      <c r="E177" s="212">
        <v>0</v>
      </c>
      <c r="F177" s="119">
        <v>25</v>
      </c>
      <c r="G177" s="97">
        <f t="shared" si="18"/>
        <v>0</v>
      </c>
      <c r="H177" s="161"/>
      <c r="I177" s="98" t="s">
        <v>941</v>
      </c>
      <c r="J177" s="98" t="str">
        <f>VLOOKUP(I177,[2]Presupuesto!$B$11:$C$566,2,0)</f>
        <v>UTILES DE ESCRITORIO, OFICINA Y ENSE¥ANZA</v>
      </c>
      <c r="K177" s="98" t="str">
        <f t="shared" si="19"/>
        <v>Desarrollo e Innovación Curricular</v>
      </c>
      <c r="L177" s="98" t="s">
        <v>411</v>
      </c>
    </row>
    <row r="178" spans="3:12" ht="15.75" thickBot="1" x14ac:dyDescent="0.3">
      <c r="C178" s="216" t="s">
        <v>431</v>
      </c>
      <c r="D178" s="217">
        <v>0</v>
      </c>
      <c r="E178" s="331">
        <v>0</v>
      </c>
      <c r="F178" s="104">
        <f>HLOOKUP(C178,$AH$2:$BU$3,2,0)</f>
        <v>1750</v>
      </c>
      <c r="G178" s="105">
        <f>D178*E178*F178</f>
        <v>0</v>
      </c>
      <c r="H178" s="332"/>
      <c r="I178" s="333" t="s">
        <v>300</v>
      </c>
      <c r="J178" s="106" t="str">
        <f>VLOOKUP(I178,[2]Presupuesto!$B$11:$C$566,2,0)</f>
        <v>VIATICOS (26200-00)</v>
      </c>
      <c r="K178" s="334" t="str">
        <f t="shared" si="19"/>
        <v>Desarrollo e Innovación Curricular</v>
      </c>
      <c r="L178" s="334" t="s">
        <v>411</v>
      </c>
    </row>
    <row r="179" spans="3:12" x14ac:dyDescent="0.25">
      <c r="C179" s="93"/>
      <c r="D179" s="464"/>
      <c r="E179" s="112"/>
      <c r="F179" s="112"/>
      <c r="G179" s="112"/>
      <c r="H179" s="174"/>
      <c r="I179" s="112"/>
      <c r="J179" s="112"/>
      <c r="K179" s="112"/>
      <c r="L179" s="464"/>
    </row>
    <row r="180" spans="3:12" ht="15.75" thickBot="1" x14ac:dyDescent="0.3">
      <c r="C180" s="464"/>
      <c r="D180" s="464"/>
      <c r="E180" s="464"/>
      <c r="F180" s="464"/>
      <c r="G180" s="464"/>
      <c r="H180" s="451"/>
      <c r="I180" s="464"/>
      <c r="J180" s="464"/>
      <c r="K180" s="464"/>
      <c r="L180" s="464"/>
    </row>
    <row r="181" spans="3:12" ht="15.75" thickBot="1" x14ac:dyDescent="0.3">
      <c r="C181" s="29" t="s">
        <v>43</v>
      </c>
      <c r="D181" s="30">
        <f>SUM(G188:G197)</f>
        <v>1069.5833333333333</v>
      </c>
      <c r="E181" s="93"/>
      <c r="F181" s="93"/>
      <c r="G181" s="93"/>
      <c r="H181" s="76"/>
      <c r="I181" s="76"/>
      <c r="J181" s="76"/>
      <c r="K181" s="112"/>
      <c r="L181" s="464"/>
    </row>
    <row r="182" spans="3:12" x14ac:dyDescent="0.25">
      <c r="C182" s="70"/>
      <c r="D182" s="31"/>
      <c r="E182" s="93"/>
      <c r="F182" s="93"/>
      <c r="G182" s="93"/>
      <c r="H182" s="76"/>
      <c r="I182" s="76"/>
      <c r="J182" s="76"/>
      <c r="K182" s="112"/>
      <c r="L182" s="464"/>
    </row>
    <row r="183" spans="3:12" x14ac:dyDescent="0.25">
      <c r="C183" s="70"/>
      <c r="D183" s="31"/>
      <c r="E183" s="93"/>
      <c r="F183" s="93"/>
      <c r="G183" s="93"/>
      <c r="H183" s="76"/>
      <c r="I183" s="76"/>
      <c r="J183" s="76"/>
      <c r="K183" s="112"/>
      <c r="L183" s="464"/>
    </row>
    <row r="184" spans="3:12" ht="15.75" x14ac:dyDescent="0.25">
      <c r="C184" s="202" t="s">
        <v>391</v>
      </c>
      <c r="D184" s="308" t="s">
        <v>1859</v>
      </c>
      <c r="E184" s="93"/>
      <c r="F184" s="93"/>
      <c r="G184" s="93"/>
      <c r="H184" s="76"/>
      <c r="I184" s="76"/>
      <c r="J184" s="76"/>
      <c r="K184" s="112"/>
      <c r="L184" s="464"/>
    </row>
    <row r="185" spans="3:12" ht="18.75" x14ac:dyDescent="0.25">
      <c r="C185" s="210" t="str">
        <f>IFERROR(VLOOKUP(D184,'[2]1. Desarrollo e Innov. Curricu.'!$F:$G,2,FALSE),IFERROR(VLOOKUP(D184,'[2]2. Investigación Científica'!$F:$G,2,FALSE),IFERROR(VLOOKUP(D184,'[2]3. Vinculación Univ. Sociedad'!$F:$G,2,FALSE),IFERROR(VLOOKUP(D184,'[2]4. Docencia y Profesorado Univ.'!$F:$G,2,FALSE),IFERROR(VLOOKUP(D184,'[2]5. Estudiantes y Graduados'!$F:$G,2,FALSE),IFERROR(VLOOKUP(D184,'[2]11. Gestion Administrativa'!$F:$G,2,FALSE),IFERROR(VLOOKUP(D184,'[2]13. Gestión Académica'!$F:$G,2,FALSE),IFERROR(VLOOKUP(D184,'[2]9. Asegura. de la Calid. y M'!$F:$G,2,FALSE),IFERROR(VLOOKUP(D184,'[2]6. Gestión del Conocimiento'!$F:$G,2,FALSE),IFERROR(VLOOKUP(D184,'[2]15. Gobernabilidad y Proceso...'!$F:$G,2,FALSE),IFERROR(VLOOKUP(D184,'[2]12. Gestión del Talento Humano'!$F:$G,2,FALSE),IFERROR(VLOOKUP(D184,'[2]14. Internacional... de la E.S.'!$F:$G,2,FALSE),IFERROR(VLOOKUP(D184,'[2]10. Posgrado'!$F:$G,2,FALSE),IFERROR(VLOOKUP(D184,'[2]17. Gestión TIC'!$F:$G,2,FALSE),IFERROR(VLOOKUP(D184,'[2]16. Desa. del Sistema Educ.Sup.'!$F:$G,2,FALSE),IFERROR(VLOOKUP(D184,'[2]8. Cultura de Inno. Insti...'!$F:$G,2,FALSE),VLOOKUP(D184,'[2]7. Lo Esencial de la Reforma U.'!$F:$G,2,0)))))))))))))))))</f>
        <v>Realizar un proceso de selección y acreditacion de los(as) estudiantes y docentes de las diferentes  carreras que se ofertan en el CURLP que optan a espacios de movilidad academica, considerando los criterios institucionales de la UNAH y de la Institucion huesped.</v>
      </c>
      <c r="D185" s="31"/>
      <c r="E185" s="93"/>
      <c r="F185" s="93"/>
      <c r="G185" s="93"/>
      <c r="H185" s="76"/>
      <c r="I185" s="76"/>
      <c r="J185" s="76"/>
      <c r="K185" s="112"/>
      <c r="L185" s="464"/>
    </row>
    <row r="186" spans="3:12" ht="15.75" thickBot="1" x14ac:dyDescent="0.3">
      <c r="C186" s="70"/>
      <c r="D186" s="31"/>
      <c r="E186" s="93"/>
      <c r="F186" s="93"/>
      <c r="G186" s="93"/>
      <c r="H186" s="76"/>
      <c r="I186" s="76"/>
      <c r="J186" s="76"/>
      <c r="K186" s="112"/>
      <c r="L186" s="464"/>
    </row>
    <row r="187" spans="3:12" ht="30.75" thickBot="1" x14ac:dyDescent="0.3">
      <c r="C187" s="126" t="s">
        <v>44</v>
      </c>
      <c r="D187" s="129" t="s">
        <v>45</v>
      </c>
      <c r="E187" s="128" t="s">
        <v>55</v>
      </c>
      <c r="F187" s="128" t="s">
        <v>57</v>
      </c>
      <c r="G187" s="127" t="s">
        <v>27</v>
      </c>
      <c r="H187" s="133" t="s">
        <v>130</v>
      </c>
      <c r="I187" s="128" t="s">
        <v>46</v>
      </c>
      <c r="J187" s="128" t="s">
        <v>131</v>
      </c>
      <c r="K187" s="128" t="s">
        <v>409</v>
      </c>
      <c r="L187" s="128" t="s">
        <v>410</v>
      </c>
    </row>
    <row r="188" spans="3:12" x14ac:dyDescent="0.25">
      <c r="C188" s="326" t="s">
        <v>47</v>
      </c>
      <c r="D188" s="1519">
        <v>5</v>
      </c>
      <c r="E188" s="327"/>
      <c r="F188" s="115">
        <v>30000</v>
      </c>
      <c r="G188" s="328">
        <f t="shared" ref="G188:G196" si="20">E188*F188</f>
        <v>0</v>
      </c>
      <c r="H188" s="329"/>
      <c r="I188" s="116" t="s">
        <v>698</v>
      </c>
      <c r="J188" s="116" t="str">
        <f>VLOOKUP(I188,[2]Presupuesto!$B$11:$C$566,2,0)</f>
        <v>SERVICIOS DE CAPACITACION.</v>
      </c>
      <c r="K188" s="330" t="s">
        <v>1366</v>
      </c>
      <c r="L188" s="116" t="s">
        <v>393</v>
      </c>
    </row>
    <row r="189" spans="3:12" x14ac:dyDescent="0.25">
      <c r="C189" s="99" t="s">
        <v>48</v>
      </c>
      <c r="D189" s="1520"/>
      <c r="E189" s="200">
        <f>D188</f>
        <v>5</v>
      </c>
      <c r="F189" s="100">
        <v>50</v>
      </c>
      <c r="G189" s="97">
        <f t="shared" si="20"/>
        <v>250</v>
      </c>
      <c r="H189" s="161" t="s">
        <v>128</v>
      </c>
      <c r="I189" s="98" t="s">
        <v>716</v>
      </c>
      <c r="J189" s="98" t="str">
        <f>VLOOKUP(I189,[2]Presupuesto!$B$11:$C$566,2,0)</f>
        <v>SERVICIOS DE IMPRENTA PUBLIC.Y REPRODUCCION</v>
      </c>
      <c r="K189" s="98" t="str">
        <f>$K$36</f>
        <v>Gestión Tecnologías de Información y Comunicación</v>
      </c>
      <c r="L189" s="98" t="s">
        <v>395</v>
      </c>
    </row>
    <row r="190" spans="3:12" x14ac:dyDescent="0.25">
      <c r="C190" s="99" t="s">
        <v>49</v>
      </c>
      <c r="D190" s="1520"/>
      <c r="E190" s="200">
        <f>D188</f>
        <v>5</v>
      </c>
      <c r="F190" s="100">
        <v>150</v>
      </c>
      <c r="G190" s="97">
        <f t="shared" si="20"/>
        <v>750</v>
      </c>
      <c r="H190" s="161" t="s">
        <v>128</v>
      </c>
      <c r="I190" s="98" t="s">
        <v>791</v>
      </c>
      <c r="J190" s="98" t="str">
        <f>VLOOKUP(I190,[2]Presupuesto!$B$11:$C$566,2,0)</f>
        <v>ALIMENTOS B EBIDAS PARA PERSONAS</v>
      </c>
      <c r="K190" s="98" t="str">
        <f t="shared" ref="K190:K197" si="21">$K$36</f>
        <v>Gestión Tecnologías de Información y Comunicación</v>
      </c>
      <c r="L190" s="98" t="s">
        <v>395</v>
      </c>
    </row>
    <row r="191" spans="3:12" x14ac:dyDescent="0.25">
      <c r="C191" s="99" t="s">
        <v>50</v>
      </c>
      <c r="D191" s="1520"/>
      <c r="E191" s="151">
        <v>0</v>
      </c>
      <c r="F191" s="118">
        <v>10000</v>
      </c>
      <c r="G191" s="97">
        <f t="shared" si="20"/>
        <v>0</v>
      </c>
      <c r="H191" s="161"/>
      <c r="I191" s="321" t="s">
        <v>299</v>
      </c>
      <c r="J191" s="98" t="str">
        <f>VLOOKUP(I191,[2]Presupuesto!$B$11:$C$566,2,0)</f>
        <v>PASAJES (26100-00)</v>
      </c>
      <c r="K191" s="98" t="str">
        <f t="shared" si="21"/>
        <v>Gestión Tecnologías de Información y Comunicación</v>
      </c>
      <c r="L191" s="98" t="s">
        <v>395</v>
      </c>
    </row>
    <row r="192" spans="3:12" x14ac:dyDescent="0.25">
      <c r="C192" s="99" t="s">
        <v>416</v>
      </c>
      <c r="D192" s="1520"/>
      <c r="E192" s="151">
        <v>0</v>
      </c>
      <c r="F192" s="118">
        <v>250</v>
      </c>
      <c r="G192" s="97">
        <f t="shared" si="20"/>
        <v>0</v>
      </c>
      <c r="H192" s="161"/>
      <c r="I192" s="98" t="s">
        <v>820</v>
      </c>
      <c r="J192" s="98" t="str">
        <f>VLOOKUP(I192,[2]Presupuesto!$B$11:$C$566,2,0)</f>
        <v>PRODUCTOS PAPEL Y CARTON</v>
      </c>
      <c r="K192" s="98" t="str">
        <f t="shared" si="21"/>
        <v>Gestión Tecnologías de Información y Comunicación</v>
      </c>
      <c r="L192" s="98" t="s">
        <v>411</v>
      </c>
    </row>
    <row r="193" spans="3:12" x14ac:dyDescent="0.25">
      <c r="C193" s="99" t="s">
        <v>51</v>
      </c>
      <c r="D193" s="1520"/>
      <c r="E193" s="200">
        <f>(D188*25)/500</f>
        <v>0.25</v>
      </c>
      <c r="F193" s="100">
        <v>85</v>
      </c>
      <c r="G193" s="97">
        <f t="shared" si="20"/>
        <v>21.25</v>
      </c>
      <c r="H193" s="161" t="s">
        <v>128</v>
      </c>
      <c r="I193" s="98" t="s">
        <v>820</v>
      </c>
      <c r="J193" s="98" t="str">
        <f>VLOOKUP(I193,[2]Presupuesto!$B$11:$C$566,2,0)</f>
        <v>PRODUCTOS PAPEL Y CARTON</v>
      </c>
      <c r="K193" s="98" t="str">
        <f t="shared" si="21"/>
        <v>Gestión Tecnologías de Información y Comunicación</v>
      </c>
      <c r="L193" s="98" t="s">
        <v>395</v>
      </c>
    </row>
    <row r="194" spans="3:12" x14ac:dyDescent="0.25">
      <c r="C194" s="99" t="s">
        <v>122</v>
      </c>
      <c r="D194" s="1520"/>
      <c r="E194" s="200">
        <f>D188/12</f>
        <v>0.41666666666666669</v>
      </c>
      <c r="F194" s="100">
        <v>36</v>
      </c>
      <c r="G194" s="97">
        <f t="shared" si="20"/>
        <v>15</v>
      </c>
      <c r="H194" s="161" t="s">
        <v>128</v>
      </c>
      <c r="I194" s="98" t="s">
        <v>941</v>
      </c>
      <c r="J194" s="98" t="str">
        <f>VLOOKUP(I194,[2]Presupuesto!$B$11:$C$566,2,0)</f>
        <v>UTILES DE ESCRITORIO, OFICINA Y ENSE¥ANZA</v>
      </c>
      <c r="K194" s="98" t="str">
        <f t="shared" si="21"/>
        <v>Gestión Tecnologías de Información y Comunicación</v>
      </c>
      <c r="L194" s="98" t="s">
        <v>395</v>
      </c>
    </row>
    <row r="195" spans="3:12" x14ac:dyDescent="0.25">
      <c r="C195" s="99" t="s">
        <v>34</v>
      </c>
      <c r="D195" s="1520"/>
      <c r="E195" s="200">
        <f>D188/12</f>
        <v>0.41666666666666669</v>
      </c>
      <c r="F195" s="100">
        <v>80</v>
      </c>
      <c r="G195" s="97">
        <f t="shared" si="20"/>
        <v>33.333333333333336</v>
      </c>
      <c r="H195" s="161" t="s">
        <v>128</v>
      </c>
      <c r="I195" s="98" t="s">
        <v>941</v>
      </c>
      <c r="J195" s="98" t="str">
        <f>VLOOKUP(I195,[2]Presupuesto!$B$11:$C$566,2,0)</f>
        <v>UTILES DE ESCRITORIO, OFICINA Y ENSE¥ANZA</v>
      </c>
      <c r="K195" s="98" t="str">
        <f t="shared" si="21"/>
        <v>Gestión Tecnologías de Información y Comunicación</v>
      </c>
      <c r="L195" s="98" t="s">
        <v>395</v>
      </c>
    </row>
    <row r="196" spans="3:12" x14ac:dyDescent="0.25">
      <c r="C196" s="109" t="s">
        <v>52</v>
      </c>
      <c r="D196" s="1520"/>
      <c r="E196" s="212">
        <v>0</v>
      </c>
      <c r="F196" s="119">
        <v>25</v>
      </c>
      <c r="G196" s="97">
        <f t="shared" si="20"/>
        <v>0</v>
      </c>
      <c r="H196" s="161"/>
      <c r="I196" s="98" t="s">
        <v>941</v>
      </c>
      <c r="J196" s="98" t="str">
        <f>VLOOKUP(I196,[2]Presupuesto!$B$11:$C$566,2,0)</f>
        <v>UTILES DE ESCRITORIO, OFICINA Y ENSE¥ANZA</v>
      </c>
      <c r="K196" s="98" t="str">
        <f t="shared" si="21"/>
        <v>Gestión Tecnologías de Información y Comunicación</v>
      </c>
      <c r="L196" s="98" t="s">
        <v>411</v>
      </c>
    </row>
    <row r="197" spans="3:12" ht="15.75" thickBot="1" x14ac:dyDescent="0.3">
      <c r="C197" s="216" t="s">
        <v>429</v>
      </c>
      <c r="D197" s="217">
        <v>0</v>
      </c>
      <c r="E197" s="331">
        <v>0</v>
      </c>
      <c r="F197" s="104">
        <f>HLOOKUP(C197,$AH$2:$BU$3,2,0)</f>
        <v>1150</v>
      </c>
      <c r="G197" s="105">
        <f>D197*E197*F197</f>
        <v>0</v>
      </c>
      <c r="H197" s="332"/>
      <c r="I197" s="333" t="s">
        <v>300</v>
      </c>
      <c r="J197" s="106" t="str">
        <f>VLOOKUP(I197,[2]Presupuesto!$B$11:$C$566,2,0)</f>
        <v>VIATICOS (26200-00)</v>
      </c>
      <c r="K197" s="334" t="str">
        <f t="shared" si="21"/>
        <v>Gestión Tecnologías de Información y Comunicación</v>
      </c>
      <c r="L197" s="334" t="s">
        <v>411</v>
      </c>
    </row>
    <row r="199" spans="3:12" ht="15.75" thickBot="1" x14ac:dyDescent="0.3"/>
    <row r="200" spans="3:12" ht="15.75" thickBot="1" x14ac:dyDescent="0.3">
      <c r="C200" s="692" t="s">
        <v>43</v>
      </c>
      <c r="D200" s="693">
        <v>480</v>
      </c>
      <c r="E200" s="699"/>
      <c r="F200" s="699"/>
      <c r="G200" s="699"/>
      <c r="H200" s="696"/>
      <c r="I200" s="696"/>
      <c r="J200" s="696"/>
      <c r="K200" s="708"/>
      <c r="L200" s="691"/>
    </row>
    <row r="201" spans="3:12" x14ac:dyDescent="0.25">
      <c r="C201" s="695"/>
      <c r="D201" s="694"/>
      <c r="E201" s="699"/>
      <c r="F201" s="699"/>
      <c r="G201" s="699"/>
      <c r="H201" s="696"/>
      <c r="I201" s="696"/>
      <c r="J201" s="696"/>
      <c r="K201" s="708"/>
      <c r="L201" s="691"/>
    </row>
    <row r="202" spans="3:12" x14ac:dyDescent="0.25">
      <c r="C202" s="695"/>
      <c r="D202" s="694"/>
      <c r="E202" s="699"/>
      <c r="F202" s="699"/>
      <c r="G202" s="699"/>
      <c r="H202" s="696"/>
      <c r="I202" s="696"/>
      <c r="J202" s="696"/>
      <c r="K202" s="708"/>
      <c r="L202" s="691"/>
    </row>
    <row r="203" spans="3:12" ht="15.75" x14ac:dyDescent="0.25">
      <c r="C203" s="722" t="s">
        <v>391</v>
      </c>
      <c r="D203" s="728" t="s">
        <v>1958</v>
      </c>
      <c r="E203" s="699"/>
      <c r="F203" s="699"/>
      <c r="G203" s="699"/>
      <c r="H203" s="696"/>
      <c r="I203" s="696"/>
      <c r="J203" s="696"/>
      <c r="K203" s="708"/>
      <c r="L203" s="691"/>
    </row>
    <row r="204" spans="3:12" ht="18.75" x14ac:dyDescent="0.25">
      <c r="C204" s="723" t="s">
        <v>1959</v>
      </c>
      <c r="D204" s="694"/>
      <c r="E204" s="699"/>
      <c r="F204" s="699"/>
      <c r="G204" s="699"/>
      <c r="H204" s="696"/>
      <c r="I204" s="696"/>
      <c r="J204" s="696"/>
      <c r="K204" s="708"/>
      <c r="L204" s="691"/>
    </row>
    <row r="205" spans="3:12" ht="15.75" thickBot="1" x14ac:dyDescent="0.3">
      <c r="C205" s="695"/>
      <c r="D205" s="694"/>
      <c r="E205" s="699"/>
      <c r="F205" s="699"/>
      <c r="G205" s="699"/>
      <c r="H205" s="696"/>
      <c r="I205" s="696"/>
      <c r="J205" s="696"/>
      <c r="K205" s="708"/>
      <c r="L205" s="691"/>
    </row>
    <row r="206" spans="3:12" ht="30.75" thickBot="1" x14ac:dyDescent="0.3">
      <c r="C206" s="713" t="s">
        <v>44</v>
      </c>
      <c r="D206" s="716" t="s">
        <v>45</v>
      </c>
      <c r="E206" s="715" t="s">
        <v>55</v>
      </c>
      <c r="F206" s="715" t="s">
        <v>57</v>
      </c>
      <c r="G206" s="714" t="s">
        <v>27</v>
      </c>
      <c r="H206" s="717" t="s">
        <v>130</v>
      </c>
      <c r="I206" s="715" t="s">
        <v>46</v>
      </c>
      <c r="J206" s="715" t="s">
        <v>131</v>
      </c>
      <c r="K206" s="715" t="s">
        <v>409</v>
      </c>
      <c r="L206" s="715" t="s">
        <v>410</v>
      </c>
    </row>
    <row r="207" spans="3:12" x14ac:dyDescent="0.25">
      <c r="C207" s="729" t="s">
        <v>47</v>
      </c>
      <c r="D207" s="1519">
        <v>6</v>
      </c>
      <c r="E207" s="730"/>
      <c r="F207" s="709">
        <v>30000</v>
      </c>
      <c r="G207" s="731">
        <v>0</v>
      </c>
      <c r="H207" s="732"/>
      <c r="I207" s="710" t="s">
        <v>698</v>
      </c>
      <c r="J207" s="710" t="s">
        <v>699</v>
      </c>
      <c r="K207" s="733" t="s">
        <v>1513</v>
      </c>
      <c r="L207" s="710" t="s">
        <v>393</v>
      </c>
    </row>
    <row r="208" spans="3:12" x14ac:dyDescent="0.25">
      <c r="C208" s="702" t="s">
        <v>48</v>
      </c>
      <c r="D208" s="1520"/>
      <c r="E208" s="721">
        <v>0</v>
      </c>
      <c r="F208" s="703">
        <v>50</v>
      </c>
      <c r="G208" s="700">
        <v>0</v>
      </c>
      <c r="H208" s="719"/>
      <c r="I208" s="701" t="s">
        <v>716</v>
      </c>
      <c r="J208" s="701" t="s">
        <v>717</v>
      </c>
      <c r="K208" s="701" t="s">
        <v>1513</v>
      </c>
      <c r="L208" s="701" t="s">
        <v>411</v>
      </c>
    </row>
    <row r="209" spans="3:12" x14ac:dyDescent="0.25">
      <c r="C209" s="702" t="s">
        <v>49</v>
      </c>
      <c r="D209" s="1520"/>
      <c r="E209" s="721">
        <v>6</v>
      </c>
      <c r="F209" s="703">
        <v>50</v>
      </c>
      <c r="G209" s="700">
        <v>300</v>
      </c>
      <c r="H209" s="719" t="s">
        <v>128</v>
      </c>
      <c r="I209" s="701" t="s">
        <v>791</v>
      </c>
      <c r="J209" s="701" t="s">
        <v>792</v>
      </c>
      <c r="K209" s="701" t="s">
        <v>1364</v>
      </c>
      <c r="L209" s="701" t="s">
        <v>411</v>
      </c>
    </row>
    <row r="210" spans="3:12" x14ac:dyDescent="0.25">
      <c r="C210" s="702" t="s">
        <v>50</v>
      </c>
      <c r="D210" s="1520"/>
      <c r="E210" s="718">
        <v>0</v>
      </c>
      <c r="F210" s="711">
        <v>10000</v>
      </c>
      <c r="G210" s="700">
        <v>0</v>
      </c>
      <c r="H210" s="719"/>
      <c r="I210" s="727" t="s">
        <v>299</v>
      </c>
      <c r="J210" s="701" t="s">
        <v>179</v>
      </c>
      <c r="K210" s="701" t="s">
        <v>1513</v>
      </c>
      <c r="L210" s="701" t="s">
        <v>411</v>
      </c>
    </row>
    <row r="211" spans="3:12" x14ac:dyDescent="0.25">
      <c r="C211" s="702" t="s">
        <v>416</v>
      </c>
      <c r="D211" s="1520"/>
      <c r="E211" s="718">
        <v>6</v>
      </c>
      <c r="F211" s="711">
        <v>30</v>
      </c>
      <c r="G211" s="700">
        <v>180</v>
      </c>
      <c r="H211" s="719" t="s">
        <v>128</v>
      </c>
      <c r="I211" s="701" t="s">
        <v>820</v>
      </c>
      <c r="J211" s="701" t="s">
        <v>821</v>
      </c>
      <c r="K211" s="701" t="s">
        <v>1513</v>
      </c>
      <c r="L211" s="701" t="s">
        <v>411</v>
      </c>
    </row>
    <row r="212" spans="3:12" x14ac:dyDescent="0.25">
      <c r="C212" s="702" t="s">
        <v>51</v>
      </c>
      <c r="D212" s="1520"/>
      <c r="E212" s="721">
        <v>0</v>
      </c>
      <c r="F212" s="703">
        <v>85</v>
      </c>
      <c r="G212" s="700">
        <v>0</v>
      </c>
      <c r="H212" s="719"/>
      <c r="I212" s="701" t="s">
        <v>820</v>
      </c>
      <c r="J212" s="701" t="s">
        <v>821</v>
      </c>
      <c r="K212" s="701" t="s">
        <v>1513</v>
      </c>
      <c r="L212" s="701" t="s">
        <v>411</v>
      </c>
    </row>
    <row r="213" spans="3:12" x14ac:dyDescent="0.25">
      <c r="C213" s="702" t="s">
        <v>122</v>
      </c>
      <c r="D213" s="1520"/>
      <c r="E213" s="721">
        <v>0</v>
      </c>
      <c r="F213" s="703">
        <v>36</v>
      </c>
      <c r="G213" s="700">
        <v>0</v>
      </c>
      <c r="H213" s="719"/>
      <c r="I213" s="701" t="s">
        <v>941</v>
      </c>
      <c r="J213" s="701" t="s">
        <v>942</v>
      </c>
      <c r="K213" s="701" t="s">
        <v>1513</v>
      </c>
      <c r="L213" s="701" t="s">
        <v>411</v>
      </c>
    </row>
    <row r="214" spans="3:12" x14ac:dyDescent="0.25">
      <c r="C214" s="702" t="s">
        <v>34</v>
      </c>
      <c r="D214" s="1520"/>
      <c r="E214" s="721">
        <v>0</v>
      </c>
      <c r="F214" s="703">
        <v>80</v>
      </c>
      <c r="G214" s="700">
        <v>0</v>
      </c>
      <c r="H214" s="719"/>
      <c r="I214" s="701" t="s">
        <v>941</v>
      </c>
      <c r="J214" s="701" t="s">
        <v>942</v>
      </c>
      <c r="K214" s="701" t="s">
        <v>1513</v>
      </c>
      <c r="L214" s="701" t="s">
        <v>411</v>
      </c>
    </row>
    <row r="215" spans="3:12" x14ac:dyDescent="0.25">
      <c r="C215" s="707" t="s">
        <v>52</v>
      </c>
      <c r="D215" s="1520"/>
      <c r="E215" s="724">
        <v>0</v>
      </c>
      <c r="F215" s="712">
        <v>25</v>
      </c>
      <c r="G215" s="700">
        <v>0</v>
      </c>
      <c r="H215" s="719"/>
      <c r="I215" s="701" t="s">
        <v>941</v>
      </c>
      <c r="J215" s="701" t="s">
        <v>942</v>
      </c>
      <c r="K215" s="701" t="s">
        <v>1513</v>
      </c>
      <c r="L215" s="701" t="s">
        <v>411</v>
      </c>
    </row>
    <row r="216" spans="3:12" ht="15.75" thickBot="1" x14ac:dyDescent="0.3">
      <c r="C216" s="725" t="s">
        <v>431</v>
      </c>
      <c r="D216" s="726"/>
      <c r="E216" s="734"/>
      <c r="F216" s="704">
        <v>1750</v>
      </c>
      <c r="G216" s="705">
        <v>0</v>
      </c>
      <c r="H216" s="735"/>
      <c r="I216" s="736" t="s">
        <v>300</v>
      </c>
      <c r="J216" s="706" t="s">
        <v>180</v>
      </c>
      <c r="K216" s="737" t="s">
        <v>1513</v>
      </c>
      <c r="L216" s="737" t="s">
        <v>411</v>
      </c>
    </row>
    <row r="217" spans="3:12" x14ac:dyDescent="0.25">
      <c r="C217" s="699"/>
      <c r="D217" s="691"/>
      <c r="E217" s="708"/>
      <c r="F217" s="708"/>
      <c r="G217" s="708"/>
      <c r="H217" s="720"/>
      <c r="I217" s="708"/>
      <c r="J217" s="708"/>
      <c r="K217" s="708"/>
      <c r="L217" s="691"/>
    </row>
    <row r="218" spans="3:12" ht="15.75" thickBot="1" x14ac:dyDescent="0.3">
      <c r="C218" s="691"/>
      <c r="D218" s="691"/>
      <c r="E218" s="691"/>
      <c r="F218" s="691"/>
      <c r="G218" s="691"/>
      <c r="H218" s="691"/>
      <c r="I218" s="691"/>
      <c r="J218" s="691"/>
      <c r="K218" s="691"/>
      <c r="L218" s="691"/>
    </row>
    <row r="219" spans="3:12" ht="15.75" thickBot="1" x14ac:dyDescent="0.3">
      <c r="C219" s="692" t="s">
        <v>43</v>
      </c>
      <c r="D219" s="693">
        <v>480</v>
      </c>
      <c r="E219" s="699"/>
      <c r="F219" s="699"/>
      <c r="G219" s="699"/>
      <c r="H219" s="696"/>
      <c r="I219" s="696"/>
      <c r="J219" s="696"/>
      <c r="K219" s="708"/>
      <c r="L219" s="691"/>
    </row>
    <row r="220" spans="3:12" x14ac:dyDescent="0.25">
      <c r="C220" s="695"/>
      <c r="D220" s="694"/>
      <c r="E220" s="699"/>
      <c r="F220" s="699"/>
      <c r="G220" s="699"/>
      <c r="H220" s="696"/>
      <c r="I220" s="696"/>
      <c r="J220" s="696"/>
      <c r="K220" s="708"/>
      <c r="L220" s="691"/>
    </row>
    <row r="221" spans="3:12" x14ac:dyDescent="0.25">
      <c r="C221" s="695"/>
      <c r="D221" s="694"/>
      <c r="E221" s="699"/>
      <c r="F221" s="699"/>
      <c r="G221" s="699"/>
      <c r="H221" s="696"/>
      <c r="I221" s="696"/>
      <c r="J221" s="696"/>
      <c r="K221" s="708"/>
      <c r="L221" s="691"/>
    </row>
    <row r="222" spans="3:12" ht="15.75" x14ac:dyDescent="0.25">
      <c r="C222" s="722" t="s">
        <v>391</v>
      </c>
      <c r="D222" s="728" t="s">
        <v>1958</v>
      </c>
      <c r="E222" s="699"/>
      <c r="F222" s="699"/>
      <c r="G222" s="699"/>
      <c r="H222" s="696"/>
      <c r="I222" s="696"/>
      <c r="J222" s="696"/>
      <c r="K222" s="708"/>
      <c r="L222" s="691"/>
    </row>
    <row r="223" spans="3:12" ht="18.75" x14ac:dyDescent="0.25">
      <c r="C223" s="723" t="s">
        <v>1959</v>
      </c>
      <c r="D223" s="694"/>
      <c r="E223" s="699"/>
      <c r="F223" s="699"/>
      <c r="G223" s="699"/>
      <c r="H223" s="696"/>
      <c r="I223" s="696"/>
      <c r="J223" s="696"/>
      <c r="K223" s="708"/>
      <c r="L223" s="691"/>
    </row>
    <row r="224" spans="3:12" ht="15.75" thickBot="1" x14ac:dyDescent="0.3">
      <c r="C224" s="695"/>
      <c r="D224" s="694"/>
      <c r="E224" s="699"/>
      <c r="F224" s="699"/>
      <c r="G224" s="699"/>
      <c r="H224" s="696"/>
      <c r="I224" s="696"/>
      <c r="J224" s="696"/>
      <c r="K224" s="708"/>
      <c r="L224" s="691"/>
    </row>
    <row r="225" spans="3:12" ht="30.75" thickBot="1" x14ac:dyDescent="0.3">
      <c r="C225" s="713" t="s">
        <v>44</v>
      </c>
      <c r="D225" s="716" t="s">
        <v>45</v>
      </c>
      <c r="E225" s="715" t="s">
        <v>55</v>
      </c>
      <c r="F225" s="715" t="s">
        <v>57</v>
      </c>
      <c r="G225" s="714" t="s">
        <v>27</v>
      </c>
      <c r="H225" s="717" t="s">
        <v>130</v>
      </c>
      <c r="I225" s="715" t="s">
        <v>46</v>
      </c>
      <c r="J225" s="715" t="s">
        <v>131</v>
      </c>
      <c r="K225" s="715" t="s">
        <v>409</v>
      </c>
      <c r="L225" s="715" t="s">
        <v>410</v>
      </c>
    </row>
    <row r="226" spans="3:12" x14ac:dyDescent="0.25">
      <c r="C226" s="729" t="s">
        <v>47</v>
      </c>
      <c r="D226" s="1519">
        <v>6</v>
      </c>
      <c r="E226" s="730"/>
      <c r="F226" s="709">
        <v>30000</v>
      </c>
      <c r="G226" s="731">
        <v>0</v>
      </c>
      <c r="H226" s="732"/>
      <c r="I226" s="710" t="s">
        <v>698</v>
      </c>
      <c r="J226" s="710" t="s">
        <v>699</v>
      </c>
      <c r="K226" s="733" t="s">
        <v>1513</v>
      </c>
      <c r="L226" s="710" t="s">
        <v>393</v>
      </c>
    </row>
    <row r="227" spans="3:12" x14ac:dyDescent="0.25">
      <c r="C227" s="702" t="s">
        <v>48</v>
      </c>
      <c r="D227" s="1520"/>
      <c r="E227" s="721">
        <v>0</v>
      </c>
      <c r="F227" s="703">
        <v>50</v>
      </c>
      <c r="G227" s="700">
        <v>0</v>
      </c>
      <c r="H227" s="719"/>
      <c r="I227" s="701" t="s">
        <v>716</v>
      </c>
      <c r="J227" s="701" t="s">
        <v>717</v>
      </c>
      <c r="K227" s="701" t="s">
        <v>1513</v>
      </c>
      <c r="L227" s="701" t="s">
        <v>411</v>
      </c>
    </row>
    <row r="228" spans="3:12" x14ac:dyDescent="0.25">
      <c r="C228" s="702" t="s">
        <v>49</v>
      </c>
      <c r="D228" s="1520"/>
      <c r="E228" s="721">
        <v>6</v>
      </c>
      <c r="F228" s="703">
        <v>50</v>
      </c>
      <c r="G228" s="700">
        <v>300</v>
      </c>
      <c r="H228" s="719" t="s">
        <v>128</v>
      </c>
      <c r="I228" s="701" t="s">
        <v>791</v>
      </c>
      <c r="J228" s="701" t="s">
        <v>792</v>
      </c>
      <c r="K228" s="701" t="s">
        <v>1364</v>
      </c>
      <c r="L228" s="701" t="s">
        <v>395</v>
      </c>
    </row>
    <row r="229" spans="3:12" x14ac:dyDescent="0.25">
      <c r="C229" s="702" t="s">
        <v>50</v>
      </c>
      <c r="D229" s="1520"/>
      <c r="E229" s="718">
        <v>0</v>
      </c>
      <c r="F229" s="711">
        <v>10000</v>
      </c>
      <c r="G229" s="700">
        <v>0</v>
      </c>
      <c r="H229" s="719"/>
      <c r="I229" s="727" t="s">
        <v>299</v>
      </c>
      <c r="J229" s="701" t="s">
        <v>179</v>
      </c>
      <c r="K229" s="701" t="s">
        <v>1513</v>
      </c>
      <c r="L229" s="701" t="s">
        <v>411</v>
      </c>
    </row>
    <row r="230" spans="3:12" x14ac:dyDescent="0.25">
      <c r="C230" s="702" t="s">
        <v>416</v>
      </c>
      <c r="D230" s="1520"/>
      <c r="E230" s="718">
        <v>6</v>
      </c>
      <c r="F230" s="711">
        <v>30</v>
      </c>
      <c r="G230" s="700">
        <v>180</v>
      </c>
      <c r="H230" s="719" t="s">
        <v>128</v>
      </c>
      <c r="I230" s="701" t="s">
        <v>820</v>
      </c>
      <c r="J230" s="701" t="s">
        <v>821</v>
      </c>
      <c r="K230" s="701" t="s">
        <v>1513</v>
      </c>
      <c r="L230" s="701" t="s">
        <v>395</v>
      </c>
    </row>
    <row r="231" spans="3:12" x14ac:dyDescent="0.25">
      <c r="C231" s="702" t="s">
        <v>51</v>
      </c>
      <c r="D231" s="1520"/>
      <c r="E231" s="721">
        <v>0</v>
      </c>
      <c r="F231" s="703">
        <v>85</v>
      </c>
      <c r="G231" s="700">
        <v>0</v>
      </c>
      <c r="H231" s="719"/>
      <c r="I231" s="701" t="s">
        <v>820</v>
      </c>
      <c r="J231" s="701" t="s">
        <v>821</v>
      </c>
      <c r="K231" s="701" t="s">
        <v>1513</v>
      </c>
      <c r="L231" s="701" t="s">
        <v>411</v>
      </c>
    </row>
    <row r="232" spans="3:12" x14ac:dyDescent="0.25">
      <c r="C232" s="702" t="s">
        <v>122</v>
      </c>
      <c r="D232" s="1520"/>
      <c r="E232" s="721">
        <v>0</v>
      </c>
      <c r="F232" s="703">
        <v>36</v>
      </c>
      <c r="G232" s="700">
        <v>0</v>
      </c>
      <c r="H232" s="719"/>
      <c r="I232" s="701" t="s">
        <v>941</v>
      </c>
      <c r="J232" s="701" t="s">
        <v>942</v>
      </c>
      <c r="K232" s="701" t="s">
        <v>1513</v>
      </c>
      <c r="L232" s="701" t="s">
        <v>411</v>
      </c>
    </row>
    <row r="233" spans="3:12" x14ac:dyDescent="0.25">
      <c r="C233" s="702" t="s">
        <v>34</v>
      </c>
      <c r="D233" s="1520"/>
      <c r="E233" s="721">
        <v>0</v>
      </c>
      <c r="F233" s="703">
        <v>80</v>
      </c>
      <c r="G233" s="700">
        <v>0</v>
      </c>
      <c r="H233" s="719"/>
      <c r="I233" s="701" t="s">
        <v>941</v>
      </c>
      <c r="J233" s="701" t="s">
        <v>942</v>
      </c>
      <c r="K233" s="701" t="s">
        <v>1513</v>
      </c>
      <c r="L233" s="701" t="s">
        <v>411</v>
      </c>
    </row>
    <row r="234" spans="3:12" x14ac:dyDescent="0.25">
      <c r="C234" s="707" t="s">
        <v>52</v>
      </c>
      <c r="D234" s="1520"/>
      <c r="E234" s="724">
        <v>0</v>
      </c>
      <c r="F234" s="712">
        <v>25</v>
      </c>
      <c r="G234" s="700">
        <v>0</v>
      </c>
      <c r="H234" s="719"/>
      <c r="I234" s="701" t="s">
        <v>941</v>
      </c>
      <c r="J234" s="701" t="s">
        <v>942</v>
      </c>
      <c r="K234" s="701" t="s">
        <v>1513</v>
      </c>
      <c r="L234" s="701" t="s">
        <v>411</v>
      </c>
    </row>
    <row r="235" spans="3:12" ht="15.75" thickBot="1" x14ac:dyDescent="0.3">
      <c r="C235" s="725" t="s">
        <v>431</v>
      </c>
      <c r="D235" s="726"/>
      <c r="E235" s="734"/>
      <c r="F235" s="704">
        <v>1750</v>
      </c>
      <c r="G235" s="705">
        <v>0</v>
      </c>
      <c r="H235" s="735"/>
      <c r="I235" s="736" t="s">
        <v>300</v>
      </c>
      <c r="J235" s="706" t="s">
        <v>180</v>
      </c>
      <c r="K235" s="737" t="s">
        <v>1513</v>
      </c>
      <c r="L235" s="737" t="s">
        <v>411</v>
      </c>
    </row>
    <row r="236" spans="3:12" x14ac:dyDescent="0.25">
      <c r="C236" s="671"/>
      <c r="D236" s="671"/>
      <c r="E236" s="671"/>
      <c r="F236" s="671"/>
      <c r="G236" s="671"/>
      <c r="H236" s="670"/>
      <c r="I236" s="671"/>
      <c r="J236" s="671"/>
      <c r="K236" s="671"/>
      <c r="L236" s="671"/>
    </row>
    <row r="237" spans="3:12" ht="15.75" thickBot="1" x14ac:dyDescent="0.3">
      <c r="C237" s="691"/>
      <c r="D237" s="691"/>
      <c r="E237" s="691"/>
      <c r="F237" s="691"/>
      <c r="G237" s="691"/>
      <c r="H237" s="691"/>
      <c r="I237" s="691"/>
      <c r="J237" s="691"/>
      <c r="K237" s="691"/>
      <c r="L237" s="691"/>
    </row>
    <row r="238" spans="3:12" ht="15.75" thickBot="1" x14ac:dyDescent="0.3">
      <c r="C238" s="692" t="s">
        <v>43</v>
      </c>
      <c r="D238" s="693">
        <v>480</v>
      </c>
      <c r="E238" s="699"/>
      <c r="F238" s="699"/>
      <c r="G238" s="699"/>
      <c r="H238" s="696"/>
      <c r="I238" s="696"/>
      <c r="J238" s="696"/>
      <c r="K238" s="708"/>
      <c r="L238" s="691"/>
    </row>
    <row r="239" spans="3:12" x14ac:dyDescent="0.25">
      <c r="C239" s="695"/>
      <c r="D239" s="694"/>
      <c r="E239" s="699"/>
      <c r="F239" s="699"/>
      <c r="G239" s="699"/>
      <c r="H239" s="696"/>
      <c r="I239" s="696"/>
      <c r="J239" s="696"/>
      <c r="K239" s="708"/>
      <c r="L239" s="691"/>
    </row>
    <row r="240" spans="3:12" x14ac:dyDescent="0.25">
      <c r="C240" s="695"/>
      <c r="D240" s="694"/>
      <c r="E240" s="699"/>
      <c r="F240" s="699"/>
      <c r="G240" s="699"/>
      <c r="H240" s="696"/>
      <c r="I240" s="696"/>
      <c r="J240" s="696"/>
      <c r="K240" s="708"/>
      <c r="L240" s="691"/>
    </row>
    <row r="241" spans="3:12" ht="15.75" x14ac:dyDescent="0.25">
      <c r="C241" s="722" t="s">
        <v>391</v>
      </c>
      <c r="D241" s="728" t="s">
        <v>1958</v>
      </c>
      <c r="E241" s="699"/>
      <c r="F241" s="699"/>
      <c r="G241" s="699"/>
      <c r="H241" s="696"/>
      <c r="I241" s="696"/>
      <c r="J241" s="696"/>
      <c r="K241" s="708"/>
      <c r="L241" s="691"/>
    </row>
    <row r="242" spans="3:12" ht="18.75" x14ac:dyDescent="0.25">
      <c r="C242" s="723" t="s">
        <v>1959</v>
      </c>
      <c r="D242" s="694"/>
      <c r="E242" s="699"/>
      <c r="F242" s="699"/>
      <c r="G242" s="699"/>
      <c r="H242" s="696"/>
      <c r="I242" s="696"/>
      <c r="J242" s="696"/>
      <c r="K242" s="708"/>
      <c r="L242" s="691"/>
    </row>
    <row r="243" spans="3:12" ht="15.75" thickBot="1" x14ac:dyDescent="0.3">
      <c r="C243" s="695"/>
      <c r="D243" s="694"/>
      <c r="E243" s="699"/>
      <c r="F243" s="699"/>
      <c r="G243" s="699"/>
      <c r="H243" s="696"/>
      <c r="I243" s="696"/>
      <c r="J243" s="696"/>
      <c r="K243" s="708"/>
      <c r="L243" s="691"/>
    </row>
    <row r="244" spans="3:12" ht="30.75" thickBot="1" x14ac:dyDescent="0.3">
      <c r="C244" s="713" t="s">
        <v>44</v>
      </c>
      <c r="D244" s="716" t="s">
        <v>45</v>
      </c>
      <c r="E244" s="715" t="s">
        <v>55</v>
      </c>
      <c r="F244" s="715" t="s">
        <v>57</v>
      </c>
      <c r="G244" s="714" t="s">
        <v>27</v>
      </c>
      <c r="H244" s="717" t="s">
        <v>130</v>
      </c>
      <c r="I244" s="715" t="s">
        <v>46</v>
      </c>
      <c r="J244" s="715" t="s">
        <v>131</v>
      </c>
      <c r="K244" s="715" t="s">
        <v>409</v>
      </c>
      <c r="L244" s="715" t="s">
        <v>410</v>
      </c>
    </row>
    <row r="245" spans="3:12" x14ac:dyDescent="0.25">
      <c r="C245" s="729" t="s">
        <v>47</v>
      </c>
      <c r="D245" s="1519">
        <v>6</v>
      </c>
      <c r="E245" s="730"/>
      <c r="F245" s="709">
        <v>30000</v>
      </c>
      <c r="G245" s="731">
        <v>0</v>
      </c>
      <c r="H245" s="732"/>
      <c r="I245" s="710" t="s">
        <v>698</v>
      </c>
      <c r="J245" s="710" t="s">
        <v>699</v>
      </c>
      <c r="K245" s="733" t="s">
        <v>1513</v>
      </c>
      <c r="L245" s="710" t="s">
        <v>393</v>
      </c>
    </row>
    <row r="246" spans="3:12" x14ac:dyDescent="0.25">
      <c r="C246" s="702" t="s">
        <v>48</v>
      </c>
      <c r="D246" s="1520"/>
      <c r="E246" s="721">
        <v>0</v>
      </c>
      <c r="F246" s="703">
        <v>50</v>
      </c>
      <c r="G246" s="700">
        <v>0</v>
      </c>
      <c r="H246" s="719"/>
      <c r="I246" s="701" t="s">
        <v>716</v>
      </c>
      <c r="J246" s="701" t="s">
        <v>717</v>
      </c>
      <c r="K246" s="701" t="s">
        <v>1513</v>
      </c>
      <c r="L246" s="701" t="s">
        <v>411</v>
      </c>
    </row>
    <row r="247" spans="3:12" x14ac:dyDescent="0.25">
      <c r="C247" s="702" t="s">
        <v>49</v>
      </c>
      <c r="D247" s="1520"/>
      <c r="E247" s="721">
        <v>6</v>
      </c>
      <c r="F247" s="703">
        <v>50</v>
      </c>
      <c r="G247" s="700">
        <v>300</v>
      </c>
      <c r="H247" s="1401" t="s">
        <v>128</v>
      </c>
      <c r="I247" s="701" t="s">
        <v>791</v>
      </c>
      <c r="J247" s="701" t="s">
        <v>792</v>
      </c>
      <c r="K247" s="701" t="s">
        <v>1364</v>
      </c>
      <c r="L247" s="701" t="s">
        <v>399</v>
      </c>
    </row>
    <row r="248" spans="3:12" x14ac:dyDescent="0.25">
      <c r="C248" s="702" t="s">
        <v>50</v>
      </c>
      <c r="D248" s="1520"/>
      <c r="E248" s="718">
        <v>0</v>
      </c>
      <c r="F248" s="711">
        <v>10000</v>
      </c>
      <c r="G248" s="700">
        <v>0</v>
      </c>
      <c r="H248" s="719"/>
      <c r="I248" s="727" t="s">
        <v>299</v>
      </c>
      <c r="J248" s="701" t="s">
        <v>179</v>
      </c>
      <c r="K248" s="701" t="s">
        <v>1513</v>
      </c>
      <c r="L248" s="701" t="s">
        <v>411</v>
      </c>
    </row>
    <row r="249" spans="3:12" x14ac:dyDescent="0.25">
      <c r="C249" s="702" t="s">
        <v>416</v>
      </c>
      <c r="D249" s="1520"/>
      <c r="E249" s="718">
        <v>6</v>
      </c>
      <c r="F249" s="711">
        <v>30</v>
      </c>
      <c r="G249" s="700">
        <v>180</v>
      </c>
      <c r="H249" s="1401" t="s">
        <v>128</v>
      </c>
      <c r="I249" s="701" t="s">
        <v>820</v>
      </c>
      <c r="J249" s="701" t="s">
        <v>821</v>
      </c>
      <c r="K249" s="701" t="s">
        <v>1513</v>
      </c>
      <c r="L249" s="701" t="s">
        <v>399</v>
      </c>
    </row>
    <row r="250" spans="3:12" x14ac:dyDescent="0.25">
      <c r="C250" s="702" t="s">
        <v>51</v>
      </c>
      <c r="D250" s="1520"/>
      <c r="E250" s="721">
        <v>0</v>
      </c>
      <c r="F250" s="703">
        <v>85</v>
      </c>
      <c r="G250" s="700">
        <v>0</v>
      </c>
      <c r="H250" s="719"/>
      <c r="I250" s="701" t="s">
        <v>820</v>
      </c>
      <c r="J250" s="701" t="s">
        <v>821</v>
      </c>
      <c r="K250" s="701" t="s">
        <v>1513</v>
      </c>
      <c r="L250" s="701" t="s">
        <v>411</v>
      </c>
    </row>
    <row r="251" spans="3:12" x14ac:dyDescent="0.25">
      <c r="C251" s="702" t="s">
        <v>122</v>
      </c>
      <c r="D251" s="1520"/>
      <c r="E251" s="721">
        <v>0</v>
      </c>
      <c r="F251" s="703">
        <v>36</v>
      </c>
      <c r="G251" s="700">
        <v>0</v>
      </c>
      <c r="H251" s="719"/>
      <c r="I251" s="701" t="s">
        <v>941</v>
      </c>
      <c r="J251" s="701" t="s">
        <v>942</v>
      </c>
      <c r="K251" s="701" t="s">
        <v>1513</v>
      </c>
      <c r="L251" s="701" t="s">
        <v>411</v>
      </c>
    </row>
    <row r="252" spans="3:12" x14ac:dyDescent="0.25">
      <c r="C252" s="702" t="s">
        <v>34</v>
      </c>
      <c r="D252" s="1520"/>
      <c r="E252" s="721">
        <v>0</v>
      </c>
      <c r="F252" s="703">
        <v>80</v>
      </c>
      <c r="G252" s="700">
        <v>0</v>
      </c>
      <c r="H252" s="719"/>
      <c r="I252" s="701" t="s">
        <v>941</v>
      </c>
      <c r="J252" s="701" t="s">
        <v>942</v>
      </c>
      <c r="K252" s="701" t="s">
        <v>1513</v>
      </c>
      <c r="L252" s="701" t="s">
        <v>411</v>
      </c>
    </row>
    <row r="253" spans="3:12" x14ac:dyDescent="0.25">
      <c r="C253" s="707" t="s">
        <v>52</v>
      </c>
      <c r="D253" s="1520"/>
      <c r="E253" s="724">
        <v>0</v>
      </c>
      <c r="F253" s="712">
        <v>25</v>
      </c>
      <c r="G253" s="700">
        <v>0</v>
      </c>
      <c r="H253" s="719"/>
      <c r="I253" s="701" t="s">
        <v>941</v>
      </c>
      <c r="J253" s="701" t="s">
        <v>942</v>
      </c>
      <c r="K253" s="701" t="s">
        <v>1513</v>
      </c>
      <c r="L253" s="701" t="s">
        <v>411</v>
      </c>
    </row>
    <row r="254" spans="3:12" ht="15.75" thickBot="1" x14ac:dyDescent="0.3">
      <c r="C254" s="725" t="s">
        <v>431</v>
      </c>
      <c r="D254" s="726"/>
      <c r="E254" s="734"/>
      <c r="F254" s="704">
        <v>1750</v>
      </c>
      <c r="G254" s="705">
        <v>0</v>
      </c>
      <c r="H254" s="735"/>
      <c r="I254" s="736" t="s">
        <v>300</v>
      </c>
      <c r="J254" s="706" t="s">
        <v>180</v>
      </c>
      <c r="K254" s="737" t="s">
        <v>1513</v>
      </c>
      <c r="L254" s="737" t="s">
        <v>411</v>
      </c>
    </row>
    <row r="255" spans="3:12" x14ac:dyDescent="0.25">
      <c r="C255" s="699"/>
      <c r="D255" s="691"/>
      <c r="E255" s="708"/>
      <c r="F255" s="708"/>
      <c r="G255" s="708"/>
      <c r="H255" s="720"/>
      <c r="I255" s="708"/>
      <c r="J255" s="708"/>
      <c r="K255" s="708"/>
      <c r="L255" s="691"/>
    </row>
    <row r="256" spans="3:12" ht="15.75" thickBot="1" x14ac:dyDescent="0.3">
      <c r="C256" s="691"/>
      <c r="D256" s="691"/>
      <c r="E256" s="691"/>
      <c r="F256" s="691"/>
      <c r="G256" s="691"/>
      <c r="H256" s="691"/>
      <c r="I256" s="691"/>
      <c r="J256" s="691"/>
      <c r="K256" s="691"/>
      <c r="L256" s="691"/>
    </row>
    <row r="257" spans="3:12" ht="15.75" thickBot="1" x14ac:dyDescent="0.3">
      <c r="C257" s="692" t="s">
        <v>43</v>
      </c>
      <c r="D257" s="693">
        <v>480</v>
      </c>
      <c r="E257" s="699"/>
      <c r="F257" s="699"/>
      <c r="G257" s="699"/>
      <c r="H257" s="696"/>
      <c r="I257" s="696"/>
      <c r="J257" s="696"/>
      <c r="K257" s="708"/>
      <c r="L257" s="691"/>
    </row>
    <row r="258" spans="3:12" x14ac:dyDescent="0.25">
      <c r="C258" s="695"/>
      <c r="D258" s="694"/>
      <c r="E258" s="699"/>
      <c r="F258" s="699"/>
      <c r="G258" s="699"/>
      <c r="H258" s="696"/>
      <c r="I258" s="696"/>
      <c r="J258" s="696"/>
      <c r="K258" s="708"/>
      <c r="L258" s="691"/>
    </row>
    <row r="259" spans="3:12" x14ac:dyDescent="0.25">
      <c r="C259" s="695"/>
      <c r="D259" s="694"/>
      <c r="E259" s="699"/>
      <c r="F259" s="699"/>
      <c r="G259" s="699"/>
      <c r="H259" s="696"/>
      <c r="I259" s="696"/>
      <c r="J259" s="696"/>
      <c r="K259" s="708"/>
      <c r="L259" s="691"/>
    </row>
    <row r="260" spans="3:12" ht="15.75" x14ac:dyDescent="0.25">
      <c r="C260" s="722" t="s">
        <v>391</v>
      </c>
      <c r="D260" s="728" t="s">
        <v>1958</v>
      </c>
      <c r="E260" s="699"/>
      <c r="F260" s="699"/>
      <c r="G260" s="699"/>
      <c r="H260" s="696"/>
      <c r="I260" s="696"/>
      <c r="J260" s="696"/>
      <c r="K260" s="708"/>
      <c r="L260" s="691"/>
    </row>
    <row r="261" spans="3:12" ht="18.75" x14ac:dyDescent="0.25">
      <c r="C261" s="723" t="s">
        <v>1959</v>
      </c>
      <c r="D261" s="694"/>
      <c r="E261" s="699"/>
      <c r="F261" s="699"/>
      <c r="G261" s="699"/>
      <c r="H261" s="696"/>
      <c r="I261" s="696"/>
      <c r="J261" s="696"/>
      <c r="K261" s="708"/>
      <c r="L261" s="691"/>
    </row>
    <row r="262" spans="3:12" ht="15.75" thickBot="1" x14ac:dyDescent="0.3">
      <c r="C262" s="695"/>
      <c r="D262" s="694"/>
      <c r="E262" s="699"/>
      <c r="F262" s="699"/>
      <c r="G262" s="699"/>
      <c r="H262" s="696"/>
      <c r="I262" s="696"/>
      <c r="J262" s="696"/>
      <c r="K262" s="708"/>
      <c r="L262" s="691"/>
    </row>
    <row r="263" spans="3:12" ht="30.75" thickBot="1" x14ac:dyDescent="0.3">
      <c r="C263" s="713" t="s">
        <v>44</v>
      </c>
      <c r="D263" s="716" t="s">
        <v>45</v>
      </c>
      <c r="E263" s="715" t="s">
        <v>55</v>
      </c>
      <c r="F263" s="715" t="s">
        <v>57</v>
      </c>
      <c r="G263" s="714" t="s">
        <v>27</v>
      </c>
      <c r="H263" s="717" t="s">
        <v>130</v>
      </c>
      <c r="I263" s="715" t="s">
        <v>46</v>
      </c>
      <c r="J263" s="715" t="s">
        <v>131</v>
      </c>
      <c r="K263" s="715" t="s">
        <v>409</v>
      </c>
      <c r="L263" s="715" t="s">
        <v>410</v>
      </c>
    </row>
    <row r="264" spans="3:12" x14ac:dyDescent="0.25">
      <c r="C264" s="729" t="s">
        <v>47</v>
      </c>
      <c r="D264" s="1519">
        <v>6</v>
      </c>
      <c r="E264" s="730"/>
      <c r="F264" s="709">
        <v>30000</v>
      </c>
      <c r="G264" s="731">
        <v>0</v>
      </c>
      <c r="H264" s="732"/>
      <c r="I264" s="710" t="s">
        <v>698</v>
      </c>
      <c r="J264" s="710" t="s">
        <v>699</v>
      </c>
      <c r="K264" s="733" t="s">
        <v>1513</v>
      </c>
      <c r="L264" s="710" t="s">
        <v>393</v>
      </c>
    </row>
    <row r="265" spans="3:12" x14ac:dyDescent="0.25">
      <c r="C265" s="702" t="s">
        <v>48</v>
      </c>
      <c r="D265" s="1520"/>
      <c r="E265" s="721">
        <v>0</v>
      </c>
      <c r="F265" s="703">
        <v>50</v>
      </c>
      <c r="G265" s="700">
        <v>0</v>
      </c>
      <c r="H265" s="719"/>
      <c r="I265" s="701" t="s">
        <v>716</v>
      </c>
      <c r="J265" s="701" t="s">
        <v>717</v>
      </c>
      <c r="K265" s="701" t="s">
        <v>1513</v>
      </c>
      <c r="L265" s="701" t="s">
        <v>411</v>
      </c>
    </row>
    <row r="266" spans="3:12" x14ac:dyDescent="0.25">
      <c r="C266" s="702" t="s">
        <v>49</v>
      </c>
      <c r="D266" s="1520"/>
      <c r="E266" s="721">
        <v>6</v>
      </c>
      <c r="F266" s="703">
        <v>50</v>
      </c>
      <c r="G266" s="700">
        <v>300</v>
      </c>
      <c r="H266" s="1401" t="s">
        <v>128</v>
      </c>
      <c r="I266" s="701" t="s">
        <v>791</v>
      </c>
      <c r="J266" s="701" t="s">
        <v>792</v>
      </c>
      <c r="K266" s="701" t="s">
        <v>1364</v>
      </c>
      <c r="L266" s="701" t="s">
        <v>402</v>
      </c>
    </row>
    <row r="267" spans="3:12" x14ac:dyDescent="0.25">
      <c r="C267" s="702" t="s">
        <v>50</v>
      </c>
      <c r="D267" s="1520"/>
      <c r="E267" s="718">
        <v>0</v>
      </c>
      <c r="F267" s="711">
        <v>10000</v>
      </c>
      <c r="G267" s="700">
        <v>0</v>
      </c>
      <c r="H267" s="719"/>
      <c r="I267" s="727" t="s">
        <v>299</v>
      </c>
      <c r="J267" s="701" t="s">
        <v>179</v>
      </c>
      <c r="K267" s="701" t="s">
        <v>1513</v>
      </c>
      <c r="L267" s="701" t="s">
        <v>411</v>
      </c>
    </row>
    <row r="268" spans="3:12" x14ac:dyDescent="0.25">
      <c r="C268" s="702" t="s">
        <v>416</v>
      </c>
      <c r="D268" s="1520"/>
      <c r="E268" s="718">
        <v>6</v>
      </c>
      <c r="F268" s="711">
        <v>30</v>
      </c>
      <c r="G268" s="700">
        <v>180</v>
      </c>
      <c r="H268" s="1401" t="s">
        <v>128</v>
      </c>
      <c r="I268" s="701" t="s">
        <v>820</v>
      </c>
      <c r="J268" s="701" t="s">
        <v>821</v>
      </c>
      <c r="K268" s="701" t="s">
        <v>1513</v>
      </c>
      <c r="L268" s="701" t="s">
        <v>402</v>
      </c>
    </row>
    <row r="269" spans="3:12" x14ac:dyDescent="0.25">
      <c r="C269" s="702" t="s">
        <v>51</v>
      </c>
      <c r="D269" s="1520"/>
      <c r="E269" s="721">
        <v>0</v>
      </c>
      <c r="F269" s="703">
        <v>85</v>
      </c>
      <c r="G269" s="700">
        <v>0</v>
      </c>
      <c r="H269" s="719"/>
      <c r="I269" s="701" t="s">
        <v>820</v>
      </c>
      <c r="J269" s="701" t="s">
        <v>821</v>
      </c>
      <c r="K269" s="701" t="s">
        <v>1513</v>
      </c>
      <c r="L269" s="701" t="s">
        <v>411</v>
      </c>
    </row>
    <row r="270" spans="3:12" x14ac:dyDescent="0.25">
      <c r="C270" s="702" t="s">
        <v>122</v>
      </c>
      <c r="D270" s="1520"/>
      <c r="E270" s="721">
        <v>0</v>
      </c>
      <c r="F270" s="703">
        <v>36</v>
      </c>
      <c r="G270" s="700">
        <v>0</v>
      </c>
      <c r="H270" s="719"/>
      <c r="I270" s="701" t="s">
        <v>941</v>
      </c>
      <c r="J270" s="701" t="s">
        <v>942</v>
      </c>
      <c r="K270" s="701" t="s">
        <v>1513</v>
      </c>
      <c r="L270" s="701" t="s">
        <v>411</v>
      </c>
    </row>
    <row r="271" spans="3:12" x14ac:dyDescent="0.25">
      <c r="C271" s="702" t="s">
        <v>34</v>
      </c>
      <c r="D271" s="1520"/>
      <c r="E271" s="721">
        <v>0</v>
      </c>
      <c r="F271" s="703">
        <v>80</v>
      </c>
      <c r="G271" s="700">
        <v>0</v>
      </c>
      <c r="H271" s="719"/>
      <c r="I271" s="701" t="s">
        <v>941</v>
      </c>
      <c r="J271" s="701" t="s">
        <v>942</v>
      </c>
      <c r="K271" s="701" t="s">
        <v>1513</v>
      </c>
      <c r="L271" s="701" t="s">
        <v>411</v>
      </c>
    </row>
    <row r="272" spans="3:12" x14ac:dyDescent="0.25">
      <c r="C272" s="707" t="s">
        <v>52</v>
      </c>
      <c r="D272" s="1520"/>
      <c r="E272" s="724">
        <v>0</v>
      </c>
      <c r="F272" s="712">
        <v>25</v>
      </c>
      <c r="G272" s="700">
        <v>0</v>
      </c>
      <c r="H272" s="719"/>
      <c r="I272" s="701" t="s">
        <v>941</v>
      </c>
      <c r="J272" s="701" t="s">
        <v>942</v>
      </c>
      <c r="K272" s="701" t="s">
        <v>1513</v>
      </c>
      <c r="L272" s="701" t="s">
        <v>411</v>
      </c>
    </row>
    <row r="273" spans="3:12" ht="15.75" thickBot="1" x14ac:dyDescent="0.3">
      <c r="C273" s="725" t="s">
        <v>431</v>
      </c>
      <c r="D273" s="726"/>
      <c r="E273" s="734"/>
      <c r="F273" s="704">
        <v>1750</v>
      </c>
      <c r="G273" s="705">
        <v>0</v>
      </c>
      <c r="H273" s="735"/>
      <c r="I273" s="736" t="s">
        <v>300</v>
      </c>
      <c r="J273" s="706" t="s">
        <v>180</v>
      </c>
      <c r="K273" s="737" t="s">
        <v>1513</v>
      </c>
      <c r="L273" s="737" t="s">
        <v>411</v>
      </c>
    </row>
    <row r="274" spans="3:12" x14ac:dyDescent="0.25">
      <c r="C274" s="671"/>
      <c r="D274" s="671"/>
      <c r="E274" s="671"/>
      <c r="F274" s="671"/>
      <c r="G274" s="671"/>
      <c r="H274" s="670"/>
      <c r="I274" s="671"/>
      <c r="J274" s="671"/>
      <c r="K274" s="671"/>
      <c r="L274" s="671"/>
    </row>
    <row r="275" spans="3:12" ht="15.75" thickBot="1" x14ac:dyDescent="0.3">
      <c r="C275" s="691"/>
      <c r="D275" s="691"/>
      <c r="E275" s="691"/>
      <c r="F275" s="691"/>
      <c r="G275" s="691"/>
      <c r="H275" s="691"/>
      <c r="I275" s="691"/>
      <c r="J275" s="691"/>
      <c r="K275" s="691"/>
      <c r="L275" s="691"/>
    </row>
    <row r="276" spans="3:12" ht="15.75" thickBot="1" x14ac:dyDescent="0.3">
      <c r="C276" s="692" t="s">
        <v>43</v>
      </c>
      <c r="D276" s="693">
        <v>480</v>
      </c>
      <c r="E276" s="699"/>
      <c r="F276" s="699"/>
      <c r="G276" s="699"/>
      <c r="H276" s="696"/>
      <c r="I276" s="696"/>
      <c r="J276" s="696"/>
      <c r="K276" s="708"/>
      <c r="L276" s="698"/>
    </row>
    <row r="277" spans="3:12" x14ac:dyDescent="0.25">
      <c r="C277" s="695"/>
      <c r="D277" s="694"/>
      <c r="E277" s="699"/>
      <c r="F277" s="699"/>
      <c r="G277" s="699"/>
      <c r="H277" s="696"/>
      <c r="I277" s="696"/>
      <c r="J277" s="696"/>
      <c r="K277" s="708"/>
      <c r="L277" s="698"/>
    </row>
    <row r="278" spans="3:12" x14ac:dyDescent="0.25">
      <c r="C278" s="695"/>
      <c r="D278" s="694"/>
      <c r="E278" s="699"/>
      <c r="F278" s="699"/>
      <c r="G278" s="699"/>
      <c r="H278" s="696"/>
      <c r="I278" s="696"/>
      <c r="J278" s="696"/>
      <c r="K278" s="708"/>
      <c r="L278" s="698"/>
    </row>
    <row r="279" spans="3:12" ht="15.75" x14ac:dyDescent="0.25">
      <c r="C279" s="722" t="s">
        <v>391</v>
      </c>
      <c r="D279" s="728" t="s">
        <v>1960</v>
      </c>
      <c r="E279" s="699"/>
      <c r="F279" s="699"/>
      <c r="G279" s="699"/>
      <c r="H279" s="696"/>
      <c r="I279" s="696"/>
      <c r="J279" s="696"/>
      <c r="K279" s="708"/>
      <c r="L279" s="698"/>
    </row>
    <row r="280" spans="3:12" ht="18.75" x14ac:dyDescent="0.25">
      <c r="C280" s="723" t="s">
        <v>1961</v>
      </c>
      <c r="D280" s="694"/>
      <c r="E280" s="699"/>
      <c r="F280" s="699"/>
      <c r="G280" s="699"/>
      <c r="H280" s="696"/>
      <c r="I280" s="696"/>
      <c r="J280" s="696"/>
      <c r="K280" s="708"/>
      <c r="L280" s="698"/>
    </row>
    <row r="281" spans="3:12" ht="15.75" thickBot="1" x14ac:dyDescent="0.3">
      <c r="C281" s="695"/>
      <c r="D281" s="694"/>
      <c r="E281" s="699"/>
      <c r="F281" s="699"/>
      <c r="G281" s="699"/>
      <c r="H281" s="696"/>
      <c r="I281" s="696"/>
      <c r="J281" s="696"/>
      <c r="K281" s="708"/>
      <c r="L281" s="698"/>
    </row>
    <row r="282" spans="3:12" ht="30.75" thickBot="1" x14ac:dyDescent="0.3">
      <c r="C282" s="713" t="s">
        <v>44</v>
      </c>
      <c r="D282" s="716" t="s">
        <v>45</v>
      </c>
      <c r="E282" s="715" t="s">
        <v>55</v>
      </c>
      <c r="F282" s="715" t="s">
        <v>57</v>
      </c>
      <c r="G282" s="714" t="s">
        <v>27</v>
      </c>
      <c r="H282" s="717" t="s">
        <v>130</v>
      </c>
      <c r="I282" s="715" t="s">
        <v>46</v>
      </c>
      <c r="J282" s="715" t="s">
        <v>131</v>
      </c>
      <c r="K282" s="715" t="s">
        <v>409</v>
      </c>
      <c r="L282" s="715" t="s">
        <v>410</v>
      </c>
    </row>
    <row r="283" spans="3:12" x14ac:dyDescent="0.25">
      <c r="C283" s="729" t="s">
        <v>47</v>
      </c>
      <c r="D283" s="1519">
        <v>6</v>
      </c>
      <c r="E283" s="730"/>
      <c r="F283" s="709">
        <v>30000</v>
      </c>
      <c r="G283" s="731">
        <v>0</v>
      </c>
      <c r="H283" s="732"/>
      <c r="I283" s="710" t="s">
        <v>698</v>
      </c>
      <c r="J283" s="710" t="s">
        <v>699</v>
      </c>
      <c r="K283" s="733" t="s">
        <v>1513</v>
      </c>
      <c r="L283" s="710" t="s">
        <v>393</v>
      </c>
    </row>
    <row r="284" spans="3:12" x14ac:dyDescent="0.25">
      <c r="C284" s="702" t="s">
        <v>48</v>
      </c>
      <c r="D284" s="1520"/>
      <c r="E284" s="721">
        <v>0</v>
      </c>
      <c r="F284" s="703">
        <v>50</v>
      </c>
      <c r="G284" s="700">
        <v>0</v>
      </c>
      <c r="H284" s="719"/>
      <c r="I284" s="701" t="s">
        <v>716</v>
      </c>
      <c r="J284" s="701" t="s">
        <v>717</v>
      </c>
      <c r="K284" s="701" t="s">
        <v>1513</v>
      </c>
      <c r="L284" s="701" t="s">
        <v>411</v>
      </c>
    </row>
    <row r="285" spans="3:12" x14ac:dyDescent="0.25">
      <c r="C285" s="702" t="s">
        <v>49</v>
      </c>
      <c r="D285" s="1520"/>
      <c r="E285" s="721">
        <v>6</v>
      </c>
      <c r="F285" s="703">
        <v>50</v>
      </c>
      <c r="G285" s="700">
        <v>300</v>
      </c>
      <c r="H285" s="1401" t="s">
        <v>128</v>
      </c>
      <c r="I285" s="701" t="s">
        <v>791</v>
      </c>
      <c r="J285" s="701" t="s">
        <v>792</v>
      </c>
      <c r="K285" s="701" t="s">
        <v>1364</v>
      </c>
      <c r="L285" s="701" t="s">
        <v>411</v>
      </c>
    </row>
    <row r="286" spans="3:12" x14ac:dyDescent="0.25">
      <c r="C286" s="702" t="s">
        <v>50</v>
      </c>
      <c r="D286" s="1520"/>
      <c r="E286" s="718">
        <v>0</v>
      </c>
      <c r="F286" s="711">
        <v>10000</v>
      </c>
      <c r="G286" s="700">
        <v>0</v>
      </c>
      <c r="H286" s="719"/>
      <c r="I286" s="727" t="s">
        <v>299</v>
      </c>
      <c r="J286" s="701" t="s">
        <v>179</v>
      </c>
      <c r="K286" s="701" t="s">
        <v>1513</v>
      </c>
      <c r="L286" s="701" t="s">
        <v>411</v>
      </c>
    </row>
    <row r="287" spans="3:12" x14ac:dyDescent="0.25">
      <c r="C287" s="702" t="s">
        <v>416</v>
      </c>
      <c r="D287" s="1520"/>
      <c r="E287" s="718">
        <v>6</v>
      </c>
      <c r="F287" s="711">
        <v>30</v>
      </c>
      <c r="G287" s="700">
        <v>180</v>
      </c>
      <c r="H287" s="1401" t="s">
        <v>128</v>
      </c>
      <c r="I287" s="701" t="s">
        <v>820</v>
      </c>
      <c r="J287" s="701" t="s">
        <v>821</v>
      </c>
      <c r="K287" s="701" t="s">
        <v>1513</v>
      </c>
      <c r="L287" s="701" t="s">
        <v>411</v>
      </c>
    </row>
    <row r="288" spans="3:12" x14ac:dyDescent="0.25">
      <c r="C288" s="702" t="s">
        <v>51</v>
      </c>
      <c r="D288" s="1520"/>
      <c r="E288" s="721">
        <v>0</v>
      </c>
      <c r="F288" s="703">
        <v>85</v>
      </c>
      <c r="G288" s="700">
        <v>0</v>
      </c>
      <c r="H288" s="719"/>
      <c r="I288" s="701" t="s">
        <v>820</v>
      </c>
      <c r="J288" s="701" t="s">
        <v>821</v>
      </c>
      <c r="K288" s="701" t="s">
        <v>1513</v>
      </c>
      <c r="L288" s="701" t="s">
        <v>411</v>
      </c>
    </row>
    <row r="289" spans="3:12" x14ac:dyDescent="0.25">
      <c r="C289" s="702" t="s">
        <v>122</v>
      </c>
      <c r="D289" s="1520"/>
      <c r="E289" s="721">
        <v>0</v>
      </c>
      <c r="F289" s="703">
        <v>36</v>
      </c>
      <c r="G289" s="700">
        <v>0</v>
      </c>
      <c r="H289" s="719"/>
      <c r="I289" s="701" t="s">
        <v>941</v>
      </c>
      <c r="J289" s="701" t="s">
        <v>942</v>
      </c>
      <c r="K289" s="701" t="s">
        <v>1513</v>
      </c>
      <c r="L289" s="701" t="s">
        <v>411</v>
      </c>
    </row>
    <row r="290" spans="3:12" x14ac:dyDescent="0.25">
      <c r="C290" s="702" t="s">
        <v>34</v>
      </c>
      <c r="D290" s="1520"/>
      <c r="E290" s="721">
        <v>0</v>
      </c>
      <c r="F290" s="703">
        <v>80</v>
      </c>
      <c r="G290" s="700">
        <v>0</v>
      </c>
      <c r="H290" s="719"/>
      <c r="I290" s="701" t="s">
        <v>941</v>
      </c>
      <c r="J290" s="701" t="s">
        <v>942</v>
      </c>
      <c r="K290" s="701" t="s">
        <v>1513</v>
      </c>
      <c r="L290" s="701" t="s">
        <v>411</v>
      </c>
    </row>
    <row r="291" spans="3:12" x14ac:dyDescent="0.25">
      <c r="C291" s="707" t="s">
        <v>52</v>
      </c>
      <c r="D291" s="1520"/>
      <c r="E291" s="724">
        <v>0</v>
      </c>
      <c r="F291" s="712">
        <v>25</v>
      </c>
      <c r="G291" s="700">
        <v>0</v>
      </c>
      <c r="H291" s="719"/>
      <c r="I291" s="701" t="s">
        <v>941</v>
      </c>
      <c r="J291" s="701" t="s">
        <v>942</v>
      </c>
      <c r="K291" s="701" t="s">
        <v>1513</v>
      </c>
      <c r="L291" s="701" t="s">
        <v>411</v>
      </c>
    </row>
    <row r="292" spans="3:12" ht="15.75" thickBot="1" x14ac:dyDescent="0.3">
      <c r="C292" s="725" t="s">
        <v>431</v>
      </c>
      <c r="D292" s="726"/>
      <c r="E292" s="734"/>
      <c r="F292" s="704">
        <v>1750</v>
      </c>
      <c r="G292" s="705">
        <v>0</v>
      </c>
      <c r="H292" s="735"/>
      <c r="I292" s="736" t="s">
        <v>300</v>
      </c>
      <c r="J292" s="706" t="s">
        <v>180</v>
      </c>
      <c r="K292" s="737" t="s">
        <v>1513</v>
      </c>
      <c r="L292" s="737" t="s">
        <v>411</v>
      </c>
    </row>
    <row r="293" spans="3:12" x14ac:dyDescent="0.25">
      <c r="C293" s="699"/>
      <c r="D293" s="698"/>
      <c r="E293" s="708"/>
      <c r="F293" s="708"/>
      <c r="G293" s="708"/>
      <c r="H293" s="720"/>
      <c r="I293" s="708"/>
      <c r="J293" s="708"/>
      <c r="K293" s="708"/>
      <c r="L293" s="698"/>
    </row>
    <row r="294" spans="3:12" ht="15.75" thickBot="1" x14ac:dyDescent="0.3">
      <c r="C294" s="698"/>
      <c r="D294" s="698"/>
      <c r="E294" s="698"/>
      <c r="F294" s="698"/>
      <c r="G294" s="698"/>
      <c r="H294" s="697"/>
      <c r="I294" s="698"/>
      <c r="J294" s="698"/>
      <c r="K294" s="698"/>
      <c r="L294" s="698"/>
    </row>
    <row r="295" spans="3:12" ht="15.75" thickBot="1" x14ac:dyDescent="0.3">
      <c r="C295" s="692" t="s">
        <v>43</v>
      </c>
      <c r="D295" s="693">
        <v>480</v>
      </c>
      <c r="E295" s="699"/>
      <c r="F295" s="699"/>
      <c r="G295" s="699"/>
      <c r="H295" s="696"/>
      <c r="I295" s="696"/>
      <c r="J295" s="696"/>
      <c r="K295" s="708"/>
      <c r="L295" s="698"/>
    </row>
    <row r="296" spans="3:12" x14ac:dyDescent="0.25">
      <c r="C296" s="695"/>
      <c r="D296" s="694"/>
      <c r="E296" s="699"/>
      <c r="F296" s="699"/>
      <c r="G296" s="699"/>
      <c r="H296" s="696"/>
      <c r="I296" s="696"/>
      <c r="J296" s="696"/>
      <c r="K296" s="708"/>
      <c r="L296" s="698"/>
    </row>
    <row r="297" spans="3:12" x14ac:dyDescent="0.25">
      <c r="C297" s="695"/>
      <c r="D297" s="694"/>
      <c r="E297" s="699"/>
      <c r="F297" s="699"/>
      <c r="G297" s="699"/>
      <c r="H297" s="696"/>
      <c r="I297" s="696"/>
      <c r="J297" s="696"/>
      <c r="K297" s="708"/>
      <c r="L297" s="698"/>
    </row>
    <row r="298" spans="3:12" ht="15.75" x14ac:dyDescent="0.25">
      <c r="C298" s="722" t="s">
        <v>391</v>
      </c>
      <c r="D298" s="728" t="s">
        <v>1960</v>
      </c>
      <c r="E298" s="699"/>
      <c r="F298" s="699"/>
      <c r="G298" s="699"/>
      <c r="H298" s="696"/>
      <c r="I298" s="696"/>
      <c r="J298" s="696"/>
      <c r="K298" s="708"/>
      <c r="L298" s="698"/>
    </row>
    <row r="299" spans="3:12" ht="18.75" x14ac:dyDescent="0.25">
      <c r="C299" s="723" t="s">
        <v>1961</v>
      </c>
      <c r="D299" s="694"/>
      <c r="E299" s="699"/>
      <c r="F299" s="699"/>
      <c r="G299" s="699"/>
      <c r="H299" s="696"/>
      <c r="I299" s="696"/>
      <c r="J299" s="696"/>
      <c r="K299" s="708"/>
      <c r="L299" s="698"/>
    </row>
    <row r="300" spans="3:12" ht="15.75" thickBot="1" x14ac:dyDescent="0.3">
      <c r="C300" s="695"/>
      <c r="D300" s="694"/>
      <c r="E300" s="699"/>
      <c r="F300" s="699"/>
      <c r="G300" s="699"/>
      <c r="H300" s="696"/>
      <c r="I300" s="696"/>
      <c r="J300" s="696"/>
      <c r="K300" s="708"/>
      <c r="L300" s="698"/>
    </row>
    <row r="301" spans="3:12" ht="30.75" thickBot="1" x14ac:dyDescent="0.3">
      <c r="C301" s="713" t="s">
        <v>44</v>
      </c>
      <c r="D301" s="716" t="s">
        <v>45</v>
      </c>
      <c r="E301" s="715" t="s">
        <v>55</v>
      </c>
      <c r="F301" s="715" t="s">
        <v>57</v>
      </c>
      <c r="G301" s="714" t="s">
        <v>27</v>
      </c>
      <c r="H301" s="717" t="s">
        <v>130</v>
      </c>
      <c r="I301" s="715" t="s">
        <v>46</v>
      </c>
      <c r="J301" s="715" t="s">
        <v>131</v>
      </c>
      <c r="K301" s="715" t="s">
        <v>409</v>
      </c>
      <c r="L301" s="715" t="s">
        <v>410</v>
      </c>
    </row>
    <row r="302" spans="3:12" x14ac:dyDescent="0.25">
      <c r="C302" s="729" t="s">
        <v>47</v>
      </c>
      <c r="D302" s="1519">
        <v>6</v>
      </c>
      <c r="E302" s="730"/>
      <c r="F302" s="709">
        <v>30000</v>
      </c>
      <c r="G302" s="731">
        <v>0</v>
      </c>
      <c r="H302" s="732"/>
      <c r="I302" s="710" t="s">
        <v>698</v>
      </c>
      <c r="J302" s="710" t="s">
        <v>699</v>
      </c>
      <c r="K302" s="733" t="s">
        <v>1513</v>
      </c>
      <c r="L302" s="710" t="s">
        <v>393</v>
      </c>
    </row>
    <row r="303" spans="3:12" x14ac:dyDescent="0.25">
      <c r="C303" s="702" t="s">
        <v>48</v>
      </c>
      <c r="D303" s="1520"/>
      <c r="E303" s="721">
        <v>0</v>
      </c>
      <c r="F303" s="703">
        <v>50</v>
      </c>
      <c r="G303" s="700">
        <v>0</v>
      </c>
      <c r="H303" s="719"/>
      <c r="I303" s="701" t="s">
        <v>716</v>
      </c>
      <c r="J303" s="701" t="s">
        <v>717</v>
      </c>
      <c r="K303" s="701" t="s">
        <v>1513</v>
      </c>
      <c r="L303" s="701" t="s">
        <v>411</v>
      </c>
    </row>
    <row r="304" spans="3:12" x14ac:dyDescent="0.25">
      <c r="C304" s="702" t="s">
        <v>49</v>
      </c>
      <c r="D304" s="1520"/>
      <c r="E304" s="721">
        <v>6</v>
      </c>
      <c r="F304" s="703">
        <v>50</v>
      </c>
      <c r="G304" s="700">
        <v>300</v>
      </c>
      <c r="H304" s="1401" t="s">
        <v>128</v>
      </c>
      <c r="I304" s="701" t="s">
        <v>791</v>
      </c>
      <c r="J304" s="701" t="s">
        <v>792</v>
      </c>
      <c r="K304" s="701" t="s">
        <v>1364</v>
      </c>
      <c r="L304" s="701" t="s">
        <v>395</v>
      </c>
    </row>
    <row r="305" spans="3:12" x14ac:dyDescent="0.25">
      <c r="C305" s="702" t="s">
        <v>50</v>
      </c>
      <c r="D305" s="1520"/>
      <c r="E305" s="718">
        <v>0</v>
      </c>
      <c r="F305" s="711">
        <v>10000</v>
      </c>
      <c r="G305" s="700">
        <v>0</v>
      </c>
      <c r="H305" s="719"/>
      <c r="I305" s="727" t="s">
        <v>299</v>
      </c>
      <c r="J305" s="701" t="s">
        <v>179</v>
      </c>
      <c r="K305" s="701" t="s">
        <v>1513</v>
      </c>
      <c r="L305" s="701" t="s">
        <v>411</v>
      </c>
    </row>
    <row r="306" spans="3:12" x14ac:dyDescent="0.25">
      <c r="C306" s="702" t="s">
        <v>416</v>
      </c>
      <c r="D306" s="1520"/>
      <c r="E306" s="718">
        <v>6</v>
      </c>
      <c r="F306" s="711">
        <v>30</v>
      </c>
      <c r="G306" s="700">
        <v>180</v>
      </c>
      <c r="H306" s="1401" t="s">
        <v>128</v>
      </c>
      <c r="I306" s="701" t="s">
        <v>820</v>
      </c>
      <c r="J306" s="701" t="s">
        <v>821</v>
      </c>
      <c r="K306" s="701" t="s">
        <v>1513</v>
      </c>
      <c r="L306" s="701" t="s">
        <v>395</v>
      </c>
    </row>
    <row r="307" spans="3:12" x14ac:dyDescent="0.25">
      <c r="C307" s="702" t="s">
        <v>51</v>
      </c>
      <c r="D307" s="1520"/>
      <c r="E307" s="721">
        <v>0</v>
      </c>
      <c r="F307" s="703">
        <v>85</v>
      </c>
      <c r="G307" s="700">
        <v>0</v>
      </c>
      <c r="H307" s="719"/>
      <c r="I307" s="701" t="s">
        <v>820</v>
      </c>
      <c r="J307" s="701" t="s">
        <v>821</v>
      </c>
      <c r="K307" s="701" t="s">
        <v>1513</v>
      </c>
      <c r="L307" s="701" t="s">
        <v>411</v>
      </c>
    </row>
    <row r="308" spans="3:12" x14ac:dyDescent="0.25">
      <c r="C308" s="702" t="s">
        <v>122</v>
      </c>
      <c r="D308" s="1520"/>
      <c r="E308" s="721">
        <v>0</v>
      </c>
      <c r="F308" s="703">
        <v>36</v>
      </c>
      <c r="G308" s="700">
        <v>0</v>
      </c>
      <c r="H308" s="719"/>
      <c r="I308" s="701" t="s">
        <v>941</v>
      </c>
      <c r="J308" s="701" t="s">
        <v>942</v>
      </c>
      <c r="K308" s="701" t="s">
        <v>1513</v>
      </c>
      <c r="L308" s="701" t="s">
        <v>411</v>
      </c>
    </row>
    <row r="309" spans="3:12" x14ac:dyDescent="0.25">
      <c r="C309" s="702" t="s">
        <v>34</v>
      </c>
      <c r="D309" s="1520"/>
      <c r="E309" s="721">
        <v>0</v>
      </c>
      <c r="F309" s="703">
        <v>80</v>
      </c>
      <c r="G309" s="700">
        <v>0</v>
      </c>
      <c r="H309" s="719"/>
      <c r="I309" s="701" t="s">
        <v>941</v>
      </c>
      <c r="J309" s="701" t="s">
        <v>942</v>
      </c>
      <c r="K309" s="701" t="s">
        <v>1513</v>
      </c>
      <c r="L309" s="701" t="s">
        <v>411</v>
      </c>
    </row>
    <row r="310" spans="3:12" x14ac:dyDescent="0.25">
      <c r="C310" s="707" t="s">
        <v>52</v>
      </c>
      <c r="D310" s="1520"/>
      <c r="E310" s="724">
        <v>0</v>
      </c>
      <c r="F310" s="712">
        <v>25</v>
      </c>
      <c r="G310" s="700">
        <v>0</v>
      </c>
      <c r="H310" s="719"/>
      <c r="I310" s="701" t="s">
        <v>941</v>
      </c>
      <c r="J310" s="701" t="s">
        <v>942</v>
      </c>
      <c r="K310" s="701" t="s">
        <v>1513</v>
      </c>
      <c r="L310" s="701" t="s">
        <v>411</v>
      </c>
    </row>
    <row r="311" spans="3:12" ht="15.75" thickBot="1" x14ac:dyDescent="0.3">
      <c r="C311" s="725" t="s">
        <v>431</v>
      </c>
      <c r="D311" s="726"/>
      <c r="E311" s="734"/>
      <c r="F311" s="704">
        <v>1750</v>
      </c>
      <c r="G311" s="705">
        <v>0</v>
      </c>
      <c r="H311" s="735"/>
      <c r="I311" s="736" t="s">
        <v>300</v>
      </c>
      <c r="J311" s="706" t="s">
        <v>180</v>
      </c>
      <c r="K311" s="737" t="s">
        <v>1513</v>
      </c>
      <c r="L311" s="737" t="s">
        <v>411</v>
      </c>
    </row>
    <row r="312" spans="3:12" x14ac:dyDescent="0.25">
      <c r="C312" s="698"/>
      <c r="D312" s="698"/>
      <c r="E312" s="698"/>
      <c r="F312" s="698"/>
      <c r="G312" s="698"/>
      <c r="H312" s="697"/>
      <c r="I312" s="698"/>
      <c r="J312" s="698"/>
      <c r="K312" s="698"/>
      <c r="L312" s="698"/>
    </row>
    <row r="313" spans="3:12" ht="15.75" thickBot="1" x14ac:dyDescent="0.3">
      <c r="C313" s="698"/>
      <c r="D313" s="698"/>
      <c r="E313" s="698"/>
      <c r="F313" s="698"/>
      <c r="G313" s="698"/>
      <c r="H313" s="697"/>
      <c r="I313" s="698"/>
      <c r="J313" s="698"/>
      <c r="K313" s="698"/>
      <c r="L313" s="698"/>
    </row>
    <row r="314" spans="3:12" ht="15.75" thickBot="1" x14ac:dyDescent="0.3">
      <c r="C314" s="692" t="s">
        <v>43</v>
      </c>
      <c r="D314" s="693">
        <v>480</v>
      </c>
      <c r="E314" s="699"/>
      <c r="F314" s="699"/>
      <c r="G314" s="699"/>
      <c r="H314" s="696"/>
      <c r="I314" s="696"/>
      <c r="J314" s="696"/>
      <c r="K314" s="708"/>
      <c r="L314" s="698"/>
    </row>
    <row r="315" spans="3:12" x14ac:dyDescent="0.25">
      <c r="C315" s="695"/>
      <c r="D315" s="694"/>
      <c r="E315" s="699"/>
      <c r="F315" s="699"/>
      <c r="G315" s="699"/>
      <c r="H315" s="696"/>
      <c r="I315" s="696"/>
      <c r="J315" s="696"/>
      <c r="K315" s="708"/>
      <c r="L315" s="698"/>
    </row>
    <row r="316" spans="3:12" x14ac:dyDescent="0.25">
      <c r="C316" s="695"/>
      <c r="D316" s="694"/>
      <c r="E316" s="699"/>
      <c r="F316" s="699"/>
      <c r="G316" s="699"/>
      <c r="H316" s="696"/>
      <c r="I316" s="696"/>
      <c r="J316" s="696"/>
      <c r="K316" s="708"/>
      <c r="L316" s="698"/>
    </row>
    <row r="317" spans="3:12" ht="15.75" x14ac:dyDescent="0.25">
      <c r="C317" s="722" t="s">
        <v>391</v>
      </c>
      <c r="D317" s="728" t="s">
        <v>1960</v>
      </c>
      <c r="E317" s="699"/>
      <c r="F317" s="699"/>
      <c r="G317" s="699"/>
      <c r="H317" s="696"/>
      <c r="I317" s="696"/>
      <c r="J317" s="696"/>
      <c r="K317" s="708"/>
      <c r="L317" s="698"/>
    </row>
    <row r="318" spans="3:12" ht="18.75" x14ac:dyDescent="0.25">
      <c r="C318" s="723" t="s">
        <v>1961</v>
      </c>
      <c r="D318" s="694"/>
      <c r="E318" s="699"/>
      <c r="F318" s="699"/>
      <c r="G318" s="699"/>
      <c r="H318" s="696"/>
      <c r="I318" s="696"/>
      <c r="J318" s="696"/>
      <c r="K318" s="708"/>
      <c r="L318" s="698"/>
    </row>
    <row r="319" spans="3:12" ht="15.75" thickBot="1" x14ac:dyDescent="0.3">
      <c r="C319" s="695"/>
      <c r="D319" s="694"/>
      <c r="E319" s="699"/>
      <c r="F319" s="699"/>
      <c r="G319" s="699"/>
      <c r="H319" s="696"/>
      <c r="I319" s="696"/>
      <c r="J319" s="696"/>
      <c r="K319" s="708"/>
      <c r="L319" s="698"/>
    </row>
    <row r="320" spans="3:12" ht="30.75" thickBot="1" x14ac:dyDescent="0.3">
      <c r="C320" s="713" t="s">
        <v>44</v>
      </c>
      <c r="D320" s="716" t="s">
        <v>45</v>
      </c>
      <c r="E320" s="715" t="s">
        <v>55</v>
      </c>
      <c r="F320" s="715" t="s">
        <v>57</v>
      </c>
      <c r="G320" s="714" t="s">
        <v>27</v>
      </c>
      <c r="H320" s="717" t="s">
        <v>130</v>
      </c>
      <c r="I320" s="715" t="s">
        <v>46</v>
      </c>
      <c r="J320" s="715" t="s">
        <v>131</v>
      </c>
      <c r="K320" s="715" t="s">
        <v>409</v>
      </c>
      <c r="L320" s="715" t="s">
        <v>410</v>
      </c>
    </row>
    <row r="321" spans="3:12" x14ac:dyDescent="0.25">
      <c r="C321" s="729" t="s">
        <v>47</v>
      </c>
      <c r="D321" s="1519">
        <v>6</v>
      </c>
      <c r="E321" s="730"/>
      <c r="F321" s="709">
        <v>30000</v>
      </c>
      <c r="G321" s="731">
        <v>0</v>
      </c>
      <c r="H321" s="732"/>
      <c r="I321" s="710" t="s">
        <v>698</v>
      </c>
      <c r="J321" s="710" t="s">
        <v>699</v>
      </c>
      <c r="K321" s="733" t="s">
        <v>1513</v>
      </c>
      <c r="L321" s="710" t="s">
        <v>393</v>
      </c>
    </row>
    <row r="322" spans="3:12" x14ac:dyDescent="0.25">
      <c r="C322" s="702" t="s">
        <v>48</v>
      </c>
      <c r="D322" s="1520"/>
      <c r="E322" s="721">
        <v>0</v>
      </c>
      <c r="F322" s="703">
        <v>50</v>
      </c>
      <c r="G322" s="700">
        <v>0</v>
      </c>
      <c r="H322" s="719"/>
      <c r="I322" s="701" t="s">
        <v>716</v>
      </c>
      <c r="J322" s="701" t="s">
        <v>717</v>
      </c>
      <c r="K322" s="701" t="s">
        <v>1513</v>
      </c>
      <c r="L322" s="701" t="s">
        <v>411</v>
      </c>
    </row>
    <row r="323" spans="3:12" x14ac:dyDescent="0.25">
      <c r="C323" s="702" t="s">
        <v>49</v>
      </c>
      <c r="D323" s="1520"/>
      <c r="E323" s="721">
        <v>6</v>
      </c>
      <c r="F323" s="703">
        <v>50</v>
      </c>
      <c r="G323" s="700">
        <v>300</v>
      </c>
      <c r="H323" s="1401" t="s">
        <v>128</v>
      </c>
      <c r="I323" s="701" t="s">
        <v>791</v>
      </c>
      <c r="J323" s="701" t="s">
        <v>792</v>
      </c>
      <c r="K323" s="701" t="s">
        <v>1364</v>
      </c>
      <c r="L323" s="701" t="s">
        <v>399</v>
      </c>
    </row>
    <row r="324" spans="3:12" x14ac:dyDescent="0.25">
      <c r="C324" s="702" t="s">
        <v>50</v>
      </c>
      <c r="D324" s="1520"/>
      <c r="E324" s="718">
        <v>0</v>
      </c>
      <c r="F324" s="711">
        <v>10000</v>
      </c>
      <c r="G324" s="700">
        <v>0</v>
      </c>
      <c r="H324" s="719"/>
      <c r="I324" s="727" t="s">
        <v>299</v>
      </c>
      <c r="J324" s="701" t="s">
        <v>179</v>
      </c>
      <c r="K324" s="701" t="s">
        <v>1513</v>
      </c>
      <c r="L324" s="701" t="s">
        <v>411</v>
      </c>
    </row>
    <row r="325" spans="3:12" x14ac:dyDescent="0.25">
      <c r="C325" s="702" t="s">
        <v>416</v>
      </c>
      <c r="D325" s="1520"/>
      <c r="E325" s="718">
        <v>6</v>
      </c>
      <c r="F325" s="711">
        <v>30</v>
      </c>
      <c r="G325" s="700">
        <v>180</v>
      </c>
      <c r="H325" s="1401" t="s">
        <v>128</v>
      </c>
      <c r="I325" s="701" t="s">
        <v>820</v>
      </c>
      <c r="J325" s="701" t="s">
        <v>821</v>
      </c>
      <c r="K325" s="701" t="s">
        <v>1513</v>
      </c>
      <c r="L325" s="701" t="s">
        <v>399</v>
      </c>
    </row>
    <row r="326" spans="3:12" x14ac:dyDescent="0.25">
      <c r="C326" s="702" t="s">
        <v>51</v>
      </c>
      <c r="D326" s="1520"/>
      <c r="E326" s="721">
        <v>0</v>
      </c>
      <c r="F326" s="703">
        <v>85</v>
      </c>
      <c r="G326" s="700">
        <v>0</v>
      </c>
      <c r="H326" s="719"/>
      <c r="I326" s="701" t="s">
        <v>820</v>
      </c>
      <c r="J326" s="701" t="s">
        <v>821</v>
      </c>
      <c r="K326" s="701" t="s">
        <v>1513</v>
      </c>
      <c r="L326" s="701" t="s">
        <v>411</v>
      </c>
    </row>
    <row r="327" spans="3:12" x14ac:dyDescent="0.25">
      <c r="C327" s="702" t="s">
        <v>122</v>
      </c>
      <c r="D327" s="1520"/>
      <c r="E327" s="721">
        <v>0</v>
      </c>
      <c r="F327" s="703">
        <v>36</v>
      </c>
      <c r="G327" s="700">
        <v>0</v>
      </c>
      <c r="H327" s="719"/>
      <c r="I327" s="701" t="s">
        <v>941</v>
      </c>
      <c r="J327" s="701" t="s">
        <v>942</v>
      </c>
      <c r="K327" s="701" t="s">
        <v>1513</v>
      </c>
      <c r="L327" s="701" t="s">
        <v>411</v>
      </c>
    </row>
    <row r="328" spans="3:12" x14ac:dyDescent="0.25">
      <c r="C328" s="702" t="s">
        <v>34</v>
      </c>
      <c r="D328" s="1520"/>
      <c r="E328" s="721">
        <v>0</v>
      </c>
      <c r="F328" s="703">
        <v>80</v>
      </c>
      <c r="G328" s="700">
        <v>0</v>
      </c>
      <c r="H328" s="719"/>
      <c r="I328" s="701" t="s">
        <v>941</v>
      </c>
      <c r="J328" s="701" t="s">
        <v>942</v>
      </c>
      <c r="K328" s="701" t="s">
        <v>1513</v>
      </c>
      <c r="L328" s="701" t="s">
        <v>411</v>
      </c>
    </row>
    <row r="329" spans="3:12" x14ac:dyDescent="0.25">
      <c r="C329" s="707" t="s">
        <v>52</v>
      </c>
      <c r="D329" s="1520"/>
      <c r="E329" s="724">
        <v>0</v>
      </c>
      <c r="F329" s="712">
        <v>25</v>
      </c>
      <c r="G329" s="700">
        <v>0</v>
      </c>
      <c r="H329" s="719"/>
      <c r="I329" s="701" t="s">
        <v>941</v>
      </c>
      <c r="J329" s="701" t="s">
        <v>942</v>
      </c>
      <c r="K329" s="701" t="s">
        <v>1513</v>
      </c>
      <c r="L329" s="701" t="s">
        <v>411</v>
      </c>
    </row>
    <row r="330" spans="3:12" ht="15.75" thickBot="1" x14ac:dyDescent="0.3">
      <c r="C330" s="725" t="s">
        <v>431</v>
      </c>
      <c r="D330" s="726"/>
      <c r="E330" s="734"/>
      <c r="F330" s="704">
        <v>1750</v>
      </c>
      <c r="G330" s="705">
        <v>0</v>
      </c>
      <c r="H330" s="735"/>
      <c r="I330" s="736" t="s">
        <v>300</v>
      </c>
      <c r="J330" s="706" t="s">
        <v>180</v>
      </c>
      <c r="K330" s="737" t="s">
        <v>1513</v>
      </c>
      <c r="L330" s="737" t="s">
        <v>411</v>
      </c>
    </row>
    <row r="331" spans="3:12" x14ac:dyDescent="0.25">
      <c r="C331" s="699"/>
      <c r="D331" s="698"/>
      <c r="E331" s="708"/>
      <c r="F331" s="708"/>
      <c r="G331" s="708"/>
      <c r="H331" s="720"/>
      <c r="I331" s="708"/>
      <c r="J331" s="708"/>
      <c r="K331" s="708"/>
      <c r="L331" s="698"/>
    </row>
    <row r="332" spans="3:12" ht="15.75" thickBot="1" x14ac:dyDescent="0.3">
      <c r="C332" s="698"/>
      <c r="D332" s="698"/>
      <c r="E332" s="698"/>
      <c r="F332" s="698"/>
      <c r="G332" s="698"/>
      <c r="H332" s="697"/>
      <c r="I332" s="698"/>
      <c r="J332" s="698"/>
      <c r="K332" s="698"/>
      <c r="L332" s="698"/>
    </row>
    <row r="333" spans="3:12" ht="15.75" thickBot="1" x14ac:dyDescent="0.3">
      <c r="C333" s="692" t="s">
        <v>43</v>
      </c>
      <c r="D333" s="693">
        <v>480</v>
      </c>
      <c r="E333" s="699"/>
      <c r="F333" s="699"/>
      <c r="G333" s="699"/>
      <c r="H333" s="696"/>
      <c r="I333" s="696"/>
      <c r="J333" s="696"/>
      <c r="K333" s="708"/>
      <c r="L333" s="698"/>
    </row>
    <row r="334" spans="3:12" x14ac:dyDescent="0.25">
      <c r="C334" s="695"/>
      <c r="D334" s="694"/>
      <c r="E334" s="699"/>
      <c r="F334" s="699"/>
      <c r="G334" s="699"/>
      <c r="H334" s="696"/>
      <c r="I334" s="696"/>
      <c r="J334" s="696"/>
      <c r="K334" s="708"/>
      <c r="L334" s="698"/>
    </row>
    <row r="335" spans="3:12" x14ac:dyDescent="0.25">
      <c r="C335" s="695"/>
      <c r="D335" s="694"/>
      <c r="E335" s="699"/>
      <c r="F335" s="699"/>
      <c r="G335" s="699"/>
      <c r="H335" s="696"/>
      <c r="I335" s="696"/>
      <c r="J335" s="696"/>
      <c r="K335" s="708"/>
      <c r="L335" s="698"/>
    </row>
    <row r="336" spans="3:12" ht="15.75" x14ac:dyDescent="0.25">
      <c r="C336" s="722" t="s">
        <v>391</v>
      </c>
      <c r="D336" s="728" t="s">
        <v>1960</v>
      </c>
      <c r="E336" s="699"/>
      <c r="F336" s="699"/>
      <c r="G336" s="699"/>
      <c r="H336" s="696"/>
      <c r="I336" s="696"/>
      <c r="J336" s="696"/>
      <c r="K336" s="708"/>
      <c r="L336" s="698"/>
    </row>
    <row r="337" spans="3:12" ht="18.75" x14ac:dyDescent="0.25">
      <c r="C337" s="723" t="s">
        <v>1961</v>
      </c>
      <c r="D337" s="694"/>
      <c r="E337" s="699"/>
      <c r="F337" s="699"/>
      <c r="G337" s="699"/>
      <c r="H337" s="696"/>
      <c r="I337" s="696"/>
      <c r="J337" s="696"/>
      <c r="K337" s="708"/>
      <c r="L337" s="698"/>
    </row>
    <row r="338" spans="3:12" ht="15.75" thickBot="1" x14ac:dyDescent="0.3">
      <c r="C338" s="695"/>
      <c r="D338" s="694"/>
      <c r="E338" s="699"/>
      <c r="F338" s="699"/>
      <c r="G338" s="699"/>
      <c r="H338" s="696"/>
      <c r="I338" s="696"/>
      <c r="J338" s="696"/>
      <c r="K338" s="708"/>
      <c r="L338" s="698"/>
    </row>
    <row r="339" spans="3:12" ht="30.75" thickBot="1" x14ac:dyDescent="0.3">
      <c r="C339" s="713" t="s">
        <v>44</v>
      </c>
      <c r="D339" s="716" t="s">
        <v>45</v>
      </c>
      <c r="E339" s="715" t="s">
        <v>55</v>
      </c>
      <c r="F339" s="715" t="s">
        <v>57</v>
      </c>
      <c r="G339" s="714" t="s">
        <v>27</v>
      </c>
      <c r="H339" s="717" t="s">
        <v>130</v>
      </c>
      <c r="I339" s="715" t="s">
        <v>46</v>
      </c>
      <c r="J339" s="715" t="s">
        <v>131</v>
      </c>
      <c r="K339" s="715" t="s">
        <v>409</v>
      </c>
      <c r="L339" s="715" t="s">
        <v>410</v>
      </c>
    </row>
    <row r="340" spans="3:12" x14ac:dyDescent="0.25">
      <c r="C340" s="729" t="s">
        <v>47</v>
      </c>
      <c r="D340" s="1519">
        <v>6</v>
      </c>
      <c r="E340" s="730"/>
      <c r="F340" s="709">
        <v>30000</v>
      </c>
      <c r="G340" s="731">
        <v>0</v>
      </c>
      <c r="H340" s="732"/>
      <c r="I340" s="710" t="s">
        <v>698</v>
      </c>
      <c r="J340" s="710" t="s">
        <v>699</v>
      </c>
      <c r="K340" s="733" t="s">
        <v>1513</v>
      </c>
      <c r="L340" s="710" t="s">
        <v>393</v>
      </c>
    </row>
    <row r="341" spans="3:12" x14ac:dyDescent="0.25">
      <c r="C341" s="702" t="s">
        <v>48</v>
      </c>
      <c r="D341" s="1520"/>
      <c r="E341" s="721">
        <v>0</v>
      </c>
      <c r="F341" s="703">
        <v>50</v>
      </c>
      <c r="G341" s="700">
        <v>0</v>
      </c>
      <c r="H341" s="719"/>
      <c r="I341" s="701" t="s">
        <v>716</v>
      </c>
      <c r="J341" s="701" t="s">
        <v>717</v>
      </c>
      <c r="K341" s="701" t="s">
        <v>1513</v>
      </c>
      <c r="L341" s="701" t="s">
        <v>411</v>
      </c>
    </row>
    <row r="342" spans="3:12" x14ac:dyDescent="0.25">
      <c r="C342" s="702" t="s">
        <v>49</v>
      </c>
      <c r="D342" s="1520"/>
      <c r="E342" s="721">
        <v>6</v>
      </c>
      <c r="F342" s="703">
        <v>50</v>
      </c>
      <c r="G342" s="700">
        <v>300</v>
      </c>
      <c r="H342" s="1401" t="s">
        <v>128</v>
      </c>
      <c r="I342" s="701" t="s">
        <v>791</v>
      </c>
      <c r="J342" s="701" t="s">
        <v>792</v>
      </c>
      <c r="K342" s="701" t="s">
        <v>1364</v>
      </c>
      <c r="L342" s="701" t="s">
        <v>402</v>
      </c>
    </row>
    <row r="343" spans="3:12" x14ac:dyDescent="0.25">
      <c r="C343" s="702" t="s">
        <v>50</v>
      </c>
      <c r="D343" s="1520"/>
      <c r="E343" s="718">
        <v>0</v>
      </c>
      <c r="F343" s="711">
        <v>10000</v>
      </c>
      <c r="G343" s="700">
        <v>0</v>
      </c>
      <c r="H343" s="719"/>
      <c r="I343" s="727" t="s">
        <v>299</v>
      </c>
      <c r="J343" s="701" t="s">
        <v>179</v>
      </c>
      <c r="K343" s="701" t="s">
        <v>1513</v>
      </c>
      <c r="L343" s="701" t="s">
        <v>411</v>
      </c>
    </row>
    <row r="344" spans="3:12" x14ac:dyDescent="0.25">
      <c r="C344" s="702" t="s">
        <v>416</v>
      </c>
      <c r="D344" s="1520"/>
      <c r="E344" s="718">
        <v>6</v>
      </c>
      <c r="F344" s="711">
        <v>30</v>
      </c>
      <c r="G344" s="700">
        <v>180</v>
      </c>
      <c r="H344" s="1402" t="s">
        <v>128</v>
      </c>
      <c r="I344" s="701" t="s">
        <v>820</v>
      </c>
      <c r="J344" s="701" t="s">
        <v>821</v>
      </c>
      <c r="K344" s="701" t="s">
        <v>1513</v>
      </c>
      <c r="L344" s="701" t="s">
        <v>402</v>
      </c>
    </row>
    <row r="345" spans="3:12" x14ac:dyDescent="0.25">
      <c r="C345" s="702" t="s">
        <v>51</v>
      </c>
      <c r="D345" s="1520"/>
      <c r="E345" s="721">
        <v>0</v>
      </c>
      <c r="F345" s="703">
        <v>85</v>
      </c>
      <c r="G345" s="700">
        <v>0</v>
      </c>
      <c r="H345" s="719"/>
      <c r="I345" s="701" t="s">
        <v>820</v>
      </c>
      <c r="J345" s="701" t="s">
        <v>821</v>
      </c>
      <c r="K345" s="701" t="s">
        <v>1513</v>
      </c>
      <c r="L345" s="701" t="s">
        <v>411</v>
      </c>
    </row>
    <row r="346" spans="3:12" x14ac:dyDescent="0.25">
      <c r="C346" s="702" t="s">
        <v>122</v>
      </c>
      <c r="D346" s="1520"/>
      <c r="E346" s="721">
        <v>0</v>
      </c>
      <c r="F346" s="703">
        <v>36</v>
      </c>
      <c r="G346" s="700">
        <v>0</v>
      </c>
      <c r="H346" s="719"/>
      <c r="I346" s="701" t="s">
        <v>941</v>
      </c>
      <c r="J346" s="701" t="s">
        <v>942</v>
      </c>
      <c r="K346" s="701" t="s">
        <v>1513</v>
      </c>
      <c r="L346" s="701" t="s">
        <v>411</v>
      </c>
    </row>
    <row r="347" spans="3:12" x14ac:dyDescent="0.25">
      <c r="C347" s="702" t="s">
        <v>34</v>
      </c>
      <c r="D347" s="1520"/>
      <c r="E347" s="721">
        <v>0</v>
      </c>
      <c r="F347" s="703">
        <v>80</v>
      </c>
      <c r="G347" s="700">
        <v>0</v>
      </c>
      <c r="H347" s="719"/>
      <c r="I347" s="701" t="s">
        <v>941</v>
      </c>
      <c r="J347" s="701" t="s">
        <v>942</v>
      </c>
      <c r="K347" s="701" t="s">
        <v>1513</v>
      </c>
      <c r="L347" s="701" t="s">
        <v>411</v>
      </c>
    </row>
    <row r="348" spans="3:12" x14ac:dyDescent="0.25">
      <c r="C348" s="707" t="s">
        <v>52</v>
      </c>
      <c r="D348" s="1520"/>
      <c r="E348" s="724">
        <v>0</v>
      </c>
      <c r="F348" s="712">
        <v>25</v>
      </c>
      <c r="G348" s="700">
        <v>0</v>
      </c>
      <c r="H348" s="719"/>
      <c r="I348" s="701" t="s">
        <v>941</v>
      </c>
      <c r="J348" s="701" t="s">
        <v>942</v>
      </c>
      <c r="K348" s="701" t="s">
        <v>1513</v>
      </c>
      <c r="L348" s="701" t="s">
        <v>411</v>
      </c>
    </row>
    <row r="349" spans="3:12" ht="15.75" thickBot="1" x14ac:dyDescent="0.3">
      <c r="C349" s="725" t="s">
        <v>431</v>
      </c>
      <c r="D349" s="726"/>
      <c r="E349" s="734"/>
      <c r="F349" s="704">
        <v>1750</v>
      </c>
      <c r="G349" s="705">
        <v>0</v>
      </c>
      <c r="H349" s="735"/>
      <c r="I349" s="736" t="s">
        <v>300</v>
      </c>
      <c r="J349" s="706" t="s">
        <v>180</v>
      </c>
      <c r="K349" s="737" t="s">
        <v>1513</v>
      </c>
      <c r="L349" s="737" t="s">
        <v>411</v>
      </c>
    </row>
    <row r="351" spans="3:12" ht="15.75" thickBot="1" x14ac:dyDescent="0.3"/>
    <row r="352" spans="3:12" ht="15.75" thickBot="1" x14ac:dyDescent="0.3">
      <c r="C352" s="856" t="s">
        <v>43</v>
      </c>
      <c r="D352" s="857">
        <v>1400</v>
      </c>
      <c r="E352" s="861"/>
      <c r="F352" s="861"/>
      <c r="G352" s="861"/>
      <c r="H352" s="860"/>
      <c r="I352" s="860"/>
      <c r="J352" s="860"/>
      <c r="K352" s="870"/>
      <c r="L352" s="855"/>
    </row>
    <row r="353" spans="3:12" x14ac:dyDescent="0.25">
      <c r="C353" s="859"/>
      <c r="D353" s="858"/>
      <c r="E353" s="861"/>
      <c r="F353" s="861"/>
      <c r="G353" s="861"/>
      <c r="H353" s="860"/>
      <c r="I353" s="860"/>
      <c r="J353" s="860"/>
      <c r="K353" s="870"/>
      <c r="L353" s="855"/>
    </row>
    <row r="354" spans="3:12" x14ac:dyDescent="0.25">
      <c r="C354" s="859"/>
      <c r="D354" s="858"/>
      <c r="E354" s="861"/>
      <c r="F354" s="861"/>
      <c r="G354" s="861"/>
      <c r="H354" s="860"/>
      <c r="I354" s="860"/>
      <c r="J354" s="860"/>
      <c r="K354" s="870"/>
      <c r="L354" s="855"/>
    </row>
    <row r="355" spans="3:12" ht="15.75" x14ac:dyDescent="0.25">
      <c r="C355" s="884" t="s">
        <v>391</v>
      </c>
      <c r="D355" s="890" t="s">
        <v>2019</v>
      </c>
      <c r="E355" s="861"/>
      <c r="F355" s="861"/>
      <c r="G355" s="861"/>
      <c r="H355" s="860"/>
      <c r="I355" s="860"/>
      <c r="J355" s="860"/>
      <c r="K355" s="870"/>
      <c r="L355" s="855"/>
    </row>
    <row r="356" spans="3:12" ht="18.75" x14ac:dyDescent="0.25">
      <c r="C356" s="885" t="s">
        <v>2020</v>
      </c>
      <c r="D356" s="858"/>
      <c r="E356" s="861"/>
      <c r="F356" s="861"/>
      <c r="G356" s="861"/>
      <c r="H356" s="860"/>
      <c r="I356" s="860"/>
      <c r="J356" s="860"/>
      <c r="K356" s="870"/>
      <c r="L356" s="855"/>
    </row>
    <row r="357" spans="3:12" ht="15.75" thickBot="1" x14ac:dyDescent="0.3">
      <c r="C357" s="859"/>
      <c r="D357" s="858"/>
      <c r="E357" s="861"/>
      <c r="F357" s="861"/>
      <c r="G357" s="861"/>
      <c r="H357" s="860"/>
      <c r="I357" s="860"/>
      <c r="J357" s="860"/>
      <c r="K357" s="870"/>
      <c r="L357" s="855"/>
    </row>
    <row r="358" spans="3:12" ht="30.75" thickBot="1" x14ac:dyDescent="0.3">
      <c r="C358" s="875" t="s">
        <v>44</v>
      </c>
      <c r="D358" s="878" t="s">
        <v>45</v>
      </c>
      <c r="E358" s="877" t="s">
        <v>55</v>
      </c>
      <c r="F358" s="877" t="s">
        <v>57</v>
      </c>
      <c r="G358" s="876" t="s">
        <v>27</v>
      </c>
      <c r="H358" s="879" t="s">
        <v>130</v>
      </c>
      <c r="I358" s="877" t="s">
        <v>46</v>
      </c>
      <c r="J358" s="877" t="s">
        <v>131</v>
      </c>
      <c r="K358" s="877" t="s">
        <v>409</v>
      </c>
      <c r="L358" s="877" t="s">
        <v>410</v>
      </c>
    </row>
    <row r="359" spans="3:12" x14ac:dyDescent="0.25">
      <c r="C359" s="891" t="s">
        <v>47</v>
      </c>
      <c r="D359" s="1519">
        <v>20</v>
      </c>
      <c r="E359" s="892"/>
      <c r="F359" s="871"/>
      <c r="G359" s="893">
        <v>0</v>
      </c>
      <c r="H359" s="894"/>
      <c r="I359" s="872" t="s">
        <v>698</v>
      </c>
      <c r="J359" s="872" t="s">
        <v>699</v>
      </c>
      <c r="K359" s="895" t="s">
        <v>1513</v>
      </c>
      <c r="L359" s="872" t="s">
        <v>393</v>
      </c>
    </row>
    <row r="360" spans="3:12" x14ac:dyDescent="0.25">
      <c r="C360" s="864" t="s">
        <v>48</v>
      </c>
      <c r="D360" s="1520"/>
      <c r="E360" s="883">
        <v>20</v>
      </c>
      <c r="F360" s="865">
        <v>20</v>
      </c>
      <c r="G360" s="862">
        <v>400</v>
      </c>
      <c r="H360" s="881" t="s">
        <v>128</v>
      </c>
      <c r="I360" s="863" t="s">
        <v>716</v>
      </c>
      <c r="J360" s="863" t="s">
        <v>717</v>
      </c>
      <c r="K360" s="863" t="s">
        <v>1356</v>
      </c>
      <c r="L360" s="863" t="s">
        <v>396</v>
      </c>
    </row>
    <row r="361" spans="3:12" x14ac:dyDescent="0.25">
      <c r="C361" s="864" t="s">
        <v>49</v>
      </c>
      <c r="D361" s="1520"/>
      <c r="E361" s="883">
        <v>20</v>
      </c>
      <c r="F361" s="865">
        <v>50</v>
      </c>
      <c r="G361" s="862">
        <v>1000</v>
      </c>
      <c r="H361" s="881" t="s">
        <v>128</v>
      </c>
      <c r="I361" s="863" t="s">
        <v>791</v>
      </c>
      <c r="J361" s="863" t="s">
        <v>792</v>
      </c>
      <c r="K361" s="863" t="s">
        <v>1356</v>
      </c>
      <c r="L361" s="863" t="s">
        <v>396</v>
      </c>
    </row>
    <row r="362" spans="3:12" x14ac:dyDescent="0.25">
      <c r="C362" s="864" t="s">
        <v>50</v>
      </c>
      <c r="D362" s="1520"/>
      <c r="E362" s="880">
        <v>0</v>
      </c>
      <c r="F362" s="873"/>
      <c r="G362" s="862">
        <v>0</v>
      </c>
      <c r="H362" s="881"/>
      <c r="I362" s="889" t="s">
        <v>299</v>
      </c>
      <c r="J362" s="863" t="s">
        <v>179</v>
      </c>
      <c r="K362" s="863" t="s">
        <v>1513</v>
      </c>
      <c r="L362" s="863" t="s">
        <v>411</v>
      </c>
    </row>
    <row r="363" spans="3:12" x14ac:dyDescent="0.25">
      <c r="C363" s="864" t="s">
        <v>416</v>
      </c>
      <c r="D363" s="1520"/>
      <c r="E363" s="880">
        <v>0</v>
      </c>
      <c r="F363" s="873"/>
      <c r="G363" s="862">
        <v>0</v>
      </c>
      <c r="H363" s="881"/>
      <c r="I363" s="863" t="s">
        <v>820</v>
      </c>
      <c r="J363" s="863" t="s">
        <v>821</v>
      </c>
      <c r="K363" s="863" t="s">
        <v>1513</v>
      </c>
      <c r="L363" s="863" t="s">
        <v>411</v>
      </c>
    </row>
    <row r="364" spans="3:12" x14ac:dyDescent="0.25">
      <c r="C364" s="864" t="s">
        <v>51</v>
      </c>
      <c r="D364" s="1520"/>
      <c r="E364" s="883"/>
      <c r="F364" s="865"/>
      <c r="G364" s="862">
        <v>0</v>
      </c>
      <c r="H364" s="881"/>
      <c r="I364" s="863" t="s">
        <v>820</v>
      </c>
      <c r="J364" s="863" t="s">
        <v>821</v>
      </c>
      <c r="K364" s="863" t="s">
        <v>1513</v>
      </c>
      <c r="L364" s="863" t="s">
        <v>411</v>
      </c>
    </row>
    <row r="365" spans="3:12" x14ac:dyDescent="0.25">
      <c r="C365" s="864" t="s">
        <v>122</v>
      </c>
      <c r="D365" s="1520"/>
      <c r="E365" s="883"/>
      <c r="F365" s="865"/>
      <c r="G365" s="862">
        <v>0</v>
      </c>
      <c r="H365" s="881"/>
      <c r="I365" s="863" t="s">
        <v>941</v>
      </c>
      <c r="J365" s="863" t="s">
        <v>942</v>
      </c>
      <c r="K365" s="863" t="s">
        <v>1513</v>
      </c>
      <c r="L365" s="863" t="s">
        <v>411</v>
      </c>
    </row>
    <row r="366" spans="3:12" x14ac:dyDescent="0.25">
      <c r="C366" s="864" t="s">
        <v>34</v>
      </c>
      <c r="D366" s="1520"/>
      <c r="E366" s="883"/>
      <c r="F366" s="865"/>
      <c r="G366" s="862">
        <v>0</v>
      </c>
      <c r="H366" s="881"/>
      <c r="I366" s="863" t="s">
        <v>941</v>
      </c>
      <c r="J366" s="863" t="s">
        <v>942</v>
      </c>
      <c r="K366" s="863" t="s">
        <v>1513</v>
      </c>
      <c r="L366" s="863" t="s">
        <v>411</v>
      </c>
    </row>
    <row r="367" spans="3:12" x14ac:dyDescent="0.25">
      <c r="C367" s="869" t="s">
        <v>52</v>
      </c>
      <c r="D367" s="1520"/>
      <c r="E367" s="886"/>
      <c r="F367" s="874"/>
      <c r="G367" s="862">
        <v>0</v>
      </c>
      <c r="H367" s="881"/>
      <c r="I367" s="863" t="s">
        <v>941</v>
      </c>
      <c r="J367" s="863" t="s">
        <v>942</v>
      </c>
      <c r="K367" s="863" t="s">
        <v>1513</v>
      </c>
      <c r="L367" s="863" t="s">
        <v>411</v>
      </c>
    </row>
    <row r="368" spans="3:12" ht="15.75" thickBot="1" x14ac:dyDescent="0.3">
      <c r="C368" s="887" t="s">
        <v>431</v>
      </c>
      <c r="D368" s="888">
        <v>0</v>
      </c>
      <c r="E368" s="896">
        <v>0</v>
      </c>
      <c r="F368" s="866">
        <v>1750</v>
      </c>
      <c r="G368" s="867">
        <v>0</v>
      </c>
      <c r="H368" s="897"/>
      <c r="I368" s="898" t="s">
        <v>300</v>
      </c>
      <c r="J368" s="868" t="s">
        <v>180</v>
      </c>
      <c r="K368" s="899" t="s">
        <v>1513</v>
      </c>
      <c r="L368" s="899" t="s">
        <v>411</v>
      </c>
    </row>
    <row r="369" spans="3:12" x14ac:dyDescent="0.25">
      <c r="C369" s="861"/>
      <c r="D369" s="855"/>
      <c r="E369" s="870"/>
      <c r="F369" s="870"/>
      <c r="G369" s="870"/>
      <c r="H369" s="882"/>
      <c r="I369" s="870"/>
      <c r="J369" s="870"/>
      <c r="K369" s="870"/>
      <c r="L369" s="855"/>
    </row>
    <row r="370" spans="3:12" ht="15.75" thickBot="1" x14ac:dyDescent="0.3">
      <c r="C370" s="855"/>
      <c r="D370" s="855"/>
      <c r="E370" s="855"/>
      <c r="F370" s="855"/>
      <c r="G370" s="855"/>
      <c r="H370" s="855"/>
      <c r="I370" s="855"/>
      <c r="J370" s="855"/>
      <c r="K370" s="855"/>
      <c r="L370" s="855"/>
    </row>
    <row r="371" spans="3:12" ht="15.75" thickBot="1" x14ac:dyDescent="0.3">
      <c r="C371" s="856" t="s">
        <v>43</v>
      </c>
      <c r="D371" s="857">
        <v>1400</v>
      </c>
      <c r="E371" s="861"/>
      <c r="F371" s="861"/>
      <c r="G371" s="861"/>
      <c r="H371" s="860"/>
      <c r="I371" s="860"/>
      <c r="J371" s="860"/>
      <c r="K371" s="870"/>
      <c r="L371" s="855"/>
    </row>
    <row r="372" spans="3:12" x14ac:dyDescent="0.25">
      <c r="C372" s="859"/>
      <c r="D372" s="858"/>
      <c r="E372" s="861"/>
      <c r="F372" s="861"/>
      <c r="G372" s="861"/>
      <c r="H372" s="860"/>
      <c r="I372" s="860"/>
      <c r="J372" s="860"/>
      <c r="K372" s="870"/>
      <c r="L372" s="855"/>
    </row>
    <row r="373" spans="3:12" x14ac:dyDescent="0.25">
      <c r="C373" s="859"/>
      <c r="D373" s="858"/>
      <c r="E373" s="861"/>
      <c r="F373" s="861"/>
      <c r="G373" s="861"/>
      <c r="H373" s="860"/>
      <c r="I373" s="860"/>
      <c r="J373" s="860"/>
      <c r="K373" s="870"/>
      <c r="L373" s="855"/>
    </row>
    <row r="374" spans="3:12" ht="15.75" x14ac:dyDescent="0.25">
      <c r="C374" s="884" t="s">
        <v>391</v>
      </c>
      <c r="D374" s="900" t="s">
        <v>2021</v>
      </c>
      <c r="E374" s="861"/>
      <c r="F374" s="861"/>
      <c r="G374" s="861"/>
      <c r="H374" s="860"/>
      <c r="I374" s="860"/>
      <c r="J374" s="860"/>
      <c r="K374" s="870"/>
      <c r="L374" s="855"/>
    </row>
    <row r="375" spans="3:12" ht="18.75" x14ac:dyDescent="0.25">
      <c r="C375" s="885" t="s">
        <v>2022</v>
      </c>
      <c r="D375" s="858"/>
      <c r="E375" s="861"/>
      <c r="F375" s="861"/>
      <c r="G375" s="861"/>
      <c r="H375" s="860"/>
      <c r="I375" s="860"/>
      <c r="J375" s="860"/>
      <c r="K375" s="870"/>
      <c r="L375" s="855"/>
    </row>
    <row r="376" spans="3:12" ht="15.75" thickBot="1" x14ac:dyDescent="0.3">
      <c r="C376" s="859"/>
      <c r="D376" s="858"/>
      <c r="E376" s="861"/>
      <c r="F376" s="861"/>
      <c r="G376" s="861"/>
      <c r="H376" s="860"/>
      <c r="I376" s="860"/>
      <c r="J376" s="860"/>
      <c r="K376" s="870"/>
      <c r="L376" s="855"/>
    </row>
    <row r="377" spans="3:12" ht="30.75" thickBot="1" x14ac:dyDescent="0.3">
      <c r="C377" s="875" t="s">
        <v>44</v>
      </c>
      <c r="D377" s="878" t="s">
        <v>45</v>
      </c>
      <c r="E377" s="877" t="s">
        <v>55</v>
      </c>
      <c r="F377" s="877" t="s">
        <v>57</v>
      </c>
      <c r="G377" s="876" t="s">
        <v>27</v>
      </c>
      <c r="H377" s="879" t="s">
        <v>130</v>
      </c>
      <c r="I377" s="877" t="s">
        <v>46</v>
      </c>
      <c r="J377" s="877" t="s">
        <v>131</v>
      </c>
      <c r="K377" s="877" t="s">
        <v>409</v>
      </c>
      <c r="L377" s="877" t="s">
        <v>410</v>
      </c>
    </row>
    <row r="378" spans="3:12" x14ac:dyDescent="0.25">
      <c r="C378" s="891" t="s">
        <v>47</v>
      </c>
      <c r="D378" s="1519">
        <v>20</v>
      </c>
      <c r="E378" s="892"/>
      <c r="F378" s="871"/>
      <c r="G378" s="893">
        <v>0</v>
      </c>
      <c r="H378" s="894"/>
      <c r="I378" s="872" t="s">
        <v>698</v>
      </c>
      <c r="J378" s="872" t="s">
        <v>699</v>
      </c>
      <c r="K378" s="895" t="s">
        <v>1513</v>
      </c>
      <c r="L378" s="872" t="s">
        <v>393</v>
      </c>
    </row>
    <row r="379" spans="3:12" x14ac:dyDescent="0.25">
      <c r="C379" s="864" t="s">
        <v>48</v>
      </c>
      <c r="D379" s="1520"/>
      <c r="E379" s="883">
        <v>20</v>
      </c>
      <c r="F379" s="865">
        <v>20</v>
      </c>
      <c r="G379" s="862">
        <v>400</v>
      </c>
      <c r="H379" s="881" t="s">
        <v>128</v>
      </c>
      <c r="I379" s="863" t="s">
        <v>716</v>
      </c>
      <c r="J379" s="863" t="s">
        <v>717</v>
      </c>
      <c r="K379" s="863" t="s">
        <v>1356</v>
      </c>
      <c r="L379" s="863" t="s">
        <v>398</v>
      </c>
    </row>
    <row r="380" spans="3:12" x14ac:dyDescent="0.25">
      <c r="C380" s="864" t="s">
        <v>49</v>
      </c>
      <c r="D380" s="1520"/>
      <c r="E380" s="883">
        <v>20</v>
      </c>
      <c r="F380" s="865">
        <v>50</v>
      </c>
      <c r="G380" s="862">
        <v>1000</v>
      </c>
      <c r="H380" s="881" t="s">
        <v>128</v>
      </c>
      <c r="I380" s="863" t="s">
        <v>791</v>
      </c>
      <c r="J380" s="863" t="s">
        <v>792</v>
      </c>
      <c r="K380" s="863" t="s">
        <v>1356</v>
      </c>
      <c r="L380" s="863" t="s">
        <v>398</v>
      </c>
    </row>
    <row r="381" spans="3:12" x14ac:dyDescent="0.25">
      <c r="C381" s="864" t="s">
        <v>50</v>
      </c>
      <c r="D381" s="1520"/>
      <c r="E381" s="880">
        <v>0</v>
      </c>
      <c r="F381" s="873"/>
      <c r="G381" s="862">
        <v>0</v>
      </c>
      <c r="H381" s="881"/>
      <c r="I381" s="889" t="s">
        <v>299</v>
      </c>
      <c r="J381" s="863" t="s">
        <v>179</v>
      </c>
      <c r="K381" s="863" t="s">
        <v>1513</v>
      </c>
      <c r="L381" s="863" t="s">
        <v>411</v>
      </c>
    </row>
    <row r="382" spans="3:12" x14ac:dyDescent="0.25">
      <c r="C382" s="864" t="s">
        <v>416</v>
      </c>
      <c r="D382" s="1520"/>
      <c r="E382" s="880">
        <v>0</v>
      </c>
      <c r="F382" s="873"/>
      <c r="G382" s="862">
        <v>0</v>
      </c>
      <c r="H382" s="881"/>
      <c r="I382" s="863" t="s">
        <v>820</v>
      </c>
      <c r="J382" s="863" t="s">
        <v>821</v>
      </c>
      <c r="K382" s="863" t="s">
        <v>1513</v>
      </c>
      <c r="L382" s="863" t="s">
        <v>411</v>
      </c>
    </row>
    <row r="383" spans="3:12" x14ac:dyDescent="0.25">
      <c r="C383" s="864" t="s">
        <v>51</v>
      </c>
      <c r="D383" s="1520"/>
      <c r="E383" s="883"/>
      <c r="F383" s="865"/>
      <c r="G383" s="862">
        <v>0</v>
      </c>
      <c r="H383" s="881"/>
      <c r="I383" s="863" t="s">
        <v>820</v>
      </c>
      <c r="J383" s="863" t="s">
        <v>821</v>
      </c>
      <c r="K383" s="863" t="s">
        <v>1513</v>
      </c>
      <c r="L383" s="863" t="s">
        <v>411</v>
      </c>
    </row>
    <row r="384" spans="3:12" x14ac:dyDescent="0.25">
      <c r="C384" s="864" t="s">
        <v>122</v>
      </c>
      <c r="D384" s="1520"/>
      <c r="E384" s="883"/>
      <c r="F384" s="865"/>
      <c r="G384" s="862">
        <v>0</v>
      </c>
      <c r="H384" s="881"/>
      <c r="I384" s="863" t="s">
        <v>941</v>
      </c>
      <c r="J384" s="863" t="s">
        <v>942</v>
      </c>
      <c r="K384" s="863" t="s">
        <v>1513</v>
      </c>
      <c r="L384" s="863" t="s">
        <v>411</v>
      </c>
    </row>
    <row r="385" spans="3:12" x14ac:dyDescent="0.25">
      <c r="C385" s="864" t="s">
        <v>34</v>
      </c>
      <c r="D385" s="1520"/>
      <c r="E385" s="883"/>
      <c r="F385" s="865"/>
      <c r="G385" s="862">
        <v>0</v>
      </c>
      <c r="H385" s="881"/>
      <c r="I385" s="863" t="s">
        <v>941</v>
      </c>
      <c r="J385" s="863" t="s">
        <v>942</v>
      </c>
      <c r="K385" s="863" t="s">
        <v>1513</v>
      </c>
      <c r="L385" s="863" t="s">
        <v>411</v>
      </c>
    </row>
    <row r="386" spans="3:12" x14ac:dyDescent="0.25">
      <c r="C386" s="869" t="s">
        <v>52</v>
      </c>
      <c r="D386" s="1520"/>
      <c r="E386" s="886"/>
      <c r="F386" s="874"/>
      <c r="G386" s="862">
        <v>0</v>
      </c>
      <c r="H386" s="881"/>
      <c r="I386" s="863" t="s">
        <v>941</v>
      </c>
      <c r="J386" s="863" t="s">
        <v>942</v>
      </c>
      <c r="K386" s="863" t="s">
        <v>1513</v>
      </c>
      <c r="L386" s="863" t="s">
        <v>411</v>
      </c>
    </row>
    <row r="387" spans="3:12" ht="15.75" thickBot="1" x14ac:dyDescent="0.3">
      <c r="C387" s="887" t="s">
        <v>429</v>
      </c>
      <c r="D387" s="888">
        <v>0</v>
      </c>
      <c r="E387" s="896">
        <v>0</v>
      </c>
      <c r="F387" s="866">
        <v>1150</v>
      </c>
      <c r="G387" s="867">
        <v>0</v>
      </c>
      <c r="H387" s="897"/>
      <c r="I387" s="898" t="s">
        <v>300</v>
      </c>
      <c r="J387" s="868" t="s">
        <v>180</v>
      </c>
      <c r="K387" s="899" t="s">
        <v>1513</v>
      </c>
      <c r="L387" s="899" t="s">
        <v>411</v>
      </c>
    </row>
    <row r="388" spans="3:12" x14ac:dyDescent="0.25">
      <c r="C388" s="806"/>
      <c r="D388" s="806"/>
      <c r="E388" s="806"/>
      <c r="F388" s="806"/>
      <c r="G388" s="806"/>
      <c r="H388" s="804"/>
      <c r="I388" s="806"/>
      <c r="J388" s="806"/>
      <c r="K388" s="806"/>
      <c r="L388" s="806"/>
    </row>
    <row r="389" spans="3:12" ht="15.75" thickBot="1" x14ac:dyDescent="0.3">
      <c r="C389" s="855"/>
      <c r="D389" s="855"/>
      <c r="E389" s="855"/>
      <c r="F389" s="855"/>
      <c r="G389" s="855"/>
      <c r="H389" s="855"/>
      <c r="I389" s="855"/>
      <c r="J389" s="855"/>
      <c r="K389" s="855"/>
      <c r="L389" s="855"/>
    </row>
    <row r="390" spans="3:12" ht="15.75" thickBot="1" x14ac:dyDescent="0.3">
      <c r="C390" s="856" t="s">
        <v>43</v>
      </c>
      <c r="D390" s="857">
        <v>1400</v>
      </c>
      <c r="E390" s="861"/>
      <c r="F390" s="861"/>
      <c r="G390" s="861"/>
      <c r="H390" s="860"/>
      <c r="I390" s="860"/>
      <c r="J390" s="860"/>
      <c r="K390" s="870"/>
      <c r="L390" s="855"/>
    </row>
    <row r="391" spans="3:12" x14ac:dyDescent="0.25">
      <c r="C391" s="859"/>
      <c r="D391" s="858"/>
      <c r="E391" s="861"/>
      <c r="F391" s="861"/>
      <c r="G391" s="861"/>
      <c r="H391" s="860"/>
      <c r="I391" s="860"/>
      <c r="J391" s="860"/>
      <c r="K391" s="870"/>
      <c r="L391" s="855"/>
    </row>
    <row r="392" spans="3:12" x14ac:dyDescent="0.25">
      <c r="C392" s="859"/>
      <c r="D392" s="858"/>
      <c r="E392" s="861"/>
      <c r="F392" s="861"/>
      <c r="G392" s="861"/>
      <c r="H392" s="860"/>
      <c r="I392" s="860"/>
      <c r="J392" s="860"/>
      <c r="K392" s="870"/>
      <c r="L392" s="855"/>
    </row>
    <row r="393" spans="3:12" ht="15.75" x14ac:dyDescent="0.25">
      <c r="C393" s="884" t="s">
        <v>391</v>
      </c>
      <c r="D393" s="900" t="s">
        <v>2023</v>
      </c>
      <c r="E393" s="861"/>
      <c r="F393" s="861"/>
      <c r="G393" s="861"/>
      <c r="H393" s="860"/>
      <c r="I393" s="860"/>
      <c r="J393" s="860"/>
      <c r="K393" s="870"/>
      <c r="L393" s="855"/>
    </row>
    <row r="394" spans="3:12" ht="18.75" x14ac:dyDescent="0.25">
      <c r="C394" s="885" t="s">
        <v>2024</v>
      </c>
      <c r="D394" s="858"/>
      <c r="E394" s="861"/>
      <c r="F394" s="861"/>
      <c r="G394" s="861"/>
      <c r="H394" s="860"/>
      <c r="I394" s="860"/>
      <c r="J394" s="860"/>
      <c r="K394" s="870"/>
      <c r="L394" s="855"/>
    </row>
    <row r="395" spans="3:12" ht="15.75" thickBot="1" x14ac:dyDescent="0.3">
      <c r="C395" s="859"/>
      <c r="D395" s="858"/>
      <c r="E395" s="861"/>
      <c r="F395" s="861"/>
      <c r="G395" s="861"/>
      <c r="H395" s="860"/>
      <c r="I395" s="860"/>
      <c r="J395" s="860"/>
      <c r="K395" s="870"/>
      <c r="L395" s="855"/>
    </row>
    <row r="396" spans="3:12" ht="30.75" thickBot="1" x14ac:dyDescent="0.3">
      <c r="C396" s="875" t="s">
        <v>44</v>
      </c>
      <c r="D396" s="878" t="s">
        <v>45</v>
      </c>
      <c r="E396" s="877" t="s">
        <v>55</v>
      </c>
      <c r="F396" s="877" t="s">
        <v>57</v>
      </c>
      <c r="G396" s="876" t="s">
        <v>27</v>
      </c>
      <c r="H396" s="879" t="s">
        <v>130</v>
      </c>
      <c r="I396" s="877" t="s">
        <v>46</v>
      </c>
      <c r="J396" s="877" t="s">
        <v>131</v>
      </c>
      <c r="K396" s="877" t="s">
        <v>409</v>
      </c>
      <c r="L396" s="877" t="s">
        <v>410</v>
      </c>
    </row>
    <row r="397" spans="3:12" x14ac:dyDescent="0.25">
      <c r="C397" s="891" t="s">
        <v>47</v>
      </c>
      <c r="D397" s="1519">
        <v>20</v>
      </c>
      <c r="E397" s="892"/>
      <c r="F397" s="871"/>
      <c r="G397" s="893">
        <v>0</v>
      </c>
      <c r="H397" s="894"/>
      <c r="I397" s="872" t="s">
        <v>698</v>
      </c>
      <c r="J397" s="872" t="s">
        <v>699</v>
      </c>
      <c r="K397" s="895" t="s">
        <v>1513</v>
      </c>
      <c r="L397" s="872" t="s">
        <v>393</v>
      </c>
    </row>
    <row r="398" spans="3:12" x14ac:dyDescent="0.25">
      <c r="C398" s="864" t="s">
        <v>48</v>
      </c>
      <c r="D398" s="1520"/>
      <c r="E398" s="883">
        <v>20</v>
      </c>
      <c r="F398" s="865">
        <v>20</v>
      </c>
      <c r="G398" s="862">
        <v>400</v>
      </c>
      <c r="H398" s="881" t="s">
        <v>128</v>
      </c>
      <c r="I398" s="863" t="s">
        <v>716</v>
      </c>
      <c r="J398" s="863" t="s">
        <v>717</v>
      </c>
      <c r="K398" s="863" t="s">
        <v>1356</v>
      </c>
      <c r="L398" s="863" t="s">
        <v>401</v>
      </c>
    </row>
    <row r="399" spans="3:12" x14ac:dyDescent="0.25">
      <c r="C399" s="864" t="s">
        <v>49</v>
      </c>
      <c r="D399" s="1520"/>
      <c r="E399" s="883">
        <v>20</v>
      </c>
      <c r="F399" s="865">
        <v>50</v>
      </c>
      <c r="G399" s="862">
        <v>1000</v>
      </c>
      <c r="H399" s="881" t="s">
        <v>128</v>
      </c>
      <c r="I399" s="863" t="s">
        <v>791</v>
      </c>
      <c r="J399" s="863" t="s">
        <v>792</v>
      </c>
      <c r="K399" s="863" t="s">
        <v>1356</v>
      </c>
      <c r="L399" s="863" t="s">
        <v>401</v>
      </c>
    </row>
    <row r="400" spans="3:12" x14ac:dyDescent="0.25">
      <c r="C400" s="864" t="s">
        <v>50</v>
      </c>
      <c r="D400" s="1520"/>
      <c r="E400" s="880">
        <v>0</v>
      </c>
      <c r="F400" s="873"/>
      <c r="G400" s="862">
        <v>0</v>
      </c>
      <c r="H400" s="881"/>
      <c r="I400" s="889" t="s">
        <v>299</v>
      </c>
      <c r="J400" s="863" t="s">
        <v>179</v>
      </c>
      <c r="K400" s="863" t="s">
        <v>1513</v>
      </c>
      <c r="L400" s="863" t="s">
        <v>411</v>
      </c>
    </row>
    <row r="401" spans="3:12" x14ac:dyDescent="0.25">
      <c r="C401" s="864" t="s">
        <v>416</v>
      </c>
      <c r="D401" s="1520"/>
      <c r="E401" s="880">
        <v>0</v>
      </c>
      <c r="F401" s="873"/>
      <c r="G401" s="862">
        <v>0</v>
      </c>
      <c r="H401" s="881"/>
      <c r="I401" s="863" t="s">
        <v>820</v>
      </c>
      <c r="J401" s="863" t="s">
        <v>821</v>
      </c>
      <c r="K401" s="863" t="s">
        <v>1513</v>
      </c>
      <c r="L401" s="863" t="s">
        <v>411</v>
      </c>
    </row>
    <row r="402" spans="3:12" x14ac:dyDescent="0.25">
      <c r="C402" s="864" t="s">
        <v>51</v>
      </c>
      <c r="D402" s="1520"/>
      <c r="E402" s="883"/>
      <c r="F402" s="865"/>
      <c r="G402" s="862">
        <v>0</v>
      </c>
      <c r="H402" s="881"/>
      <c r="I402" s="863" t="s">
        <v>820</v>
      </c>
      <c r="J402" s="863" t="s">
        <v>821</v>
      </c>
      <c r="K402" s="863" t="s">
        <v>1513</v>
      </c>
      <c r="L402" s="863" t="s">
        <v>411</v>
      </c>
    </row>
    <row r="403" spans="3:12" x14ac:dyDescent="0.25">
      <c r="C403" s="864" t="s">
        <v>122</v>
      </c>
      <c r="D403" s="1520"/>
      <c r="E403" s="883"/>
      <c r="F403" s="865"/>
      <c r="G403" s="862">
        <v>0</v>
      </c>
      <c r="H403" s="881"/>
      <c r="I403" s="863" t="s">
        <v>941</v>
      </c>
      <c r="J403" s="863" t="s">
        <v>942</v>
      </c>
      <c r="K403" s="863" t="s">
        <v>1513</v>
      </c>
      <c r="L403" s="863" t="s">
        <v>411</v>
      </c>
    </row>
    <row r="404" spans="3:12" x14ac:dyDescent="0.25">
      <c r="C404" s="864" t="s">
        <v>34</v>
      </c>
      <c r="D404" s="1520"/>
      <c r="E404" s="883"/>
      <c r="F404" s="865"/>
      <c r="G404" s="862">
        <v>0</v>
      </c>
      <c r="H404" s="881"/>
      <c r="I404" s="863" t="s">
        <v>941</v>
      </c>
      <c r="J404" s="863" t="s">
        <v>942</v>
      </c>
      <c r="K404" s="863" t="s">
        <v>1513</v>
      </c>
      <c r="L404" s="863" t="s">
        <v>411</v>
      </c>
    </row>
    <row r="405" spans="3:12" x14ac:dyDescent="0.25">
      <c r="C405" s="869" t="s">
        <v>52</v>
      </c>
      <c r="D405" s="1520"/>
      <c r="E405" s="886"/>
      <c r="F405" s="874"/>
      <c r="G405" s="862">
        <v>0</v>
      </c>
      <c r="H405" s="881"/>
      <c r="I405" s="863" t="s">
        <v>941</v>
      </c>
      <c r="J405" s="863" t="s">
        <v>942</v>
      </c>
      <c r="K405" s="863" t="s">
        <v>1513</v>
      </c>
      <c r="L405" s="863" t="s">
        <v>411</v>
      </c>
    </row>
    <row r="406" spans="3:12" ht="15.75" thickBot="1" x14ac:dyDescent="0.3">
      <c r="C406" s="887" t="s">
        <v>429</v>
      </c>
      <c r="D406" s="888">
        <v>0</v>
      </c>
      <c r="E406" s="896">
        <v>0</v>
      </c>
      <c r="F406" s="866">
        <v>1150</v>
      </c>
      <c r="G406" s="867">
        <v>0</v>
      </c>
      <c r="H406" s="897"/>
      <c r="I406" s="898" t="s">
        <v>300</v>
      </c>
      <c r="J406" s="868" t="s">
        <v>180</v>
      </c>
      <c r="K406" s="899" t="s">
        <v>1513</v>
      </c>
      <c r="L406" s="899" t="s">
        <v>411</v>
      </c>
    </row>
    <row r="408" spans="3:12" ht="15.75" thickBot="1" x14ac:dyDescent="0.3"/>
    <row r="409" spans="3:12" ht="15.75" thickBot="1" x14ac:dyDescent="0.3">
      <c r="C409" s="953" t="s">
        <v>43</v>
      </c>
      <c r="D409" s="954">
        <v>2000</v>
      </c>
      <c r="E409" s="958"/>
      <c r="F409" s="958"/>
      <c r="G409" s="958"/>
      <c r="H409" s="957"/>
      <c r="I409" s="957"/>
      <c r="J409" s="957"/>
      <c r="K409" s="968"/>
      <c r="L409" s="952"/>
    </row>
    <row r="410" spans="3:12" x14ac:dyDescent="0.25">
      <c r="C410" s="956"/>
      <c r="D410" s="955"/>
      <c r="E410" s="958"/>
      <c r="F410" s="958"/>
      <c r="G410" s="958"/>
      <c r="H410" s="957"/>
      <c r="I410" s="957"/>
      <c r="J410" s="957"/>
      <c r="K410" s="968"/>
      <c r="L410" s="952"/>
    </row>
    <row r="411" spans="3:12" x14ac:dyDescent="0.25">
      <c r="C411" s="956"/>
      <c r="D411" s="955"/>
      <c r="E411" s="958"/>
      <c r="F411" s="958"/>
      <c r="G411" s="958"/>
      <c r="H411" s="957"/>
      <c r="I411" s="957"/>
      <c r="J411" s="957"/>
      <c r="K411" s="968"/>
      <c r="L411" s="952"/>
    </row>
    <row r="412" spans="3:12" ht="15.75" x14ac:dyDescent="0.25">
      <c r="C412" s="982" t="s">
        <v>391</v>
      </c>
      <c r="D412" s="995" t="s">
        <v>2070</v>
      </c>
      <c r="E412" s="958"/>
      <c r="F412" s="958"/>
      <c r="G412" s="958"/>
      <c r="H412" s="957"/>
      <c r="I412" s="957"/>
      <c r="J412" s="957"/>
      <c r="K412" s="968"/>
      <c r="L412" s="952"/>
    </row>
    <row r="413" spans="3:12" ht="18.75" x14ac:dyDescent="0.25">
      <c r="C413" s="983" t="s">
        <v>2071</v>
      </c>
      <c r="D413" s="955"/>
      <c r="E413" s="958"/>
      <c r="F413" s="958"/>
      <c r="G413" s="958"/>
      <c r="H413" s="957"/>
      <c r="I413" s="957"/>
      <c r="J413" s="957"/>
      <c r="K413" s="968"/>
      <c r="L413" s="952"/>
    </row>
    <row r="414" spans="3:12" ht="15.75" thickBot="1" x14ac:dyDescent="0.3">
      <c r="C414" s="956"/>
      <c r="D414" s="955"/>
      <c r="E414" s="958"/>
      <c r="F414" s="958"/>
      <c r="G414" s="958"/>
      <c r="H414" s="957"/>
      <c r="I414" s="957"/>
      <c r="J414" s="957"/>
      <c r="K414" s="968"/>
      <c r="L414" s="952"/>
    </row>
    <row r="415" spans="3:12" ht="30.75" thickBot="1" x14ac:dyDescent="0.3">
      <c r="C415" s="973" t="s">
        <v>44</v>
      </c>
      <c r="D415" s="976" t="s">
        <v>45</v>
      </c>
      <c r="E415" s="975" t="s">
        <v>55</v>
      </c>
      <c r="F415" s="975" t="s">
        <v>57</v>
      </c>
      <c r="G415" s="974" t="s">
        <v>27</v>
      </c>
      <c r="H415" s="977" t="s">
        <v>130</v>
      </c>
      <c r="I415" s="975" t="s">
        <v>46</v>
      </c>
      <c r="J415" s="975" t="s">
        <v>131</v>
      </c>
      <c r="K415" s="975" t="s">
        <v>409</v>
      </c>
      <c r="L415" s="975" t="s">
        <v>410</v>
      </c>
    </row>
    <row r="416" spans="3:12" x14ac:dyDescent="0.25">
      <c r="C416" s="962" t="s">
        <v>48</v>
      </c>
      <c r="D416" s="1519">
        <v>12</v>
      </c>
      <c r="E416" s="987">
        <v>1</v>
      </c>
      <c r="F416" s="969">
        <v>386</v>
      </c>
      <c r="G416" s="988">
        <v>386</v>
      </c>
      <c r="H416" s="989" t="s">
        <v>128</v>
      </c>
      <c r="I416" s="961" t="s">
        <v>941</v>
      </c>
      <c r="J416" s="970" t="s">
        <v>942</v>
      </c>
      <c r="K416" s="990" t="s">
        <v>1357</v>
      </c>
      <c r="L416" s="970" t="s">
        <v>395</v>
      </c>
    </row>
    <row r="417" spans="3:12" x14ac:dyDescent="0.25">
      <c r="C417" s="962" t="s">
        <v>49</v>
      </c>
      <c r="D417" s="1520"/>
      <c r="E417" s="981">
        <v>12</v>
      </c>
      <c r="F417" s="963">
        <v>50</v>
      </c>
      <c r="G417" s="960">
        <v>600</v>
      </c>
      <c r="H417" s="979" t="s">
        <v>128</v>
      </c>
      <c r="I417" s="961" t="s">
        <v>791</v>
      </c>
      <c r="J417" s="961" t="s">
        <v>792</v>
      </c>
      <c r="K417" s="961" t="s">
        <v>1357</v>
      </c>
      <c r="L417" s="961" t="s">
        <v>395</v>
      </c>
    </row>
    <row r="418" spans="3:12" x14ac:dyDescent="0.25">
      <c r="C418" s="962" t="s">
        <v>416</v>
      </c>
      <c r="D418" s="1520"/>
      <c r="E418" s="981">
        <v>12</v>
      </c>
      <c r="F418" s="963">
        <v>50</v>
      </c>
      <c r="G418" s="960">
        <v>600</v>
      </c>
      <c r="H418" s="979" t="s">
        <v>128</v>
      </c>
      <c r="I418" s="961" t="s">
        <v>941</v>
      </c>
      <c r="J418" s="961" t="s">
        <v>942</v>
      </c>
      <c r="K418" s="961" t="s">
        <v>1357</v>
      </c>
      <c r="L418" s="961" t="s">
        <v>395</v>
      </c>
    </row>
    <row r="419" spans="3:12" x14ac:dyDescent="0.25">
      <c r="C419" s="962" t="s">
        <v>51</v>
      </c>
      <c r="D419" s="1520"/>
      <c r="E419" s="978">
        <v>2</v>
      </c>
      <c r="F419" s="971">
        <v>84</v>
      </c>
      <c r="G419" s="960">
        <v>168</v>
      </c>
      <c r="H419" s="979" t="s">
        <v>128</v>
      </c>
      <c r="I419" s="961" t="s">
        <v>941</v>
      </c>
      <c r="J419" s="961" t="s">
        <v>942</v>
      </c>
      <c r="K419" s="961" t="s">
        <v>1357</v>
      </c>
      <c r="L419" s="961" t="s">
        <v>395</v>
      </c>
    </row>
    <row r="420" spans="3:12" x14ac:dyDescent="0.25">
      <c r="C420" s="962" t="s">
        <v>122</v>
      </c>
      <c r="D420" s="1520"/>
      <c r="E420" s="978">
        <v>12</v>
      </c>
      <c r="F420" s="971">
        <v>2.5</v>
      </c>
      <c r="G420" s="960">
        <v>30</v>
      </c>
      <c r="H420" s="979" t="s">
        <v>128</v>
      </c>
      <c r="I420" s="961" t="s">
        <v>941</v>
      </c>
      <c r="J420" s="961" t="s">
        <v>942</v>
      </c>
      <c r="K420" s="961" t="s">
        <v>1357</v>
      </c>
      <c r="L420" s="961" t="s">
        <v>395</v>
      </c>
    </row>
    <row r="421" spans="3:12" x14ac:dyDescent="0.25">
      <c r="C421" s="962" t="s">
        <v>34</v>
      </c>
      <c r="D421" s="1520"/>
      <c r="E421" s="981">
        <v>4</v>
      </c>
      <c r="F421" s="963">
        <v>18</v>
      </c>
      <c r="G421" s="960">
        <v>72</v>
      </c>
      <c r="H421" s="979" t="s">
        <v>128</v>
      </c>
      <c r="I421" s="961" t="s">
        <v>941</v>
      </c>
      <c r="J421" s="961" t="s">
        <v>942</v>
      </c>
      <c r="K421" s="961" t="s">
        <v>1357</v>
      </c>
      <c r="L421" s="961" t="s">
        <v>395</v>
      </c>
    </row>
    <row r="422" spans="3:12" x14ac:dyDescent="0.25">
      <c r="C422" s="959" t="s">
        <v>52</v>
      </c>
      <c r="D422" s="1521"/>
      <c r="E422" s="981">
        <v>12</v>
      </c>
      <c r="F422" s="963">
        <v>12</v>
      </c>
      <c r="G422" s="960">
        <v>144</v>
      </c>
      <c r="H422" s="979" t="s">
        <v>128</v>
      </c>
      <c r="I422" s="961" t="s">
        <v>941</v>
      </c>
      <c r="J422" s="961" t="s">
        <v>942</v>
      </c>
      <c r="K422" s="961" t="s">
        <v>1357</v>
      </c>
      <c r="L422" s="961" t="s">
        <v>395</v>
      </c>
    </row>
    <row r="423" spans="3:12" x14ac:dyDescent="0.25">
      <c r="C423" s="998"/>
      <c r="D423" s="1521"/>
      <c r="E423" s="981"/>
      <c r="F423" s="963">
        <v>80</v>
      </c>
      <c r="G423" s="960">
        <v>0</v>
      </c>
      <c r="H423" s="979"/>
      <c r="I423" s="961" t="s">
        <v>941</v>
      </c>
      <c r="J423" s="961" t="s">
        <v>942</v>
      </c>
      <c r="K423" s="961" t="s">
        <v>1357</v>
      </c>
      <c r="L423" s="961" t="s">
        <v>411</v>
      </c>
    </row>
    <row r="424" spans="3:12" ht="15.75" thickBot="1" x14ac:dyDescent="0.3">
      <c r="C424" s="999"/>
      <c r="D424" s="1521"/>
      <c r="E424" s="984">
        <v>0</v>
      </c>
      <c r="F424" s="972">
        <v>25</v>
      </c>
      <c r="G424" s="960">
        <v>0</v>
      </c>
      <c r="H424" s="979"/>
      <c r="I424" s="961" t="s">
        <v>941</v>
      </c>
      <c r="J424" s="961" t="s">
        <v>942</v>
      </c>
      <c r="K424" s="961" t="s">
        <v>1357</v>
      </c>
      <c r="L424" s="961" t="s">
        <v>411</v>
      </c>
    </row>
    <row r="425" spans="3:12" ht="15.75" thickBot="1" x14ac:dyDescent="0.3">
      <c r="C425" s="997" t="s">
        <v>431</v>
      </c>
      <c r="D425" s="986">
        <v>0</v>
      </c>
      <c r="E425" s="991">
        <v>0</v>
      </c>
      <c r="F425" s="964">
        <v>1750</v>
      </c>
      <c r="G425" s="965">
        <v>0</v>
      </c>
      <c r="H425" s="992"/>
      <c r="I425" s="993" t="s">
        <v>300</v>
      </c>
      <c r="J425" s="966" t="s">
        <v>180</v>
      </c>
      <c r="K425" s="994" t="s">
        <v>1357</v>
      </c>
      <c r="L425" s="994" t="s">
        <v>411</v>
      </c>
    </row>
    <row r="426" spans="3:12" x14ac:dyDescent="0.25">
      <c r="C426" s="958"/>
      <c r="D426" s="952"/>
      <c r="E426" s="968"/>
      <c r="F426" s="968"/>
      <c r="G426" s="968"/>
      <c r="H426" s="980"/>
      <c r="I426" s="968"/>
      <c r="J426" s="968"/>
      <c r="K426" s="968"/>
      <c r="L426" s="952"/>
    </row>
    <row r="427" spans="3:12" ht="15.75" thickBot="1" x14ac:dyDescent="0.3">
      <c r="C427" s="952"/>
      <c r="D427" s="952"/>
      <c r="E427" s="952"/>
      <c r="F427" s="952"/>
      <c r="G427" s="952"/>
      <c r="H427" s="952"/>
      <c r="I427" s="952"/>
      <c r="J427" s="952"/>
      <c r="K427" s="952"/>
      <c r="L427" s="952"/>
    </row>
    <row r="428" spans="3:12" ht="15.75" thickBot="1" x14ac:dyDescent="0.3">
      <c r="C428" s="953" t="s">
        <v>43</v>
      </c>
      <c r="D428" s="954">
        <v>2000</v>
      </c>
      <c r="E428" s="958"/>
      <c r="F428" s="958"/>
      <c r="G428" s="958"/>
      <c r="H428" s="957"/>
      <c r="I428" s="957"/>
      <c r="J428" s="957"/>
      <c r="K428" s="968"/>
      <c r="L428" s="952"/>
    </row>
    <row r="429" spans="3:12" x14ac:dyDescent="0.25">
      <c r="C429" s="956"/>
      <c r="D429" s="955"/>
      <c r="E429" s="958"/>
      <c r="F429" s="958"/>
      <c r="G429" s="958"/>
      <c r="H429" s="957"/>
      <c r="I429" s="957"/>
      <c r="J429" s="957"/>
      <c r="K429" s="968"/>
      <c r="L429" s="952"/>
    </row>
    <row r="430" spans="3:12" x14ac:dyDescent="0.25">
      <c r="C430" s="956"/>
      <c r="D430" s="955"/>
      <c r="E430" s="958"/>
      <c r="F430" s="958"/>
      <c r="G430" s="958"/>
      <c r="H430" s="957"/>
      <c r="I430" s="957"/>
      <c r="J430" s="957"/>
      <c r="K430" s="968"/>
      <c r="L430" s="952"/>
    </row>
    <row r="431" spans="3:12" ht="15.75" x14ac:dyDescent="0.25">
      <c r="C431" s="982" t="s">
        <v>391</v>
      </c>
      <c r="D431" s="996" t="s">
        <v>2072</v>
      </c>
      <c r="E431" s="958"/>
      <c r="F431" s="958"/>
      <c r="G431" s="958"/>
      <c r="H431" s="957"/>
      <c r="I431" s="957"/>
      <c r="J431" s="957"/>
      <c r="K431" s="968"/>
      <c r="L431" s="952"/>
    </row>
    <row r="432" spans="3:12" ht="18.75" x14ac:dyDescent="0.25">
      <c r="C432" s="983" t="s">
        <v>2073</v>
      </c>
      <c r="D432" s="955"/>
      <c r="E432" s="958"/>
      <c r="F432" s="958"/>
      <c r="G432" s="958"/>
      <c r="H432" s="957"/>
      <c r="I432" s="957"/>
      <c r="J432" s="957"/>
      <c r="K432" s="968"/>
      <c r="L432" s="952"/>
    </row>
    <row r="433" spans="3:12" ht="15.75" thickBot="1" x14ac:dyDescent="0.3">
      <c r="C433" s="956"/>
      <c r="D433" s="955"/>
      <c r="E433" s="958"/>
      <c r="F433" s="958"/>
      <c r="G433" s="958"/>
      <c r="H433" s="957"/>
      <c r="I433" s="957"/>
      <c r="J433" s="957"/>
      <c r="K433" s="968"/>
      <c r="L433" s="952"/>
    </row>
    <row r="434" spans="3:12" ht="30.75" thickBot="1" x14ac:dyDescent="0.3">
      <c r="C434" s="973" t="s">
        <v>44</v>
      </c>
      <c r="D434" s="976" t="s">
        <v>45</v>
      </c>
      <c r="E434" s="975" t="s">
        <v>55</v>
      </c>
      <c r="F434" s="975" t="s">
        <v>57</v>
      </c>
      <c r="G434" s="974" t="s">
        <v>27</v>
      </c>
      <c r="H434" s="977" t="s">
        <v>130</v>
      </c>
      <c r="I434" s="975" t="s">
        <v>46</v>
      </c>
      <c r="J434" s="975" t="s">
        <v>131</v>
      </c>
      <c r="K434" s="975" t="s">
        <v>409</v>
      </c>
      <c r="L434" s="975" t="s">
        <v>410</v>
      </c>
    </row>
    <row r="435" spans="3:12" x14ac:dyDescent="0.25">
      <c r="C435" s="962" t="s">
        <v>48</v>
      </c>
      <c r="D435" s="1519">
        <v>12</v>
      </c>
      <c r="E435" s="987">
        <v>1</v>
      </c>
      <c r="F435" s="969">
        <v>386</v>
      </c>
      <c r="G435" s="988">
        <v>386</v>
      </c>
      <c r="H435" s="989" t="s">
        <v>128</v>
      </c>
      <c r="I435" s="961" t="s">
        <v>941</v>
      </c>
      <c r="J435" s="970" t="s">
        <v>942</v>
      </c>
      <c r="K435" s="990" t="s">
        <v>1357</v>
      </c>
      <c r="L435" s="970" t="s">
        <v>393</v>
      </c>
    </row>
    <row r="436" spans="3:12" x14ac:dyDescent="0.25">
      <c r="C436" s="962" t="s">
        <v>49</v>
      </c>
      <c r="D436" s="1520"/>
      <c r="E436" s="981">
        <v>12</v>
      </c>
      <c r="F436" s="963">
        <v>50</v>
      </c>
      <c r="G436" s="960">
        <v>600</v>
      </c>
      <c r="H436" s="979" t="s">
        <v>128</v>
      </c>
      <c r="I436" s="961" t="s">
        <v>791</v>
      </c>
      <c r="J436" s="961" t="s">
        <v>792</v>
      </c>
      <c r="K436" s="961" t="s">
        <v>1357</v>
      </c>
      <c r="L436" s="961" t="s">
        <v>393</v>
      </c>
    </row>
    <row r="437" spans="3:12" x14ac:dyDescent="0.25">
      <c r="C437" s="962" t="s">
        <v>416</v>
      </c>
      <c r="D437" s="1520"/>
      <c r="E437" s="981">
        <v>12</v>
      </c>
      <c r="F437" s="963">
        <v>50</v>
      </c>
      <c r="G437" s="960">
        <v>600</v>
      </c>
      <c r="H437" s="979" t="s">
        <v>128</v>
      </c>
      <c r="I437" s="961" t="s">
        <v>941</v>
      </c>
      <c r="J437" s="961" t="s">
        <v>942</v>
      </c>
      <c r="K437" s="961" t="s">
        <v>1357</v>
      </c>
      <c r="L437" s="961" t="s">
        <v>393</v>
      </c>
    </row>
    <row r="438" spans="3:12" x14ac:dyDescent="0.25">
      <c r="C438" s="962" t="s">
        <v>51</v>
      </c>
      <c r="D438" s="1520"/>
      <c r="E438" s="978">
        <v>2</v>
      </c>
      <c r="F438" s="971">
        <v>84</v>
      </c>
      <c r="G438" s="960">
        <v>168</v>
      </c>
      <c r="H438" s="979" t="s">
        <v>128</v>
      </c>
      <c r="I438" s="961" t="s">
        <v>941</v>
      </c>
      <c r="J438" s="961" t="s">
        <v>942</v>
      </c>
      <c r="K438" s="961" t="s">
        <v>1357</v>
      </c>
      <c r="L438" s="961" t="s">
        <v>393</v>
      </c>
    </row>
    <row r="439" spans="3:12" x14ac:dyDescent="0.25">
      <c r="C439" s="962" t="s">
        <v>122</v>
      </c>
      <c r="D439" s="1520"/>
      <c r="E439" s="978">
        <v>12</v>
      </c>
      <c r="F439" s="971">
        <v>2.5</v>
      </c>
      <c r="G439" s="960">
        <v>30</v>
      </c>
      <c r="H439" s="979" t="s">
        <v>128</v>
      </c>
      <c r="I439" s="961" t="s">
        <v>941</v>
      </c>
      <c r="J439" s="961" t="s">
        <v>942</v>
      </c>
      <c r="K439" s="961" t="s">
        <v>1357</v>
      </c>
      <c r="L439" s="961" t="s">
        <v>393</v>
      </c>
    </row>
    <row r="440" spans="3:12" x14ac:dyDescent="0.25">
      <c r="C440" s="962" t="s">
        <v>34</v>
      </c>
      <c r="D440" s="1520"/>
      <c r="E440" s="981">
        <v>4</v>
      </c>
      <c r="F440" s="963">
        <v>18</v>
      </c>
      <c r="G440" s="960">
        <v>72</v>
      </c>
      <c r="H440" s="979" t="s">
        <v>128</v>
      </c>
      <c r="I440" s="961" t="s">
        <v>941</v>
      </c>
      <c r="J440" s="961" t="s">
        <v>942</v>
      </c>
      <c r="K440" s="961" t="s">
        <v>1357</v>
      </c>
      <c r="L440" s="961" t="s">
        <v>393</v>
      </c>
    </row>
    <row r="441" spans="3:12" x14ac:dyDescent="0.25">
      <c r="C441" s="959" t="s">
        <v>52</v>
      </c>
      <c r="D441" s="1520"/>
      <c r="E441" s="981">
        <v>12</v>
      </c>
      <c r="F441" s="963">
        <v>12</v>
      </c>
      <c r="G441" s="960">
        <v>144</v>
      </c>
      <c r="H441" s="979" t="s">
        <v>128</v>
      </c>
      <c r="I441" s="961" t="s">
        <v>941</v>
      </c>
      <c r="J441" s="961" t="s">
        <v>942</v>
      </c>
      <c r="K441" s="961" t="s">
        <v>1357</v>
      </c>
      <c r="L441" s="961" t="s">
        <v>411</v>
      </c>
    </row>
    <row r="442" spans="3:12" x14ac:dyDescent="0.25">
      <c r="C442" s="962"/>
      <c r="D442" s="1520"/>
      <c r="E442" s="981"/>
      <c r="F442" s="963">
        <v>80</v>
      </c>
      <c r="G442" s="960">
        <v>0</v>
      </c>
      <c r="H442" s="979"/>
      <c r="I442" s="961" t="s">
        <v>941</v>
      </c>
      <c r="J442" s="961" t="s">
        <v>942</v>
      </c>
      <c r="K442" s="961" t="s">
        <v>1357</v>
      </c>
      <c r="L442" s="961" t="s">
        <v>393</v>
      </c>
    </row>
    <row r="443" spans="3:12" x14ac:dyDescent="0.25">
      <c r="C443" s="967"/>
      <c r="D443" s="1520"/>
      <c r="E443" s="984">
        <v>0</v>
      </c>
      <c r="F443" s="972">
        <v>25</v>
      </c>
      <c r="G443" s="960">
        <v>0</v>
      </c>
      <c r="H443" s="979"/>
      <c r="I443" s="961" t="s">
        <v>941</v>
      </c>
      <c r="J443" s="961" t="s">
        <v>942</v>
      </c>
      <c r="K443" s="961" t="s">
        <v>1357</v>
      </c>
      <c r="L443" s="961" t="s">
        <v>411</v>
      </c>
    </row>
    <row r="444" spans="3:12" ht="15.75" thickBot="1" x14ac:dyDescent="0.3">
      <c r="C444" s="985" t="s">
        <v>429</v>
      </c>
      <c r="D444" s="986">
        <v>0</v>
      </c>
      <c r="E444" s="991">
        <v>0</v>
      </c>
      <c r="F444" s="964">
        <v>1150</v>
      </c>
      <c r="G444" s="965">
        <v>0</v>
      </c>
      <c r="H444" s="992"/>
      <c r="I444" s="993" t="s">
        <v>300</v>
      </c>
      <c r="J444" s="966" t="s">
        <v>180</v>
      </c>
      <c r="K444" s="994" t="s">
        <v>1357</v>
      </c>
      <c r="L444" s="994" t="s">
        <v>411</v>
      </c>
    </row>
    <row r="445" spans="3:12" x14ac:dyDescent="0.25">
      <c r="C445" s="907"/>
      <c r="D445" s="907"/>
      <c r="E445" s="907"/>
      <c r="F445" s="907"/>
      <c r="G445" s="907"/>
      <c r="H445" s="905"/>
      <c r="I445" s="907"/>
      <c r="J445" s="907"/>
      <c r="K445" s="907"/>
      <c r="L445" s="907"/>
    </row>
    <row r="446" spans="3:12" ht="15.75" thickBot="1" x14ac:dyDescent="0.3">
      <c r="C446" s="952"/>
      <c r="D446" s="952"/>
      <c r="E446" s="952"/>
      <c r="F446" s="952"/>
      <c r="G446" s="952"/>
      <c r="H446" s="952"/>
      <c r="I446" s="952"/>
      <c r="J446" s="952"/>
      <c r="K446" s="952"/>
      <c r="L446" s="952"/>
    </row>
    <row r="447" spans="3:12" ht="15.75" thickBot="1" x14ac:dyDescent="0.3">
      <c r="C447" s="953" t="s">
        <v>43</v>
      </c>
      <c r="D447" s="954">
        <v>2000</v>
      </c>
      <c r="E447" s="958"/>
      <c r="F447" s="958"/>
      <c r="G447" s="958"/>
      <c r="H447" s="957"/>
      <c r="I447" s="957"/>
      <c r="J447" s="957"/>
      <c r="K447" s="968"/>
      <c r="L447" s="952"/>
    </row>
    <row r="448" spans="3:12" x14ac:dyDescent="0.25">
      <c r="C448" s="956"/>
      <c r="D448" s="955"/>
      <c r="E448" s="958"/>
      <c r="F448" s="958"/>
      <c r="G448" s="958"/>
      <c r="H448" s="957"/>
      <c r="I448" s="957"/>
      <c r="J448" s="957"/>
      <c r="K448" s="968"/>
      <c r="L448" s="952"/>
    </row>
    <row r="449" spans="3:12" x14ac:dyDescent="0.25">
      <c r="C449" s="956"/>
      <c r="D449" s="955"/>
      <c r="E449" s="958"/>
      <c r="F449" s="958"/>
      <c r="G449" s="958"/>
      <c r="H449" s="957"/>
      <c r="I449" s="957"/>
      <c r="J449" s="957"/>
      <c r="K449" s="968"/>
      <c r="L449" s="952"/>
    </row>
    <row r="450" spans="3:12" ht="15.75" x14ac:dyDescent="0.25">
      <c r="C450" s="982" t="s">
        <v>391</v>
      </c>
      <c r="D450" s="995" t="s">
        <v>2074</v>
      </c>
      <c r="E450" s="958"/>
      <c r="F450" s="958"/>
      <c r="G450" s="958"/>
      <c r="H450" s="957"/>
      <c r="I450" s="957"/>
      <c r="J450" s="957"/>
      <c r="K450" s="968"/>
      <c r="L450" s="952"/>
    </row>
    <row r="451" spans="3:12" ht="18.75" x14ac:dyDescent="0.25">
      <c r="C451" s="983" t="s">
        <v>2075</v>
      </c>
      <c r="D451" s="955"/>
      <c r="E451" s="958"/>
      <c r="F451" s="958"/>
      <c r="G451" s="958"/>
      <c r="H451" s="957"/>
      <c r="I451" s="957"/>
      <c r="J451" s="957"/>
      <c r="K451" s="968"/>
      <c r="L451" s="952"/>
    </row>
    <row r="452" spans="3:12" ht="15.75" thickBot="1" x14ac:dyDescent="0.3">
      <c r="C452" s="956"/>
      <c r="D452" s="955"/>
      <c r="E452" s="958"/>
      <c r="F452" s="958"/>
      <c r="G452" s="958"/>
      <c r="H452" s="957"/>
      <c r="I452" s="957"/>
      <c r="J452" s="957"/>
      <c r="K452" s="968"/>
      <c r="L452" s="952"/>
    </row>
    <row r="453" spans="3:12" ht="30.75" thickBot="1" x14ac:dyDescent="0.3">
      <c r="C453" s="973" t="s">
        <v>44</v>
      </c>
      <c r="D453" s="976" t="s">
        <v>45</v>
      </c>
      <c r="E453" s="975" t="s">
        <v>55</v>
      </c>
      <c r="F453" s="975" t="s">
        <v>57</v>
      </c>
      <c r="G453" s="974" t="s">
        <v>27</v>
      </c>
      <c r="H453" s="977" t="s">
        <v>130</v>
      </c>
      <c r="I453" s="975" t="s">
        <v>46</v>
      </c>
      <c r="J453" s="975" t="s">
        <v>131</v>
      </c>
      <c r="K453" s="975" t="s">
        <v>409</v>
      </c>
      <c r="L453" s="975" t="s">
        <v>410</v>
      </c>
    </row>
    <row r="454" spans="3:12" x14ac:dyDescent="0.25">
      <c r="C454" s="962" t="s">
        <v>48</v>
      </c>
      <c r="D454" s="1519">
        <v>12</v>
      </c>
      <c r="E454" s="987">
        <v>1</v>
      </c>
      <c r="F454" s="969">
        <v>386</v>
      </c>
      <c r="G454" s="988">
        <v>386</v>
      </c>
      <c r="H454" s="989" t="s">
        <v>128</v>
      </c>
      <c r="I454" s="961" t="s">
        <v>941</v>
      </c>
      <c r="J454" s="970" t="s">
        <v>942</v>
      </c>
      <c r="K454" s="990" t="s">
        <v>1357</v>
      </c>
      <c r="L454" s="970" t="s">
        <v>395</v>
      </c>
    </row>
    <row r="455" spans="3:12" x14ac:dyDescent="0.25">
      <c r="C455" s="962" t="s">
        <v>49</v>
      </c>
      <c r="D455" s="1520"/>
      <c r="E455" s="981">
        <v>12</v>
      </c>
      <c r="F455" s="963">
        <v>50</v>
      </c>
      <c r="G455" s="960">
        <v>600</v>
      </c>
      <c r="H455" s="979" t="s">
        <v>128</v>
      </c>
      <c r="I455" s="961" t="s">
        <v>791</v>
      </c>
      <c r="J455" s="961" t="s">
        <v>792</v>
      </c>
      <c r="K455" s="961" t="s">
        <v>1357</v>
      </c>
      <c r="L455" s="961" t="s">
        <v>395</v>
      </c>
    </row>
    <row r="456" spans="3:12" x14ac:dyDescent="0.25">
      <c r="C456" s="962" t="s">
        <v>416</v>
      </c>
      <c r="D456" s="1520"/>
      <c r="E456" s="981">
        <v>12</v>
      </c>
      <c r="F456" s="963">
        <v>50</v>
      </c>
      <c r="G456" s="960">
        <v>600</v>
      </c>
      <c r="H456" s="979" t="s">
        <v>128</v>
      </c>
      <c r="I456" s="961" t="s">
        <v>941</v>
      </c>
      <c r="J456" s="961" t="s">
        <v>942</v>
      </c>
      <c r="K456" s="961" t="s">
        <v>1357</v>
      </c>
      <c r="L456" s="961" t="s">
        <v>395</v>
      </c>
    </row>
    <row r="457" spans="3:12" x14ac:dyDescent="0.25">
      <c r="C457" s="962" t="s">
        <v>51</v>
      </c>
      <c r="D457" s="1520"/>
      <c r="E457" s="978">
        <v>2</v>
      </c>
      <c r="F457" s="971">
        <v>84</v>
      </c>
      <c r="G457" s="960">
        <v>168</v>
      </c>
      <c r="H457" s="979" t="s">
        <v>128</v>
      </c>
      <c r="I457" s="961" t="s">
        <v>941</v>
      </c>
      <c r="J457" s="961" t="s">
        <v>942</v>
      </c>
      <c r="K457" s="961" t="s">
        <v>1357</v>
      </c>
      <c r="L457" s="961" t="s">
        <v>395</v>
      </c>
    </row>
    <row r="458" spans="3:12" x14ac:dyDescent="0.25">
      <c r="C458" s="962" t="s">
        <v>122</v>
      </c>
      <c r="D458" s="1520"/>
      <c r="E458" s="978">
        <v>12</v>
      </c>
      <c r="F458" s="971">
        <v>2.5</v>
      </c>
      <c r="G458" s="960">
        <v>30</v>
      </c>
      <c r="H458" s="979" t="s">
        <v>128</v>
      </c>
      <c r="I458" s="961" t="s">
        <v>941</v>
      </c>
      <c r="J458" s="961" t="s">
        <v>942</v>
      </c>
      <c r="K458" s="961" t="s">
        <v>1357</v>
      </c>
      <c r="L458" s="961" t="s">
        <v>395</v>
      </c>
    </row>
    <row r="459" spans="3:12" x14ac:dyDescent="0.25">
      <c r="C459" s="962" t="s">
        <v>34</v>
      </c>
      <c r="D459" s="1520"/>
      <c r="E459" s="981">
        <v>4</v>
      </c>
      <c r="F459" s="963">
        <v>18</v>
      </c>
      <c r="G459" s="960">
        <v>72</v>
      </c>
      <c r="H459" s="979" t="s">
        <v>128</v>
      </c>
      <c r="I459" s="961" t="s">
        <v>941</v>
      </c>
      <c r="J459" s="961" t="s">
        <v>942</v>
      </c>
      <c r="K459" s="961" t="s">
        <v>1357</v>
      </c>
      <c r="L459" s="961" t="s">
        <v>395</v>
      </c>
    </row>
    <row r="460" spans="3:12" x14ac:dyDescent="0.25">
      <c r="C460" s="959" t="s">
        <v>52</v>
      </c>
      <c r="D460" s="1520"/>
      <c r="E460" s="981">
        <v>12</v>
      </c>
      <c r="F460" s="963">
        <v>12</v>
      </c>
      <c r="G460" s="960">
        <v>144</v>
      </c>
      <c r="H460" s="979" t="s">
        <v>128</v>
      </c>
      <c r="I460" s="961" t="s">
        <v>941</v>
      </c>
      <c r="J460" s="961" t="s">
        <v>942</v>
      </c>
      <c r="K460" s="961" t="s">
        <v>1357</v>
      </c>
      <c r="L460" s="961" t="s">
        <v>395</v>
      </c>
    </row>
    <row r="461" spans="3:12" x14ac:dyDescent="0.25">
      <c r="C461" s="962"/>
      <c r="D461" s="1520"/>
      <c r="E461" s="981"/>
      <c r="F461" s="963">
        <v>80</v>
      </c>
      <c r="G461" s="960">
        <v>0</v>
      </c>
      <c r="H461" s="979"/>
      <c r="I461" s="961" t="s">
        <v>941</v>
      </c>
      <c r="J461" s="961" t="s">
        <v>942</v>
      </c>
      <c r="K461" s="961" t="s">
        <v>1357</v>
      </c>
      <c r="L461" s="961" t="s">
        <v>411</v>
      </c>
    </row>
    <row r="462" spans="3:12" x14ac:dyDescent="0.25">
      <c r="C462" s="967"/>
      <c r="D462" s="1520"/>
      <c r="E462" s="984">
        <v>0</v>
      </c>
      <c r="F462" s="972">
        <v>25</v>
      </c>
      <c r="G462" s="960">
        <v>0</v>
      </c>
      <c r="H462" s="979"/>
      <c r="I462" s="961" t="s">
        <v>941</v>
      </c>
      <c r="J462" s="961" t="s">
        <v>942</v>
      </c>
      <c r="K462" s="961" t="s">
        <v>1357</v>
      </c>
      <c r="L462" s="961" t="s">
        <v>411</v>
      </c>
    </row>
    <row r="463" spans="3:12" ht="15.75" thickBot="1" x14ac:dyDescent="0.3">
      <c r="C463" s="985" t="s">
        <v>429</v>
      </c>
      <c r="D463" s="986">
        <v>0</v>
      </c>
      <c r="E463" s="991">
        <v>0</v>
      </c>
      <c r="F463" s="964">
        <v>1150</v>
      </c>
      <c r="G463" s="965">
        <v>0</v>
      </c>
      <c r="H463" s="992"/>
      <c r="I463" s="993" t="s">
        <v>300</v>
      </c>
      <c r="J463" s="966" t="s">
        <v>180</v>
      </c>
      <c r="K463" s="994" t="s">
        <v>1357</v>
      </c>
      <c r="L463" s="994" t="s">
        <v>411</v>
      </c>
    </row>
    <row r="465" spans="3:12" ht="15.75" thickBot="1" x14ac:dyDescent="0.3"/>
    <row r="466" spans="3:12" ht="15.75" thickBot="1" x14ac:dyDescent="0.3">
      <c r="C466" s="1046" t="s">
        <v>43</v>
      </c>
      <c r="D466" s="1047">
        <v>2291</v>
      </c>
      <c r="E466" s="1051"/>
      <c r="F466" s="1051"/>
      <c r="G466" s="1051"/>
      <c r="H466" s="1050"/>
      <c r="I466" s="1050"/>
      <c r="J466" s="1050"/>
      <c r="K466" s="1060"/>
      <c r="L466" s="951"/>
    </row>
    <row r="467" spans="3:12" x14ac:dyDescent="0.25">
      <c r="C467" s="1049"/>
      <c r="D467" s="1048"/>
      <c r="E467" s="1051"/>
      <c r="F467" s="1051"/>
      <c r="G467" s="1051"/>
      <c r="H467" s="1050"/>
      <c r="I467" s="1050"/>
      <c r="J467" s="1050"/>
      <c r="K467" s="1060"/>
      <c r="L467" s="951"/>
    </row>
    <row r="468" spans="3:12" x14ac:dyDescent="0.25">
      <c r="C468" s="1049"/>
      <c r="D468" s="1048"/>
      <c r="E468" s="1051"/>
      <c r="F468" s="1051"/>
      <c r="G468" s="1051"/>
      <c r="H468" s="1050"/>
      <c r="I468" s="1050"/>
      <c r="J468" s="1050"/>
      <c r="K468" s="1060"/>
      <c r="L468" s="951"/>
    </row>
    <row r="469" spans="3:12" ht="15.75" x14ac:dyDescent="0.25">
      <c r="C469" s="1073" t="s">
        <v>391</v>
      </c>
      <c r="D469" s="1079" t="s">
        <v>2102</v>
      </c>
      <c r="E469" s="1051"/>
      <c r="F469" s="1051"/>
      <c r="G469" s="1051"/>
      <c r="H469" s="1050"/>
      <c r="I469" s="1050"/>
      <c r="J469" s="1050"/>
      <c r="K469" s="1060"/>
      <c r="L469" s="951"/>
    </row>
    <row r="470" spans="3:12" ht="18.75" x14ac:dyDescent="0.25">
      <c r="C470" s="1074" t="s">
        <v>2103</v>
      </c>
      <c r="D470" s="1048"/>
      <c r="E470" s="1051"/>
      <c r="F470" s="1051"/>
      <c r="G470" s="1051"/>
      <c r="H470" s="1050"/>
      <c r="I470" s="1050"/>
      <c r="J470" s="1050"/>
      <c r="K470" s="1060"/>
      <c r="L470" s="951"/>
    </row>
    <row r="471" spans="3:12" ht="15.75" thickBot="1" x14ac:dyDescent="0.3">
      <c r="C471" s="1049"/>
      <c r="D471" s="1048"/>
      <c r="E471" s="1051"/>
      <c r="F471" s="1051"/>
      <c r="G471" s="1051"/>
      <c r="H471" s="1050"/>
      <c r="I471" s="1050"/>
      <c r="J471" s="1050"/>
      <c r="K471" s="1060"/>
      <c r="L471" s="951"/>
    </row>
    <row r="472" spans="3:12" ht="30.75" thickBot="1" x14ac:dyDescent="0.3">
      <c r="C472" s="1065" t="s">
        <v>44</v>
      </c>
      <c r="D472" s="1068" t="s">
        <v>45</v>
      </c>
      <c r="E472" s="1067" t="s">
        <v>55</v>
      </c>
      <c r="F472" s="1067" t="s">
        <v>57</v>
      </c>
      <c r="G472" s="1066" t="s">
        <v>27</v>
      </c>
      <c r="H472" s="1069" t="s">
        <v>130</v>
      </c>
      <c r="I472" s="1067" t="s">
        <v>46</v>
      </c>
      <c r="J472" s="1067" t="s">
        <v>131</v>
      </c>
      <c r="K472" s="1067" t="s">
        <v>409</v>
      </c>
      <c r="L472" s="1067" t="s">
        <v>410</v>
      </c>
    </row>
    <row r="473" spans="3:12" x14ac:dyDescent="0.25">
      <c r="C473" s="1080" t="s">
        <v>47</v>
      </c>
      <c r="D473" s="1519"/>
      <c r="E473" s="1081"/>
      <c r="F473" s="1061">
        <v>30000</v>
      </c>
      <c r="G473" s="1082">
        <v>0</v>
      </c>
      <c r="H473" s="1083"/>
      <c r="I473" s="1062" t="s">
        <v>698</v>
      </c>
      <c r="J473" s="1062" t="s">
        <v>699</v>
      </c>
      <c r="K473" s="1084" t="s">
        <v>1363</v>
      </c>
      <c r="L473" s="1062" t="s">
        <v>395</v>
      </c>
    </row>
    <row r="474" spans="3:12" x14ac:dyDescent="0.25">
      <c r="C474" s="1054" t="s">
        <v>48</v>
      </c>
      <c r="D474" s="1520"/>
      <c r="E474" s="1072">
        <v>20</v>
      </c>
      <c r="F474" s="1055">
        <v>50</v>
      </c>
      <c r="G474" s="1052">
        <v>1000</v>
      </c>
      <c r="H474" s="1071" t="s">
        <v>128</v>
      </c>
      <c r="I474" s="1053" t="s">
        <v>716</v>
      </c>
      <c r="J474" s="1053" t="s">
        <v>717</v>
      </c>
      <c r="K474" s="1053" t="s">
        <v>1363</v>
      </c>
      <c r="L474" s="1053" t="s">
        <v>395</v>
      </c>
    </row>
    <row r="475" spans="3:12" x14ac:dyDescent="0.25">
      <c r="C475" s="1054" t="s">
        <v>49</v>
      </c>
      <c r="D475" s="1520"/>
      <c r="E475" s="1072">
        <v>6</v>
      </c>
      <c r="F475" s="1055">
        <v>150</v>
      </c>
      <c r="G475" s="1052">
        <v>900</v>
      </c>
      <c r="H475" s="1071" t="s">
        <v>128</v>
      </c>
      <c r="I475" s="1053" t="s">
        <v>791</v>
      </c>
      <c r="J475" s="1053" t="s">
        <v>792</v>
      </c>
      <c r="K475" s="1053" t="s">
        <v>1363</v>
      </c>
      <c r="L475" s="1053" t="s">
        <v>395</v>
      </c>
    </row>
    <row r="476" spans="3:12" x14ac:dyDescent="0.25">
      <c r="C476" s="1054" t="s">
        <v>50</v>
      </c>
      <c r="D476" s="1520"/>
      <c r="E476" s="1070">
        <v>0</v>
      </c>
      <c r="F476" s="1063">
        <v>10000</v>
      </c>
      <c r="G476" s="1052">
        <v>0</v>
      </c>
      <c r="H476" s="1071" t="s">
        <v>128</v>
      </c>
      <c r="I476" s="1078" t="s">
        <v>299</v>
      </c>
      <c r="J476" s="1053" t="s">
        <v>179</v>
      </c>
      <c r="K476" s="1053" t="s">
        <v>1363</v>
      </c>
      <c r="L476" s="1053" t="s">
        <v>395</v>
      </c>
    </row>
    <row r="477" spans="3:12" x14ac:dyDescent="0.25">
      <c r="C477" s="1054" t="s">
        <v>416</v>
      </c>
      <c r="D477" s="1520"/>
      <c r="E477" s="1070">
        <v>0</v>
      </c>
      <c r="F477" s="1063">
        <v>250</v>
      </c>
      <c r="G477" s="1052">
        <v>0</v>
      </c>
      <c r="H477" s="1071" t="s">
        <v>128</v>
      </c>
      <c r="I477" s="1053" t="s">
        <v>820</v>
      </c>
      <c r="J477" s="1053" t="s">
        <v>821</v>
      </c>
      <c r="K477" s="1053" t="s">
        <v>1363</v>
      </c>
      <c r="L477" s="1053" t="s">
        <v>395</v>
      </c>
    </row>
    <row r="478" spans="3:12" x14ac:dyDescent="0.25">
      <c r="C478" s="1054" t="s">
        <v>51</v>
      </c>
      <c r="D478" s="1520"/>
      <c r="E478" s="1072">
        <v>2</v>
      </c>
      <c r="F478" s="1055">
        <v>85</v>
      </c>
      <c r="G478" s="1052">
        <v>170</v>
      </c>
      <c r="H478" s="1071" t="s">
        <v>128</v>
      </c>
      <c r="I478" s="1053" t="s">
        <v>820</v>
      </c>
      <c r="J478" s="1053" t="s">
        <v>821</v>
      </c>
      <c r="K478" s="1053" t="s">
        <v>1363</v>
      </c>
      <c r="L478" s="1053" t="s">
        <v>395</v>
      </c>
    </row>
    <row r="479" spans="3:12" x14ac:dyDescent="0.25">
      <c r="C479" s="1054" t="s">
        <v>122</v>
      </c>
      <c r="D479" s="1520"/>
      <c r="E479" s="1072">
        <v>1</v>
      </c>
      <c r="F479" s="1055">
        <v>36</v>
      </c>
      <c r="G479" s="1052">
        <v>36</v>
      </c>
      <c r="H479" s="1071" t="s">
        <v>128</v>
      </c>
      <c r="I479" s="1053" t="s">
        <v>941</v>
      </c>
      <c r="J479" s="1053" t="s">
        <v>942</v>
      </c>
      <c r="K479" s="1053" t="s">
        <v>1363</v>
      </c>
      <c r="L479" s="1053" t="s">
        <v>395</v>
      </c>
    </row>
    <row r="480" spans="3:12" x14ac:dyDescent="0.25">
      <c r="C480" s="1054" t="s">
        <v>34</v>
      </c>
      <c r="D480" s="1520"/>
      <c r="E480" s="1072">
        <v>2</v>
      </c>
      <c r="F480" s="1055">
        <v>80</v>
      </c>
      <c r="G480" s="1052">
        <v>160</v>
      </c>
      <c r="H480" s="1071" t="s">
        <v>128</v>
      </c>
      <c r="I480" s="1053" t="s">
        <v>941</v>
      </c>
      <c r="J480" s="1053" t="s">
        <v>942</v>
      </c>
      <c r="K480" s="1053" t="s">
        <v>1363</v>
      </c>
      <c r="L480" s="1053" t="s">
        <v>395</v>
      </c>
    </row>
    <row r="481" spans="3:12" x14ac:dyDescent="0.25">
      <c r="C481" s="1059" t="s">
        <v>52</v>
      </c>
      <c r="D481" s="1520"/>
      <c r="E481" s="1075">
        <v>1</v>
      </c>
      <c r="F481" s="1064">
        <v>25</v>
      </c>
      <c r="G481" s="1052">
        <v>25</v>
      </c>
      <c r="H481" s="1071" t="s">
        <v>128</v>
      </c>
      <c r="I481" s="1053" t="s">
        <v>941</v>
      </c>
      <c r="J481" s="1053" t="s">
        <v>942</v>
      </c>
      <c r="K481" s="1053" t="s">
        <v>1363</v>
      </c>
      <c r="L481" s="1053" t="s">
        <v>395</v>
      </c>
    </row>
    <row r="482" spans="3:12" ht="15.75" thickBot="1" x14ac:dyDescent="0.3">
      <c r="C482" s="1076" t="s">
        <v>431</v>
      </c>
      <c r="D482" s="1077">
        <v>0</v>
      </c>
      <c r="E482" s="1085">
        <v>0</v>
      </c>
      <c r="F482" s="1056">
        <v>1750</v>
      </c>
      <c r="G482" s="1057">
        <v>0</v>
      </c>
      <c r="H482" s="1086"/>
      <c r="I482" s="1087" t="s">
        <v>300</v>
      </c>
      <c r="J482" s="1058" t="s">
        <v>180</v>
      </c>
      <c r="K482" s="1088" t="s">
        <v>1363</v>
      </c>
      <c r="L482" s="1088" t="s">
        <v>395</v>
      </c>
    </row>
    <row r="484" spans="3:12" ht="15.75" thickBot="1" x14ac:dyDescent="0.3"/>
    <row r="485" spans="3:12" ht="15.75" thickBot="1" x14ac:dyDescent="0.3">
      <c r="C485" s="1304" t="s">
        <v>43</v>
      </c>
      <c r="D485" s="1305">
        <v>33349.083333333336</v>
      </c>
      <c r="E485" s="1309"/>
      <c r="F485" s="1309"/>
      <c r="G485" s="1309"/>
      <c r="H485" s="1308"/>
      <c r="I485" s="1308"/>
      <c r="J485" s="1308"/>
      <c r="K485" s="1318"/>
      <c r="L485" s="1303"/>
    </row>
    <row r="486" spans="3:12" x14ac:dyDescent="0.25">
      <c r="C486" s="1307"/>
      <c r="D486" s="1306"/>
      <c r="E486" s="1309"/>
      <c r="F486" s="1309"/>
      <c r="G486" s="1309"/>
      <c r="H486" s="1308"/>
      <c r="I486" s="1308"/>
      <c r="J486" s="1308"/>
      <c r="K486" s="1318"/>
      <c r="L486" s="1303"/>
    </row>
    <row r="487" spans="3:12" x14ac:dyDescent="0.25">
      <c r="C487" s="1307"/>
      <c r="D487" s="1306"/>
      <c r="E487" s="1309"/>
      <c r="F487" s="1309"/>
      <c r="G487" s="1309"/>
      <c r="H487" s="1308"/>
      <c r="I487" s="1308"/>
      <c r="J487" s="1308"/>
      <c r="K487" s="1318"/>
      <c r="L487" s="1303"/>
    </row>
    <row r="488" spans="3:12" ht="15.75" x14ac:dyDescent="0.25">
      <c r="C488" s="1330" t="s">
        <v>391</v>
      </c>
      <c r="D488" s="1337" t="s">
        <v>2281</v>
      </c>
      <c r="E488" s="1309"/>
      <c r="F488" s="1309"/>
      <c r="G488" s="1309"/>
      <c r="H488" s="1308"/>
      <c r="I488" s="1308"/>
      <c r="J488" s="1308"/>
      <c r="K488" s="1318"/>
      <c r="L488" s="1303"/>
    </row>
    <row r="489" spans="3:12" ht="18.75" x14ac:dyDescent="0.25">
      <c r="C489" s="1331" t="s">
        <v>2282</v>
      </c>
      <c r="D489" s="1306"/>
      <c r="E489" s="1309"/>
      <c r="F489" s="1309"/>
      <c r="G489" s="1309"/>
      <c r="H489" s="1308"/>
      <c r="I489" s="1308"/>
      <c r="J489" s="1308"/>
      <c r="K489" s="1318"/>
      <c r="L489" s="1303"/>
    </row>
    <row r="490" spans="3:12" ht="15.75" thickBot="1" x14ac:dyDescent="0.3">
      <c r="C490" s="1307"/>
      <c r="D490" s="1306"/>
      <c r="E490" s="1309"/>
      <c r="F490" s="1309"/>
      <c r="G490" s="1309"/>
      <c r="H490" s="1308"/>
      <c r="I490" s="1308"/>
      <c r="J490" s="1308"/>
      <c r="K490" s="1318"/>
      <c r="L490" s="1303"/>
    </row>
    <row r="491" spans="3:12" ht="30.75" thickBot="1" x14ac:dyDescent="0.3">
      <c r="C491" s="1323" t="s">
        <v>44</v>
      </c>
      <c r="D491" s="1326" t="s">
        <v>45</v>
      </c>
      <c r="E491" s="1325" t="s">
        <v>55</v>
      </c>
      <c r="F491" s="1325" t="s">
        <v>57</v>
      </c>
      <c r="G491" s="1324" t="s">
        <v>27</v>
      </c>
      <c r="H491" s="1327" t="s">
        <v>130</v>
      </c>
      <c r="I491" s="1325" t="s">
        <v>46</v>
      </c>
      <c r="J491" s="1325" t="s">
        <v>131</v>
      </c>
      <c r="K491" s="1325" t="s">
        <v>409</v>
      </c>
      <c r="L491" s="1325" t="s">
        <v>410</v>
      </c>
    </row>
    <row r="492" spans="3:12" ht="15.75" thickBot="1" x14ac:dyDescent="0.3">
      <c r="C492" s="1338" t="s">
        <v>47</v>
      </c>
      <c r="D492" s="1519">
        <v>47</v>
      </c>
      <c r="E492" s="1339">
        <v>8</v>
      </c>
      <c r="F492" s="1319">
        <v>3000</v>
      </c>
      <c r="G492" s="1340">
        <v>24000</v>
      </c>
      <c r="H492" s="1341" t="s">
        <v>128</v>
      </c>
      <c r="I492" s="1320" t="s">
        <v>698</v>
      </c>
      <c r="J492" s="1320" t="s">
        <v>699</v>
      </c>
      <c r="K492" s="1342" t="s">
        <v>1364</v>
      </c>
      <c r="L492" s="1320" t="s">
        <v>393</v>
      </c>
    </row>
    <row r="493" spans="3:12" ht="15.75" thickBot="1" x14ac:dyDescent="0.3">
      <c r="C493" s="1312" t="s">
        <v>48</v>
      </c>
      <c r="D493" s="1520"/>
      <c r="E493" s="1329">
        <v>47</v>
      </c>
      <c r="F493" s="1313">
        <v>20</v>
      </c>
      <c r="G493" s="1310">
        <v>940</v>
      </c>
      <c r="H493" s="1341" t="s">
        <v>128</v>
      </c>
      <c r="I493" s="1311" t="s">
        <v>716</v>
      </c>
      <c r="J493" s="1311" t="s">
        <v>717</v>
      </c>
      <c r="K493" s="1311" t="s">
        <v>1364</v>
      </c>
      <c r="L493" s="1311" t="s">
        <v>411</v>
      </c>
    </row>
    <row r="494" spans="3:12" ht="15.75" thickBot="1" x14ac:dyDescent="0.3">
      <c r="C494" s="1312" t="s">
        <v>49</v>
      </c>
      <c r="D494" s="1520"/>
      <c r="E494" s="1329">
        <v>47</v>
      </c>
      <c r="F494" s="1313">
        <v>150</v>
      </c>
      <c r="G494" s="1310">
        <v>7050</v>
      </c>
      <c r="H494" s="1341" t="s">
        <v>128</v>
      </c>
      <c r="I494" s="1311" t="s">
        <v>791</v>
      </c>
      <c r="J494" s="1311" t="s">
        <v>792</v>
      </c>
      <c r="K494" s="1311" t="s">
        <v>1364</v>
      </c>
      <c r="L494" s="1311" t="s">
        <v>395</v>
      </c>
    </row>
    <row r="495" spans="3:12" ht="15.75" thickBot="1" x14ac:dyDescent="0.3">
      <c r="C495" s="1312" t="s">
        <v>50</v>
      </c>
      <c r="D495" s="1520"/>
      <c r="E495" s="1328">
        <v>0</v>
      </c>
      <c r="F495" s="1321">
        <v>10000</v>
      </c>
      <c r="G495" s="1310">
        <v>0</v>
      </c>
      <c r="H495" s="1341" t="s">
        <v>128</v>
      </c>
      <c r="I495" s="1336" t="s">
        <v>299</v>
      </c>
      <c r="J495" s="1311" t="s">
        <v>179</v>
      </c>
      <c r="K495" s="1311" t="s">
        <v>1364</v>
      </c>
      <c r="L495" s="1311" t="s">
        <v>411</v>
      </c>
    </row>
    <row r="496" spans="3:12" ht="15.75" thickBot="1" x14ac:dyDescent="0.3">
      <c r="C496" s="1312" t="s">
        <v>416</v>
      </c>
      <c r="D496" s="1520"/>
      <c r="E496" s="1328">
        <v>47</v>
      </c>
      <c r="F496" s="1321">
        <v>15</v>
      </c>
      <c r="G496" s="1310">
        <v>705</v>
      </c>
      <c r="H496" s="1341" t="s">
        <v>128</v>
      </c>
      <c r="I496" s="1311" t="s">
        <v>820</v>
      </c>
      <c r="J496" s="1311" t="s">
        <v>821</v>
      </c>
      <c r="K496" s="1311" t="s">
        <v>1364</v>
      </c>
      <c r="L496" s="1311" t="s">
        <v>411</v>
      </c>
    </row>
    <row r="497" spans="3:12" ht="15.75" thickBot="1" x14ac:dyDescent="0.3">
      <c r="C497" s="1312" t="s">
        <v>51</v>
      </c>
      <c r="D497" s="1520"/>
      <c r="E497" s="1329">
        <v>2.35</v>
      </c>
      <c r="F497" s="1313">
        <v>85</v>
      </c>
      <c r="G497" s="1310">
        <v>199.75</v>
      </c>
      <c r="H497" s="1341" t="s">
        <v>128</v>
      </c>
      <c r="I497" s="1311" t="s">
        <v>820</v>
      </c>
      <c r="J497" s="1311" t="s">
        <v>821</v>
      </c>
      <c r="K497" s="1311" t="s">
        <v>1364</v>
      </c>
      <c r="L497" s="1311" t="s">
        <v>411</v>
      </c>
    </row>
    <row r="498" spans="3:12" ht="15.75" thickBot="1" x14ac:dyDescent="0.3">
      <c r="C498" s="1312" t="s">
        <v>122</v>
      </c>
      <c r="D498" s="1520"/>
      <c r="E498" s="1329">
        <v>3.9166666666666665</v>
      </c>
      <c r="F498" s="1313">
        <v>36</v>
      </c>
      <c r="G498" s="1310">
        <v>141</v>
      </c>
      <c r="H498" s="1341" t="s">
        <v>128</v>
      </c>
      <c r="I498" s="1311" t="s">
        <v>941</v>
      </c>
      <c r="J498" s="1311" t="s">
        <v>942</v>
      </c>
      <c r="K498" s="1311" t="s">
        <v>1364</v>
      </c>
      <c r="L498" s="1311" t="s">
        <v>411</v>
      </c>
    </row>
    <row r="499" spans="3:12" ht="15.75" thickBot="1" x14ac:dyDescent="0.3">
      <c r="C499" s="1312" t="s">
        <v>34</v>
      </c>
      <c r="D499" s="1520"/>
      <c r="E499" s="1329">
        <v>3.9166666666666665</v>
      </c>
      <c r="F499" s="1313">
        <v>80</v>
      </c>
      <c r="G499" s="1310">
        <v>313.33333333333331</v>
      </c>
      <c r="H499" s="1341" t="s">
        <v>128</v>
      </c>
      <c r="I499" s="1311" t="s">
        <v>941</v>
      </c>
      <c r="J499" s="1311" t="s">
        <v>942</v>
      </c>
      <c r="K499" s="1311" t="s">
        <v>1364</v>
      </c>
      <c r="L499" s="1311" t="s">
        <v>411</v>
      </c>
    </row>
    <row r="500" spans="3:12" ht="15.75" thickBot="1" x14ac:dyDescent="0.3">
      <c r="C500" s="1317" t="s">
        <v>52</v>
      </c>
      <c r="D500" s="1520"/>
      <c r="E500" s="1332">
        <v>0</v>
      </c>
      <c r="F500" s="1322">
        <v>25</v>
      </c>
      <c r="G500" s="1310">
        <v>0</v>
      </c>
      <c r="H500" s="1341" t="s">
        <v>128</v>
      </c>
      <c r="I500" s="1311" t="s">
        <v>941</v>
      </c>
      <c r="J500" s="1311" t="s">
        <v>942</v>
      </c>
      <c r="K500" s="1311" t="s">
        <v>1364</v>
      </c>
      <c r="L500" s="1311" t="s">
        <v>411</v>
      </c>
    </row>
    <row r="501" spans="3:12" ht="15.75" thickBot="1" x14ac:dyDescent="0.3">
      <c r="C501" s="1333" t="s">
        <v>431</v>
      </c>
      <c r="D501" s="1334">
        <v>0</v>
      </c>
      <c r="E501" s="1343">
        <v>0</v>
      </c>
      <c r="F501" s="1314">
        <v>1750</v>
      </c>
      <c r="G501" s="1315">
        <v>0</v>
      </c>
      <c r="H501" s="1341" t="s">
        <v>128</v>
      </c>
      <c r="I501" s="1344" t="s">
        <v>300</v>
      </c>
      <c r="J501" s="1316" t="s">
        <v>180</v>
      </c>
      <c r="K501" s="1345" t="s">
        <v>1364</v>
      </c>
      <c r="L501" s="1345" t="s">
        <v>411</v>
      </c>
    </row>
  </sheetData>
  <protectedRanges>
    <protectedRange password="DE9D" sqref="K207 K226" name="bloqueo"/>
    <protectedRange password="DE9D" sqref="K36 K55 K74 K93 K112 K131 K150 D16:F26 K16:L26 H16:I26" name="bloqueo_1"/>
    <protectedRange password="DE9D" sqref="D168:F178 H168:I178 K168:L178 K188" name="bloqueo_2"/>
  </protectedRanges>
  <mergeCells count="26">
    <mergeCell ref="D492:D500"/>
    <mergeCell ref="D302:D310"/>
    <mergeCell ref="D321:D329"/>
    <mergeCell ref="D340:D348"/>
    <mergeCell ref="D207:D215"/>
    <mergeCell ref="D226:D234"/>
    <mergeCell ref="D245:D253"/>
    <mergeCell ref="D264:D272"/>
    <mergeCell ref="D283:D291"/>
    <mergeCell ref="D454:D462"/>
    <mergeCell ref="D473:D481"/>
    <mergeCell ref="D359:D367"/>
    <mergeCell ref="D378:D386"/>
    <mergeCell ref="D397:D405"/>
    <mergeCell ref="D416:D424"/>
    <mergeCell ref="D435:D443"/>
    <mergeCell ref="D112:D120"/>
    <mergeCell ref="D131:D139"/>
    <mergeCell ref="D150:D158"/>
    <mergeCell ref="D169:D177"/>
    <mergeCell ref="D188:D196"/>
    <mergeCell ref="D17:D25"/>
    <mergeCell ref="D36:D44"/>
    <mergeCell ref="D55:D63"/>
    <mergeCell ref="D74:D82"/>
    <mergeCell ref="D93:D101"/>
  </mergeCells>
  <conditionalFormatting sqref="D13">
    <cfRule type="duplicateValues" dxfId="18" priority="1"/>
  </conditionalFormatting>
  <dataValidations count="6">
    <dataValidation type="list" allowBlank="1" showInputMessage="1" showErrorMessage="1" sqref="C140 C159 C216 C235 C26 C45 C64 C83 C102 C121 C178 C197">
      <formula1>$AH$2:$BU$2</formula1>
    </dataValidation>
    <dataValidation type="list" allowBlank="1" showInputMessage="1" showErrorMessage="1" errorTitle="¡Ingreso Inválido!" error="Seleccione una opción de la lista" promptTitle="Mes Requerido" prompt="Seleccione el mes en el que requiere el recurso." sqref="L131:L140 L150:L159 L207:L216 L226:L235 L17:L26 L36:L45 L55:L64 L74:L83 L93:L102 L112:L121 L169:L178 L188:L197">
      <formula1>$U$2:$AF$2</formula1>
    </dataValidation>
    <dataValidation type="list" allowBlank="1" showInputMessage="1" showErrorMessage="1" errorTitle="¡Ingreso no valido!" error="Favor ingrese un elemento de la lista." promptTitle="Tipo de Presupuesto" prompt="Seleccione una opción de la lista." sqref="H150:H159 H74:H83 H207:H216 H226:H235 H36:H45 H55:H64 H17:H26 H93:H102 H112:H121 H131:H140 H169:H178 H188:H197 H247 H249 H266 H268 H285 H287 H304 H306 H323 H325 H342 H344">
      <formula1>$S$2:$T$2</formula1>
    </dataValidation>
    <dataValidation type="list" allowBlank="1" showInputMessage="1" showErrorMessage="1" errorTitle="¡Ingreso Inválido!" error="Verifique el valor ingresado._x000a_" sqref="I150:I159 I74:I83 I207:I216 I226:I235 I36:I45 I55:I64 I17:I26 I93:I102 I112:I121 I131:I140 I169:I178 I188:I197">
      <formula1>$A$1:$UI$1</formula1>
    </dataValidation>
    <dataValidation type="list" allowBlank="1" showInputMessage="1" showErrorMessage="1" sqref="K132:K140 K151:K159 K208:K216 K227:K235 K17:K26 K37:K45 K56:K64 K75:K83 K94:K102 K113:K121 K170:K178 K189:K197">
      <formula1>$A$2:$P$2</formula1>
    </dataValidation>
    <dataValidation type="list" allowBlank="1" showInputMessage="1" showErrorMessage="1" errorTitle="¡Ingreso Inválido!" error="Seleccione una opción de la lista." promptTitle="Dimensión Estratégica" prompt="Seleccione una opción de la lista." sqref="K131 K150 K207 K226 K36 K55 K74 K93 K112 K169 K188">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tabColor rgb="FF92D050"/>
  </sheetPr>
  <dimension ref="A1:UI967"/>
  <sheetViews>
    <sheetView showGridLines="0" topLeftCell="A4" zoomScale="84" zoomScaleNormal="84" workbookViewId="0">
      <selection activeCell="D259" sqref="D259"/>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60" t="s">
        <v>1357</v>
      </c>
      <c r="E2" s="122" t="s">
        <v>1359</v>
      </c>
      <c r="F2" s="122" t="s">
        <v>471</v>
      </c>
      <c r="G2" s="122" t="s">
        <v>1360</v>
      </c>
      <c r="H2" s="160" t="s">
        <v>1361</v>
      </c>
      <c r="I2" s="122" t="s">
        <v>1362</v>
      </c>
      <c r="J2" s="122" t="s">
        <v>1453</v>
      </c>
      <c r="K2" s="122" t="s">
        <v>1363</v>
      </c>
      <c r="L2" s="122" t="s">
        <v>1364</v>
      </c>
      <c r="M2" s="122" t="s">
        <v>1365</v>
      </c>
      <c r="N2" s="122" t="s">
        <v>1366</v>
      </c>
      <c r="O2" s="122" t="s">
        <v>1367</v>
      </c>
      <c r="P2" s="122" t="s">
        <v>1478</v>
      </c>
      <c r="Q2" s="122" t="s">
        <v>1513</v>
      </c>
      <c r="R2" s="460" t="str">
        <f>+Presupuesto!D11</f>
        <v>Recurrente</v>
      </c>
      <c r="S2" s="460"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c r="BZ2" s="86" t="s">
        <v>481</v>
      </c>
      <c r="CA2" s="86" t="s">
        <v>482</v>
      </c>
      <c r="CB2" s="86" t="s">
        <v>483</v>
      </c>
      <c r="CC2" s="86" t="s">
        <v>484</v>
      </c>
      <c r="CD2" s="86" t="s">
        <v>485</v>
      </c>
      <c r="CE2" s="86" t="s">
        <v>486</v>
      </c>
      <c r="CF2" s="86" t="s">
        <v>487</v>
      </c>
      <c r="CG2" s="86" t="s">
        <v>488</v>
      </c>
      <c r="CH2" s="86" t="s">
        <v>489</v>
      </c>
      <c r="CI2" s="86" t="s">
        <v>490</v>
      </c>
      <c r="CJ2" s="86" t="s">
        <v>491</v>
      </c>
      <c r="CK2" s="86" t="s">
        <v>492</v>
      </c>
      <c r="CL2" s="86" t="s">
        <v>493</v>
      </c>
      <c r="CM2" s="86" t="s">
        <v>494</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c r="BZ3" s="302">
        <v>43674.39</v>
      </c>
      <c r="CA3" s="302">
        <v>39703.99</v>
      </c>
      <c r="CB3" s="302">
        <v>35733.589999999997</v>
      </c>
      <c r="CC3" s="302">
        <v>31763.19</v>
      </c>
      <c r="CD3" s="302">
        <v>29777.99</v>
      </c>
      <c r="CE3" s="302">
        <v>27792.79</v>
      </c>
      <c r="CF3" s="302">
        <v>18859.39</v>
      </c>
      <c r="CG3" s="302">
        <v>17866.8</v>
      </c>
      <c r="CH3" s="302">
        <v>13896.4</v>
      </c>
      <c r="CI3" s="302">
        <v>15004.09</v>
      </c>
      <c r="CJ3" s="302">
        <v>13238.9</v>
      </c>
      <c r="CK3" s="302">
        <v>12356.31</v>
      </c>
      <c r="CL3" s="302">
        <v>463.22</v>
      </c>
      <c r="CM3" s="302">
        <v>2007.3</v>
      </c>
    </row>
    <row r="5" spans="1:555" ht="52.5" x14ac:dyDescent="0.25">
      <c r="C5" s="195" t="s">
        <v>127</v>
      </c>
      <c r="D5" s="461">
        <f>SUMIF(C:C,$C$10,D:D)</f>
        <v>1201238.0299999998</v>
      </c>
      <c r="CA5" s="302"/>
    </row>
    <row r="6" spans="1:555" x14ac:dyDescent="0.25">
      <c r="CA6" s="302"/>
    </row>
    <row r="7" spans="1:555" x14ac:dyDescent="0.25">
      <c r="CA7" s="302"/>
    </row>
    <row r="8" spans="1:555" x14ac:dyDescent="0.25">
      <c r="C8" s="70" t="s">
        <v>54</v>
      </c>
      <c r="D8" s="79"/>
      <c r="E8" s="70"/>
      <c r="F8" s="70"/>
      <c r="G8" s="70"/>
      <c r="H8" s="79"/>
      <c r="I8" s="70"/>
      <c r="J8" s="70"/>
      <c r="CA8" s="302"/>
    </row>
    <row r="9" spans="1:555" ht="15.75" thickBot="1" x14ac:dyDescent="0.3">
      <c r="C9" s="94"/>
      <c r="D9" s="79"/>
      <c r="E9" s="94"/>
      <c r="F9" s="94"/>
      <c r="G9" s="94"/>
      <c r="H9" s="79"/>
      <c r="I9" s="94"/>
      <c r="J9" s="121"/>
      <c r="CA9" s="302"/>
    </row>
    <row r="10" spans="1:555" ht="15.75" thickBot="1" x14ac:dyDescent="0.3">
      <c r="C10" s="69" t="s">
        <v>43</v>
      </c>
      <c r="D10" s="30">
        <f>SUM(G17:G67)</f>
        <v>317631.89999999997</v>
      </c>
      <c r="E10" s="93"/>
      <c r="F10" s="93"/>
      <c r="G10" s="93"/>
      <c r="H10" s="76"/>
      <c r="I10" s="76"/>
      <c r="J10" s="76"/>
      <c r="K10" s="153"/>
      <c r="L10" s="464"/>
      <c r="CA10" s="302"/>
    </row>
    <row r="11" spans="1:555" x14ac:dyDescent="0.25">
      <c r="B11" s="177"/>
      <c r="C11" s="464"/>
      <c r="D11" s="31"/>
      <c r="E11" s="93"/>
      <c r="F11" s="93"/>
      <c r="G11" s="93"/>
      <c r="H11" s="76"/>
      <c r="I11" s="76"/>
      <c r="J11" s="76"/>
      <c r="K11" s="153"/>
      <c r="L11" s="464"/>
      <c r="CA11" s="302"/>
    </row>
    <row r="12" spans="1:555" x14ac:dyDescent="0.25">
      <c r="B12" s="177"/>
      <c r="C12" s="464"/>
      <c r="D12" s="31"/>
      <c r="E12" s="93"/>
      <c r="F12" s="93"/>
      <c r="G12" s="93"/>
      <c r="H12" s="76"/>
      <c r="I12" s="76"/>
      <c r="J12" s="76"/>
      <c r="K12" s="153"/>
      <c r="L12" s="464"/>
      <c r="CA12" s="302"/>
    </row>
    <row r="13" spans="1:555" ht="15.75" x14ac:dyDescent="0.25">
      <c r="C13" s="202" t="s">
        <v>391</v>
      </c>
      <c r="D13" s="367" t="str">
        <f>'[1]12. Gestión del Talento Humano'!F8</f>
        <v>IA-12.1.1.1.1</v>
      </c>
      <c r="E13" s="93"/>
      <c r="F13" s="93"/>
      <c r="G13" s="93"/>
      <c r="H13" s="76"/>
      <c r="I13" s="76"/>
      <c r="J13" s="76"/>
      <c r="K13" s="153"/>
      <c r="L13" s="464"/>
      <c r="CA13" s="302"/>
    </row>
    <row r="14" spans="1:555" ht="18.75" x14ac:dyDescent="0.25">
      <c r="C14" s="210" t="str">
        <f>IFERROR(VLOOKUP(D13,'[1]1. Desarrollo e Innov. Curricu.'!$F:$G,2,FALSE),IFERROR(VLOOKUP(D13,'[1]2. Investigación Científica'!$F:$G,2,FALSE),IFERROR(VLOOKUP(D13,'[1]3. Vinculación Univ. Sociedad'!$F:$G,2,FALSE),IFERROR(VLOOKUP(D13,'[1]4. Docencia y Profesorado Univ.'!$F:$G,2,FALSE),IFERROR(VLOOKUP(D13,'[1]5. Estudiantes y Graduados'!$F:$G,2,FALSE),IFERROR(VLOOKUP(D13,'[1]11. Gestion Administrativa'!$F:$G,2,FALSE),IFERROR(VLOOKUP(D13,'[1]13. Gestión Académica'!$F:$G,2,FALSE),IFERROR(VLOOKUP(D13,'[1]9. Asegura. de la Calid. y M'!$F:$G,2,FALSE),IFERROR(VLOOKUP(D13,'[1]6. Gestión del Conocimiento'!$F:$G,2,FALSE),IFERROR(VLOOKUP(D13,'[1]15. Gobernabilidad y Proceso...'!$F:$G,2,FALSE),IFERROR(VLOOKUP(D13,'[1]12. Gestión del Talento Humano'!$F:$G,2,FALSE),IFERROR(VLOOKUP(D13,'[1]14. Internacional... de la E.S.'!$F:$G,2,FALSE),IFERROR(VLOOKUP(D13,'[1]10. Posgrado'!$F:$G,2,FALSE),IFERROR(VLOOKUP(D13,'[1]17. Gestión TIC'!$F:$G,2,FALSE),IFERROR(VLOOKUP(D13,'[1]16. Desa. del Sistema Educ.Sup.'!$F:$G,2,FALSE),IFERROR(VLOOKUP(D13,'[1]8. Cultura de Inno. Insti...'!$F:$G,2,FALSE),VLOOKUP(D13,'[1]7. Lo Esencial de la Reforma U.'!$F:$G,2,0)))))))))))))))))</f>
        <v>Contratar un docente para las asignaturas profesionalizantes en el área de procesos agroindustriales</v>
      </c>
      <c r="D14" s="31"/>
      <c r="E14" s="93"/>
      <c r="F14" s="93"/>
      <c r="G14" s="93"/>
      <c r="H14" s="76"/>
      <c r="I14" s="76"/>
      <c r="J14" s="76"/>
      <c r="K14" s="153"/>
      <c r="L14" s="464"/>
      <c r="CA14" s="302"/>
    </row>
    <row r="15" spans="1:555" ht="15.75" thickBot="1" x14ac:dyDescent="0.3">
      <c r="C15" s="177"/>
      <c r="D15" s="31"/>
      <c r="E15" s="93"/>
      <c r="F15" s="93"/>
      <c r="G15" s="93"/>
      <c r="H15" s="76"/>
      <c r="I15" s="76"/>
      <c r="J15" s="76"/>
      <c r="K15" s="153"/>
      <c r="L15" s="464"/>
      <c r="CA15" s="302"/>
    </row>
    <row r="16" spans="1:555" ht="30.75" thickBot="1" x14ac:dyDescent="0.3">
      <c r="C16" s="134" t="s">
        <v>44</v>
      </c>
      <c r="D16" s="138" t="s">
        <v>55</v>
      </c>
      <c r="E16" s="170" t="s">
        <v>56</v>
      </c>
      <c r="F16" s="138" t="s">
        <v>57</v>
      </c>
      <c r="G16" s="135" t="s">
        <v>27</v>
      </c>
      <c r="H16" s="133" t="s">
        <v>130</v>
      </c>
      <c r="I16" s="136" t="s">
        <v>46</v>
      </c>
      <c r="J16" s="136" t="s">
        <v>131</v>
      </c>
      <c r="K16" s="136" t="s">
        <v>409</v>
      </c>
      <c r="L16" s="136" t="s">
        <v>410</v>
      </c>
      <c r="CA16" s="302"/>
    </row>
    <row r="17" spans="3:79" ht="15.75" thickBot="1" x14ac:dyDescent="0.3">
      <c r="C17" s="137" t="s">
        <v>481</v>
      </c>
      <c r="D17" s="199"/>
      <c r="E17" s="152">
        <v>12</v>
      </c>
      <c r="F17" s="303">
        <f>HLOOKUP($C17,$BZ$2:$CM$3,2,0)</f>
        <v>43674.39</v>
      </c>
      <c r="G17" s="113">
        <f>D17*E17*F17</f>
        <v>0</v>
      </c>
      <c r="H17" s="166"/>
      <c r="I17" s="114" t="s">
        <v>495</v>
      </c>
      <c r="J17" s="114" t="str">
        <f>VLOOKUP(I17,[1]Presupuesto!$B$11:$C$565,2,0)</f>
        <v>SUELDOS Y SALARIOS PERMANENTES</v>
      </c>
      <c r="K17" s="218" t="s">
        <v>1513</v>
      </c>
      <c r="L17" s="98" t="s">
        <v>393</v>
      </c>
      <c r="CA17" s="302"/>
    </row>
    <row r="18" spans="3:79" x14ac:dyDescent="0.25">
      <c r="C18" s="171" t="s">
        <v>58</v>
      </c>
      <c r="D18" s="163"/>
      <c r="E18" s="154">
        <v>0</v>
      </c>
      <c r="F18" s="100">
        <f>IF(E17=0,"",(G17/E17)/12*E17)</f>
        <v>0</v>
      </c>
      <c r="G18" s="97">
        <f>F18</f>
        <v>0</v>
      </c>
      <c r="H18" s="164"/>
      <c r="I18" s="116" t="s">
        <v>515</v>
      </c>
      <c r="J18" s="116" t="str">
        <f>VLOOKUP(I18,[1]Presupuesto!$B$11:$C$565,2,0)</f>
        <v>AGUINALDO Y DECIMO CUARTO MES</v>
      </c>
      <c r="K18" s="98" t="str">
        <f t="shared" ref="K18:K67" si="0">$K$17</f>
        <v>Gestión Tecnologías de Información y Comunicación</v>
      </c>
      <c r="L18" s="98" t="s">
        <v>411</v>
      </c>
      <c r="CA18" s="302"/>
    </row>
    <row r="19" spans="3:79" ht="15.75" thickBot="1" x14ac:dyDescent="0.3">
      <c r="C19" s="172" t="s">
        <v>59</v>
      </c>
      <c r="D19" s="163"/>
      <c r="E19" s="154">
        <v>0</v>
      </c>
      <c r="F19" s="117">
        <f>IF(E17&lt;6,"",((E17-6)/12)*(G17/E17))</f>
        <v>0</v>
      </c>
      <c r="G19" s="97">
        <f>F19</f>
        <v>0</v>
      </c>
      <c r="H19" s="164"/>
      <c r="I19" s="101" t="s">
        <v>518</v>
      </c>
      <c r="J19" s="101" t="str">
        <f>VLOOKUP(I19,[1]Presupuesto!$B$11:$C$565,2,0)</f>
        <v>DECIMOCUARTO MES</v>
      </c>
      <c r="K19" s="98" t="str">
        <f t="shared" si="0"/>
        <v>Gestión Tecnologías de Información y Comunicación</v>
      </c>
      <c r="L19" s="98" t="s">
        <v>394</v>
      </c>
      <c r="CA19" s="302"/>
    </row>
    <row r="20" spans="3:79" ht="15.75" thickBot="1" x14ac:dyDescent="0.3">
      <c r="C20" s="137" t="s">
        <v>482</v>
      </c>
      <c r="D20" s="199"/>
      <c r="E20" s="152">
        <v>12</v>
      </c>
      <c r="F20" s="303">
        <f>HLOOKUP($C20,$BZ$2:$CM$3,2,0)</f>
        <v>39703.99</v>
      </c>
      <c r="G20" s="113">
        <f>D20*E20*F20</f>
        <v>0</v>
      </c>
      <c r="H20" s="166"/>
      <c r="I20" s="114" t="s">
        <v>495</v>
      </c>
      <c r="J20" s="114" t="str">
        <f>VLOOKUP(I20,[1]Presupuesto!$B$11:$C$565,2,0)</f>
        <v>SUELDOS Y SALARIOS PERMANENTES</v>
      </c>
      <c r="K20" s="98" t="str">
        <f t="shared" si="0"/>
        <v>Gestión Tecnologías de Información y Comunicación</v>
      </c>
      <c r="L20" s="98" t="s">
        <v>394</v>
      </c>
    </row>
    <row r="21" spans="3:79" x14ac:dyDescent="0.25">
      <c r="C21" s="171" t="s">
        <v>58</v>
      </c>
      <c r="D21" s="163"/>
      <c r="E21" s="154">
        <v>0</v>
      </c>
      <c r="F21" s="100">
        <f>IF(E20=0,"",(G20/E20)/12*E20)</f>
        <v>0</v>
      </c>
      <c r="G21" s="97">
        <f>F21</f>
        <v>0</v>
      </c>
      <c r="H21" s="164"/>
      <c r="I21" s="116" t="s">
        <v>515</v>
      </c>
      <c r="J21" s="116" t="str">
        <f>VLOOKUP(I21,[1]Presupuesto!$B$11:$C$565,2,0)</f>
        <v>AGUINALDO Y DECIMO CUARTO MES</v>
      </c>
      <c r="K21" s="98" t="str">
        <f t="shared" si="0"/>
        <v>Gestión Tecnologías de Información y Comunicación</v>
      </c>
      <c r="L21" s="98" t="s">
        <v>394</v>
      </c>
    </row>
    <row r="22" spans="3:79" ht="15.75" thickBot="1" x14ac:dyDescent="0.3">
      <c r="C22" s="172" t="s">
        <v>59</v>
      </c>
      <c r="D22" s="163"/>
      <c r="E22" s="154">
        <v>0</v>
      </c>
      <c r="F22" s="117">
        <f>IF(E20&lt;6,"",((E20-6)/12)*(G20/E20))</f>
        <v>0</v>
      </c>
      <c r="G22" s="97">
        <f>F22</f>
        <v>0</v>
      </c>
      <c r="H22" s="164"/>
      <c r="I22" s="101" t="s">
        <v>518</v>
      </c>
      <c r="J22" s="101" t="str">
        <f>VLOOKUP(I22,[1]Presupuesto!$B$11:$C$565,2,0)</f>
        <v>DECIMOCUARTO MES</v>
      </c>
      <c r="K22" s="98" t="str">
        <f t="shared" si="0"/>
        <v>Gestión Tecnologías de Información y Comunicación</v>
      </c>
      <c r="L22" s="98" t="s">
        <v>394</v>
      </c>
    </row>
    <row r="23" spans="3:79" ht="15.75" thickBot="1" x14ac:dyDescent="0.3">
      <c r="C23" s="137" t="s">
        <v>483</v>
      </c>
      <c r="D23" s="199"/>
      <c r="E23" s="152">
        <v>12</v>
      </c>
      <c r="F23" s="303">
        <f>HLOOKUP($C23,$BZ$2:$CM$3,2,0)</f>
        <v>35733.589999999997</v>
      </c>
      <c r="G23" s="113">
        <f>D23*E23*F23</f>
        <v>0</v>
      </c>
      <c r="H23" s="166"/>
      <c r="I23" s="114" t="s">
        <v>495</v>
      </c>
      <c r="J23" s="114" t="str">
        <f>VLOOKUP(I23,[1]Presupuesto!$B$11:$C$565,2,0)</f>
        <v>SUELDOS Y SALARIOS PERMANENTES</v>
      </c>
      <c r="K23" s="98" t="str">
        <f t="shared" si="0"/>
        <v>Gestión Tecnologías de Información y Comunicación</v>
      </c>
      <c r="L23" s="98" t="s">
        <v>394</v>
      </c>
    </row>
    <row r="24" spans="3:79" x14ac:dyDescent="0.25">
      <c r="C24" s="171" t="s">
        <v>58</v>
      </c>
      <c r="D24" s="163"/>
      <c r="E24" s="154">
        <v>0</v>
      </c>
      <c r="F24" s="100">
        <f>IF(E23=0,"",(G23/E23)/12*E23)</f>
        <v>0</v>
      </c>
      <c r="G24" s="97">
        <f>F24</f>
        <v>0</v>
      </c>
      <c r="H24" s="164"/>
      <c r="I24" s="116" t="s">
        <v>515</v>
      </c>
      <c r="J24" s="116" t="str">
        <f>VLOOKUP(I24,[1]Presupuesto!$B$11:$C$565,2,0)</f>
        <v>AGUINALDO Y DECIMO CUARTO MES</v>
      </c>
      <c r="K24" s="98" t="str">
        <f t="shared" si="0"/>
        <v>Gestión Tecnologías de Información y Comunicación</v>
      </c>
      <c r="L24" s="98" t="s">
        <v>394</v>
      </c>
    </row>
    <row r="25" spans="3:79" ht="15.75" thickBot="1" x14ac:dyDescent="0.3">
      <c r="C25" s="172" t="s">
        <v>59</v>
      </c>
      <c r="D25" s="163"/>
      <c r="E25" s="154">
        <v>0</v>
      </c>
      <c r="F25" s="117">
        <f>IF(E23&lt;6,"",((E23-6)/12)*(G23/E23))</f>
        <v>0</v>
      </c>
      <c r="G25" s="97">
        <f>F25</f>
        <v>0</v>
      </c>
      <c r="H25" s="164"/>
      <c r="I25" s="101" t="s">
        <v>518</v>
      </c>
      <c r="J25" s="101" t="str">
        <f>VLOOKUP(I25,[1]Presupuesto!$B$11:$C$565,2,0)</f>
        <v>DECIMOCUARTO MES</v>
      </c>
      <c r="K25" s="98" t="str">
        <f t="shared" si="0"/>
        <v>Gestión Tecnologías de Información y Comunicación</v>
      </c>
      <c r="L25" s="98" t="s">
        <v>394</v>
      </c>
    </row>
    <row r="26" spans="3:79" ht="15.75" thickBot="1" x14ac:dyDescent="0.3">
      <c r="C26" s="137" t="s">
        <v>484</v>
      </c>
      <c r="D26" s="199">
        <v>1</v>
      </c>
      <c r="E26" s="152">
        <v>9</v>
      </c>
      <c r="F26" s="303">
        <f>HLOOKUP($C26,$BZ$2:$CM$3,2,0)</f>
        <v>31763.19</v>
      </c>
      <c r="G26" s="113">
        <f>D26*E26*F26</f>
        <v>285868.70999999996</v>
      </c>
      <c r="H26" s="166" t="s">
        <v>128</v>
      </c>
      <c r="I26" s="114" t="s">
        <v>495</v>
      </c>
      <c r="J26" s="114" t="str">
        <f>VLOOKUP(I26,[1]Presupuesto!$B$11:$C$565,2,0)</f>
        <v>SUELDOS Y SALARIOS PERMANENTES</v>
      </c>
      <c r="K26" s="98" t="str">
        <f t="shared" si="0"/>
        <v>Gestión Tecnologías de Información y Comunicación</v>
      </c>
      <c r="L26" s="98" t="s">
        <v>394</v>
      </c>
    </row>
    <row r="27" spans="3:79" x14ac:dyDescent="0.25">
      <c r="C27" s="171" t="s">
        <v>58</v>
      </c>
      <c r="D27" s="163"/>
      <c r="E27" s="154">
        <v>0</v>
      </c>
      <c r="F27" s="100">
        <f>IF(E26=0,"",(G26/E26)/12*E26)</f>
        <v>23822.392499999994</v>
      </c>
      <c r="G27" s="97">
        <f>F27</f>
        <v>23822.392499999994</v>
      </c>
      <c r="H27" s="164" t="s">
        <v>128</v>
      </c>
      <c r="I27" s="116" t="s">
        <v>515</v>
      </c>
      <c r="J27" s="116" t="str">
        <f>VLOOKUP(I27,[1]Presupuesto!$B$11:$C$565,2,0)</f>
        <v>AGUINALDO Y DECIMO CUARTO MES</v>
      </c>
      <c r="K27" s="98" t="str">
        <f t="shared" si="0"/>
        <v>Gestión Tecnologías de Información y Comunicación</v>
      </c>
      <c r="L27" s="98" t="s">
        <v>394</v>
      </c>
    </row>
    <row r="28" spans="3:79" ht="15.75" thickBot="1" x14ac:dyDescent="0.3">
      <c r="C28" s="172" t="s">
        <v>59</v>
      </c>
      <c r="D28" s="163"/>
      <c r="E28" s="154">
        <v>0</v>
      </c>
      <c r="F28" s="117">
        <f>IF(E26&lt;6,"",((E26-6)/12)*(G26/E26))</f>
        <v>7940.7974999999988</v>
      </c>
      <c r="G28" s="97">
        <f>F28</f>
        <v>7940.7974999999988</v>
      </c>
      <c r="H28" s="164" t="s">
        <v>128</v>
      </c>
      <c r="I28" s="101" t="s">
        <v>518</v>
      </c>
      <c r="J28" s="101" t="str">
        <f>VLOOKUP(I28,[1]Presupuesto!$B$11:$C$565,2,0)</f>
        <v>DECIMOCUARTO MES</v>
      </c>
      <c r="K28" s="98" t="str">
        <f t="shared" si="0"/>
        <v>Gestión Tecnologías de Información y Comunicación</v>
      </c>
      <c r="L28" s="98" t="s">
        <v>394</v>
      </c>
    </row>
    <row r="29" spans="3:79" ht="15.75" thickBot="1" x14ac:dyDescent="0.3">
      <c r="C29" s="137" t="s">
        <v>485</v>
      </c>
      <c r="D29" s="199"/>
      <c r="E29" s="152">
        <v>12</v>
      </c>
      <c r="F29" s="303">
        <f>HLOOKUP($C29,$BZ$2:$CM$3,2,0)</f>
        <v>29777.99</v>
      </c>
      <c r="G29" s="113">
        <f>D29*E29*F29</f>
        <v>0</v>
      </c>
      <c r="H29" s="166"/>
      <c r="I29" s="114" t="s">
        <v>495</v>
      </c>
      <c r="J29" s="114" t="str">
        <f>VLOOKUP(I29,[1]Presupuesto!$B$11:$C$565,2,0)</f>
        <v>SUELDOS Y SALARIOS PERMANENTES</v>
      </c>
      <c r="K29" s="98" t="str">
        <f t="shared" si="0"/>
        <v>Gestión Tecnologías de Información y Comunicación</v>
      </c>
      <c r="L29" s="98" t="s">
        <v>394</v>
      </c>
    </row>
    <row r="30" spans="3:79" x14ac:dyDescent="0.25">
      <c r="C30" s="171" t="s">
        <v>58</v>
      </c>
      <c r="D30" s="163"/>
      <c r="E30" s="154">
        <v>0</v>
      </c>
      <c r="F30" s="100">
        <f>IF(E29=0,"",(G29/E29)/12*E29)</f>
        <v>0</v>
      </c>
      <c r="G30" s="97">
        <f>F30</f>
        <v>0</v>
      </c>
      <c r="H30" s="164"/>
      <c r="I30" s="116" t="s">
        <v>515</v>
      </c>
      <c r="J30" s="116" t="str">
        <f>VLOOKUP(I30,[1]Presupuesto!$B$11:$C$565,2,0)</f>
        <v>AGUINALDO Y DECIMO CUARTO MES</v>
      </c>
      <c r="K30" s="98" t="str">
        <f t="shared" si="0"/>
        <v>Gestión Tecnologías de Información y Comunicación</v>
      </c>
      <c r="L30" s="98" t="s">
        <v>394</v>
      </c>
    </row>
    <row r="31" spans="3:79" ht="15.75" thickBot="1" x14ac:dyDescent="0.3">
      <c r="C31" s="172" t="s">
        <v>59</v>
      </c>
      <c r="D31" s="163"/>
      <c r="E31" s="154">
        <v>0</v>
      </c>
      <c r="F31" s="117">
        <f>IF(E29&lt;6,"",((E29-6)/12)*(G29/E29))</f>
        <v>0</v>
      </c>
      <c r="G31" s="97">
        <f>F31</f>
        <v>0</v>
      </c>
      <c r="H31" s="164"/>
      <c r="I31" s="101" t="s">
        <v>518</v>
      </c>
      <c r="J31" s="101" t="str">
        <f>VLOOKUP(I31,[1]Presupuesto!$B$11:$C$565,2,0)</f>
        <v>DECIMOCUARTO MES</v>
      </c>
      <c r="K31" s="98" t="str">
        <f t="shared" si="0"/>
        <v>Gestión Tecnologías de Información y Comunicación</v>
      </c>
      <c r="L31" s="98" t="s">
        <v>394</v>
      </c>
    </row>
    <row r="32" spans="3:79" ht="15.75" thickBot="1" x14ac:dyDescent="0.3">
      <c r="C32" s="137" t="s">
        <v>486</v>
      </c>
      <c r="D32" s="199"/>
      <c r="E32" s="152">
        <v>12</v>
      </c>
      <c r="F32" s="303">
        <f>HLOOKUP($C32,$BZ$2:$CM$3,2,0)</f>
        <v>27792.79</v>
      </c>
      <c r="G32" s="113">
        <f>D32*E32*F32</f>
        <v>0</v>
      </c>
      <c r="H32" s="166"/>
      <c r="I32" s="114" t="s">
        <v>495</v>
      </c>
      <c r="J32" s="114" t="str">
        <f>VLOOKUP(I32,[1]Presupuesto!$B$11:$C$565,2,0)</f>
        <v>SUELDOS Y SALARIOS PERMANENTES</v>
      </c>
      <c r="K32" s="98" t="str">
        <f t="shared" si="0"/>
        <v>Gestión Tecnologías de Información y Comunicación</v>
      </c>
      <c r="L32" s="98" t="s">
        <v>394</v>
      </c>
    </row>
    <row r="33" spans="3:12" x14ac:dyDescent="0.25">
      <c r="C33" s="171" t="s">
        <v>58</v>
      </c>
      <c r="D33" s="163"/>
      <c r="E33" s="154">
        <v>0</v>
      </c>
      <c r="F33" s="100">
        <f>IF(E32=0,"",(G32/E32)/12*E32)</f>
        <v>0</v>
      </c>
      <c r="G33" s="97">
        <f>F33</f>
        <v>0</v>
      </c>
      <c r="H33" s="164"/>
      <c r="I33" s="116" t="s">
        <v>515</v>
      </c>
      <c r="J33" s="116" t="str">
        <f>VLOOKUP(I33,[1]Presupuesto!$B$11:$C$565,2,0)</f>
        <v>AGUINALDO Y DECIMO CUARTO MES</v>
      </c>
      <c r="K33" s="98" t="str">
        <f t="shared" si="0"/>
        <v>Gestión Tecnologías de Información y Comunicación</v>
      </c>
      <c r="L33" s="98" t="s">
        <v>394</v>
      </c>
    </row>
    <row r="34" spans="3:12" ht="15.75" thickBot="1" x14ac:dyDescent="0.3">
      <c r="C34" s="172" t="s">
        <v>59</v>
      </c>
      <c r="D34" s="163"/>
      <c r="E34" s="154">
        <v>0</v>
      </c>
      <c r="F34" s="117">
        <f>IF(E32&lt;6,"",((E32-6)/12)*(G32/E32))</f>
        <v>0</v>
      </c>
      <c r="G34" s="97">
        <f>F34</f>
        <v>0</v>
      </c>
      <c r="H34" s="164"/>
      <c r="I34" s="101" t="s">
        <v>518</v>
      </c>
      <c r="J34" s="101" t="str">
        <f>VLOOKUP(I34,[1]Presupuesto!$B$11:$C$565,2,0)</f>
        <v>DECIMOCUARTO MES</v>
      </c>
      <c r="K34" s="98" t="str">
        <f t="shared" si="0"/>
        <v>Gestión Tecnologías de Información y Comunicación</v>
      </c>
      <c r="L34" s="98" t="s">
        <v>394</v>
      </c>
    </row>
    <row r="35" spans="3:12" ht="15.75" thickBot="1" x14ac:dyDescent="0.3">
      <c r="C35" s="137" t="s">
        <v>487</v>
      </c>
      <c r="D35" s="199"/>
      <c r="E35" s="152">
        <v>12</v>
      </c>
      <c r="F35" s="303">
        <f>HLOOKUP($C35,$BZ$2:$CM$3,2,0)</f>
        <v>18859.39</v>
      </c>
      <c r="G35" s="113">
        <f>D35*E35*F35</f>
        <v>0</v>
      </c>
      <c r="H35" s="166"/>
      <c r="I35" s="114" t="s">
        <v>495</v>
      </c>
      <c r="J35" s="114" t="str">
        <f>VLOOKUP(I35,[1]Presupuesto!$B$11:$C$565,2,0)</f>
        <v>SUELDOS Y SALARIOS PERMANENTES</v>
      </c>
      <c r="K35" s="98" t="str">
        <f t="shared" si="0"/>
        <v>Gestión Tecnologías de Información y Comunicación</v>
      </c>
      <c r="L35" s="98" t="s">
        <v>394</v>
      </c>
    </row>
    <row r="36" spans="3:12" x14ac:dyDescent="0.25">
      <c r="C36" s="171" t="s">
        <v>58</v>
      </c>
      <c r="D36" s="163"/>
      <c r="E36" s="154">
        <v>0</v>
      </c>
      <c r="F36" s="100">
        <f>IF(E35=0,"",(G35/E35)/12*E35)</f>
        <v>0</v>
      </c>
      <c r="G36" s="97">
        <f>F36</f>
        <v>0</v>
      </c>
      <c r="H36" s="164"/>
      <c r="I36" s="116" t="s">
        <v>515</v>
      </c>
      <c r="J36" s="116" t="str">
        <f>VLOOKUP(I36,[1]Presupuesto!$B$11:$C$565,2,0)</f>
        <v>AGUINALDO Y DECIMO CUARTO MES</v>
      </c>
      <c r="K36" s="98" t="str">
        <f t="shared" si="0"/>
        <v>Gestión Tecnologías de Información y Comunicación</v>
      </c>
      <c r="L36" s="98" t="s">
        <v>394</v>
      </c>
    </row>
    <row r="37" spans="3:12" ht="15.75" thickBot="1" x14ac:dyDescent="0.3">
      <c r="C37" s="172" t="s">
        <v>59</v>
      </c>
      <c r="D37" s="163"/>
      <c r="E37" s="154">
        <v>0</v>
      </c>
      <c r="F37" s="117">
        <f>IF(E35&lt;6,"",((E35-6)/12)*(G35/E35))</f>
        <v>0</v>
      </c>
      <c r="G37" s="97">
        <f>F37</f>
        <v>0</v>
      </c>
      <c r="H37" s="164"/>
      <c r="I37" s="101" t="s">
        <v>518</v>
      </c>
      <c r="J37" s="101" t="str">
        <f>VLOOKUP(I37,[1]Presupuesto!$B$11:$C$565,2,0)</f>
        <v>DECIMOCUARTO MES</v>
      </c>
      <c r="K37" s="98" t="str">
        <f t="shared" si="0"/>
        <v>Gestión Tecnologías de Información y Comunicación</v>
      </c>
      <c r="L37" s="98" t="s">
        <v>394</v>
      </c>
    </row>
    <row r="38" spans="3:12" ht="15.75" thickBot="1" x14ac:dyDescent="0.3">
      <c r="C38" s="137" t="s">
        <v>488</v>
      </c>
      <c r="D38" s="199"/>
      <c r="E38" s="152">
        <v>12</v>
      </c>
      <c r="F38" s="303">
        <f>HLOOKUP($C38,$BZ$2:$CM$3,2,0)</f>
        <v>17866.8</v>
      </c>
      <c r="G38" s="113">
        <f>D38*E38*F38</f>
        <v>0</v>
      </c>
      <c r="H38" s="166"/>
      <c r="I38" s="114" t="s">
        <v>495</v>
      </c>
      <c r="J38" s="114" t="str">
        <f>VLOOKUP(I38,[1]Presupuesto!$B$11:$C$565,2,0)</f>
        <v>SUELDOS Y SALARIOS PERMANENTES</v>
      </c>
      <c r="K38" s="98" t="str">
        <f t="shared" si="0"/>
        <v>Gestión Tecnologías de Información y Comunicación</v>
      </c>
      <c r="L38" s="98" t="s">
        <v>394</v>
      </c>
    </row>
    <row r="39" spans="3:12" x14ac:dyDescent="0.25">
      <c r="C39" s="171" t="s">
        <v>58</v>
      </c>
      <c r="D39" s="163"/>
      <c r="E39" s="154">
        <v>0</v>
      </c>
      <c r="F39" s="100">
        <f>IF(E38=0,"",(G38/E38)/12*E38)</f>
        <v>0</v>
      </c>
      <c r="G39" s="97">
        <f>F39</f>
        <v>0</v>
      </c>
      <c r="H39" s="164"/>
      <c r="I39" s="116" t="s">
        <v>515</v>
      </c>
      <c r="J39" s="116" t="str">
        <f>VLOOKUP(I39,[1]Presupuesto!$B$11:$C$565,2,0)</f>
        <v>AGUINALDO Y DECIMO CUARTO MES</v>
      </c>
      <c r="K39" s="98" t="str">
        <f t="shared" si="0"/>
        <v>Gestión Tecnologías de Información y Comunicación</v>
      </c>
      <c r="L39" s="98" t="s">
        <v>394</v>
      </c>
    </row>
    <row r="40" spans="3:12" ht="15.75" thickBot="1" x14ac:dyDescent="0.3">
      <c r="C40" s="172" t="s">
        <v>59</v>
      </c>
      <c r="D40" s="163"/>
      <c r="E40" s="154">
        <v>0</v>
      </c>
      <c r="F40" s="117">
        <f>IF(E38&lt;6,"",((E38-6)/12)*(G38/E38))</f>
        <v>0</v>
      </c>
      <c r="G40" s="97">
        <f>F40</f>
        <v>0</v>
      </c>
      <c r="H40" s="164"/>
      <c r="I40" s="101" t="s">
        <v>518</v>
      </c>
      <c r="J40" s="101" t="str">
        <f>VLOOKUP(I40,[1]Presupuesto!$B$11:$C$565,2,0)</f>
        <v>DECIMOCUARTO MES</v>
      </c>
      <c r="K40" s="98" t="str">
        <f t="shared" si="0"/>
        <v>Gestión Tecnologías de Información y Comunicación</v>
      </c>
      <c r="L40" s="98" t="s">
        <v>394</v>
      </c>
    </row>
    <row r="41" spans="3:12" ht="15.75" thickBot="1" x14ac:dyDescent="0.3">
      <c r="C41" s="137" t="s">
        <v>489</v>
      </c>
      <c r="D41" s="199"/>
      <c r="E41" s="152">
        <v>12</v>
      </c>
      <c r="F41" s="303">
        <f>HLOOKUP($C41,$BZ$2:$CM$3,2,0)</f>
        <v>13896.4</v>
      </c>
      <c r="G41" s="113">
        <f>D41*E41*F41</f>
        <v>0</v>
      </c>
      <c r="H41" s="166"/>
      <c r="I41" s="114" t="s">
        <v>495</v>
      </c>
      <c r="J41" s="114" t="str">
        <f>VLOOKUP(I41,[1]Presupuesto!$B$11:$C$565,2,0)</f>
        <v>SUELDOS Y SALARIOS PERMANENTES</v>
      </c>
      <c r="K41" s="98" t="str">
        <f t="shared" si="0"/>
        <v>Gestión Tecnologías de Información y Comunicación</v>
      </c>
      <c r="L41" s="98" t="s">
        <v>394</v>
      </c>
    </row>
    <row r="42" spans="3:12" x14ac:dyDescent="0.25">
      <c r="C42" s="171" t="s">
        <v>58</v>
      </c>
      <c r="D42" s="163"/>
      <c r="E42" s="154">
        <v>0</v>
      </c>
      <c r="F42" s="100">
        <f>IF(E41=0,"",(G41/E41)/12*E41)</f>
        <v>0</v>
      </c>
      <c r="G42" s="97">
        <f>F42</f>
        <v>0</v>
      </c>
      <c r="H42" s="164"/>
      <c r="I42" s="116" t="s">
        <v>515</v>
      </c>
      <c r="J42" s="116" t="str">
        <f>VLOOKUP(I42,[1]Presupuesto!$B$11:$C$565,2,0)</f>
        <v>AGUINALDO Y DECIMO CUARTO MES</v>
      </c>
      <c r="K42" s="98" t="str">
        <f t="shared" si="0"/>
        <v>Gestión Tecnologías de Información y Comunicación</v>
      </c>
      <c r="L42" s="98" t="s">
        <v>394</v>
      </c>
    </row>
    <row r="43" spans="3:12" ht="15.75" thickBot="1" x14ac:dyDescent="0.3">
      <c r="C43" s="172" t="s">
        <v>59</v>
      </c>
      <c r="D43" s="163"/>
      <c r="E43" s="154">
        <v>0</v>
      </c>
      <c r="F43" s="117">
        <f>IF(E41&lt;6,"",((E41-6)/12)*(G41/E41))</f>
        <v>0</v>
      </c>
      <c r="G43" s="97">
        <f>F43</f>
        <v>0</v>
      </c>
      <c r="H43" s="164"/>
      <c r="I43" s="101" t="s">
        <v>518</v>
      </c>
      <c r="J43" s="101" t="str">
        <f>VLOOKUP(I43,[1]Presupuesto!$B$11:$C$565,2,0)</f>
        <v>DECIMOCUARTO MES</v>
      </c>
      <c r="K43" s="98" t="str">
        <f t="shared" si="0"/>
        <v>Gestión Tecnologías de Información y Comunicación</v>
      </c>
      <c r="L43" s="98" t="s">
        <v>394</v>
      </c>
    </row>
    <row r="44" spans="3:12" ht="15.75" thickBot="1" x14ac:dyDescent="0.3">
      <c r="C44" s="137" t="s">
        <v>490</v>
      </c>
      <c r="D44" s="199"/>
      <c r="E44" s="152">
        <v>12</v>
      </c>
      <c r="F44" s="303">
        <f>HLOOKUP($C44,$BZ$2:$CM$3,2,0)</f>
        <v>15004.09</v>
      </c>
      <c r="G44" s="113">
        <f>D44*E44*F44</f>
        <v>0</v>
      </c>
      <c r="H44" s="166"/>
      <c r="I44" s="114" t="s">
        <v>495</v>
      </c>
      <c r="J44" s="114" t="str">
        <f>VLOOKUP(I44,[1]Presupuesto!$B$11:$C$565,2,0)</f>
        <v>SUELDOS Y SALARIOS PERMANENTES</v>
      </c>
      <c r="K44" s="98" t="str">
        <f t="shared" si="0"/>
        <v>Gestión Tecnologías de Información y Comunicación</v>
      </c>
      <c r="L44" s="98" t="s">
        <v>394</v>
      </c>
    </row>
    <row r="45" spans="3:12" x14ac:dyDescent="0.25">
      <c r="C45" s="171" t="s">
        <v>58</v>
      </c>
      <c r="D45" s="163"/>
      <c r="E45" s="154">
        <v>0</v>
      </c>
      <c r="F45" s="100">
        <f>IF(E44=0,"",(G44/E44)/12*E44)</f>
        <v>0</v>
      </c>
      <c r="G45" s="97">
        <f>F45</f>
        <v>0</v>
      </c>
      <c r="H45" s="164"/>
      <c r="I45" s="116" t="s">
        <v>515</v>
      </c>
      <c r="J45" s="116" t="str">
        <f>VLOOKUP(I45,[1]Presupuesto!$B$11:$C$565,2,0)</f>
        <v>AGUINALDO Y DECIMO CUARTO MES</v>
      </c>
      <c r="K45" s="98" t="str">
        <f t="shared" si="0"/>
        <v>Gestión Tecnologías de Información y Comunicación</v>
      </c>
      <c r="L45" s="98" t="s">
        <v>394</v>
      </c>
    </row>
    <row r="46" spans="3:12" ht="15.75" thickBot="1" x14ac:dyDescent="0.3">
      <c r="C46" s="172" t="s">
        <v>59</v>
      </c>
      <c r="D46" s="163"/>
      <c r="E46" s="154">
        <v>0</v>
      </c>
      <c r="F46" s="117">
        <f>IF(E44&lt;6,"",((E44-6)/12)*(G44/E44))</f>
        <v>0</v>
      </c>
      <c r="G46" s="97">
        <f>F46</f>
        <v>0</v>
      </c>
      <c r="H46" s="164"/>
      <c r="I46" s="101" t="s">
        <v>518</v>
      </c>
      <c r="J46" s="101" t="str">
        <f>VLOOKUP(I46,[1]Presupuesto!$B$11:$C$565,2,0)</f>
        <v>DECIMOCUARTO MES</v>
      </c>
      <c r="K46" s="98" t="str">
        <f t="shared" si="0"/>
        <v>Gestión Tecnologías de Información y Comunicación</v>
      </c>
      <c r="L46" s="98" t="s">
        <v>394</v>
      </c>
    </row>
    <row r="47" spans="3:12" ht="15.75" thickBot="1" x14ac:dyDescent="0.3">
      <c r="C47" s="137" t="s">
        <v>491</v>
      </c>
      <c r="D47" s="199"/>
      <c r="E47" s="152">
        <v>12</v>
      </c>
      <c r="F47" s="303">
        <f>HLOOKUP($C47,$BZ$2:$CM$3,2,0)</f>
        <v>13238.9</v>
      </c>
      <c r="G47" s="113">
        <f>D47*E47*F47</f>
        <v>0</v>
      </c>
      <c r="H47" s="166"/>
      <c r="I47" s="114" t="s">
        <v>495</v>
      </c>
      <c r="J47" s="114" t="str">
        <f>VLOOKUP(I47,[1]Presupuesto!$B$11:$C$565,2,0)</f>
        <v>SUELDOS Y SALARIOS PERMANENTES</v>
      </c>
      <c r="K47" s="98" t="str">
        <f t="shared" si="0"/>
        <v>Gestión Tecnologías de Información y Comunicación</v>
      </c>
      <c r="L47" s="98" t="s">
        <v>394</v>
      </c>
    </row>
    <row r="48" spans="3:12" x14ac:dyDescent="0.25">
      <c r="C48" s="171" t="s">
        <v>58</v>
      </c>
      <c r="D48" s="163"/>
      <c r="E48" s="154">
        <v>0</v>
      </c>
      <c r="F48" s="100">
        <f>IF(E47=0,"",(G47/E47)/12*E47)</f>
        <v>0</v>
      </c>
      <c r="G48" s="97">
        <f>F48</f>
        <v>0</v>
      </c>
      <c r="H48" s="164"/>
      <c r="I48" s="116" t="s">
        <v>515</v>
      </c>
      <c r="J48" s="116" t="str">
        <f>VLOOKUP(I48,[1]Presupuesto!$B$11:$C$565,2,0)</f>
        <v>AGUINALDO Y DECIMO CUARTO MES</v>
      </c>
      <c r="K48" s="98" t="str">
        <f t="shared" si="0"/>
        <v>Gestión Tecnologías de Información y Comunicación</v>
      </c>
      <c r="L48" s="98" t="s">
        <v>394</v>
      </c>
    </row>
    <row r="49" spans="3:12" ht="15.75" thickBot="1" x14ac:dyDescent="0.3">
      <c r="C49" s="172" t="s">
        <v>59</v>
      </c>
      <c r="D49" s="163"/>
      <c r="E49" s="154">
        <v>0</v>
      </c>
      <c r="F49" s="117">
        <f>IF(E47&lt;6,"",((E47-6)/12)*(G47/E47))</f>
        <v>0</v>
      </c>
      <c r="G49" s="97">
        <f>F49</f>
        <v>0</v>
      </c>
      <c r="H49" s="164"/>
      <c r="I49" s="101" t="s">
        <v>518</v>
      </c>
      <c r="J49" s="101" t="str">
        <f>VLOOKUP(I49,[1]Presupuesto!$B$11:$C$565,2,0)</f>
        <v>DECIMOCUARTO MES</v>
      </c>
      <c r="K49" s="98" t="str">
        <f t="shared" si="0"/>
        <v>Gestión Tecnologías de Información y Comunicación</v>
      </c>
      <c r="L49" s="98" t="s">
        <v>394</v>
      </c>
    </row>
    <row r="50" spans="3:12" ht="15.75" thickBot="1" x14ac:dyDescent="0.3">
      <c r="C50" s="137" t="s">
        <v>492</v>
      </c>
      <c r="D50" s="199"/>
      <c r="E50" s="152">
        <v>12</v>
      </c>
      <c r="F50" s="303">
        <f>HLOOKUP($C50,$BZ$2:$CM$3,2,0)</f>
        <v>12356.31</v>
      </c>
      <c r="G50" s="113">
        <f>D50*E50*F50</f>
        <v>0</v>
      </c>
      <c r="H50" s="166"/>
      <c r="I50" s="114" t="s">
        <v>495</v>
      </c>
      <c r="J50" s="114" t="str">
        <f>VLOOKUP(I50,[1]Presupuesto!$B$11:$C$565,2,0)</f>
        <v>SUELDOS Y SALARIOS PERMANENTES</v>
      </c>
      <c r="K50" s="98" t="str">
        <f t="shared" si="0"/>
        <v>Gestión Tecnologías de Información y Comunicación</v>
      </c>
      <c r="L50" s="98" t="s">
        <v>394</v>
      </c>
    </row>
    <row r="51" spans="3:12" x14ac:dyDescent="0.25">
      <c r="C51" s="171" t="s">
        <v>58</v>
      </c>
      <c r="D51" s="163"/>
      <c r="E51" s="154">
        <v>0</v>
      </c>
      <c r="F51" s="100">
        <f>IF(E50=0,"",(G50/E50)/12*E50)</f>
        <v>0</v>
      </c>
      <c r="G51" s="97">
        <f>F51</f>
        <v>0</v>
      </c>
      <c r="H51" s="164"/>
      <c r="I51" s="116" t="s">
        <v>515</v>
      </c>
      <c r="J51" s="116" t="str">
        <f>VLOOKUP(I51,[1]Presupuesto!$B$11:$C$565,2,0)</f>
        <v>AGUINALDO Y DECIMO CUARTO MES</v>
      </c>
      <c r="K51" s="98" t="str">
        <f t="shared" si="0"/>
        <v>Gestión Tecnologías de Información y Comunicación</v>
      </c>
      <c r="L51" s="98" t="s">
        <v>394</v>
      </c>
    </row>
    <row r="52" spans="3:12" ht="15.75" thickBot="1" x14ac:dyDescent="0.3">
      <c r="C52" s="172" t="s">
        <v>59</v>
      </c>
      <c r="D52" s="163"/>
      <c r="E52" s="154">
        <v>0</v>
      </c>
      <c r="F52" s="117">
        <f>IF(E50&lt;6,"",((E50-6)/12)*(G50/E50))</f>
        <v>0</v>
      </c>
      <c r="G52" s="97">
        <f>F52</f>
        <v>0</v>
      </c>
      <c r="H52" s="164"/>
      <c r="I52" s="101" t="s">
        <v>518</v>
      </c>
      <c r="J52" s="101" t="str">
        <f>VLOOKUP(I52,[1]Presupuesto!$B$11:$C$565,2,0)</f>
        <v>DECIMOCUARTO MES</v>
      </c>
      <c r="K52" s="98" t="str">
        <f t="shared" si="0"/>
        <v>Gestión Tecnologías de Información y Comunicación</v>
      </c>
      <c r="L52" s="98" t="s">
        <v>394</v>
      </c>
    </row>
    <row r="53" spans="3:12" ht="15.75" thickBot="1" x14ac:dyDescent="0.3">
      <c r="C53" s="137" t="s">
        <v>493</v>
      </c>
      <c r="D53" s="199"/>
      <c r="E53" s="152">
        <v>12</v>
      </c>
      <c r="F53" s="303">
        <f>HLOOKUP($C53,$BZ$2:$CM$3,2,0)</f>
        <v>463.22</v>
      </c>
      <c r="G53" s="113">
        <f>D53*E53*F53</f>
        <v>0</v>
      </c>
      <c r="H53" s="166"/>
      <c r="I53" s="114" t="s">
        <v>495</v>
      </c>
      <c r="J53" s="114" t="str">
        <f>VLOOKUP(I53,[1]Presupuesto!$B$11:$C$565,2,0)</f>
        <v>SUELDOS Y SALARIOS PERMANENTES</v>
      </c>
      <c r="K53" s="98" t="str">
        <f t="shared" si="0"/>
        <v>Gestión Tecnologías de Información y Comunicación</v>
      </c>
      <c r="L53" s="98" t="s">
        <v>394</v>
      </c>
    </row>
    <row r="54" spans="3:12" x14ac:dyDescent="0.25">
      <c r="C54" s="171" t="s">
        <v>58</v>
      </c>
      <c r="D54" s="163"/>
      <c r="E54" s="154">
        <v>0</v>
      </c>
      <c r="F54" s="100">
        <f>IF(E53=0,"",(G53/E53)/12*E53)</f>
        <v>0</v>
      </c>
      <c r="G54" s="97">
        <f>F54</f>
        <v>0</v>
      </c>
      <c r="H54" s="164"/>
      <c r="I54" s="116" t="s">
        <v>515</v>
      </c>
      <c r="J54" s="116" t="str">
        <f>VLOOKUP(I54,[1]Presupuesto!$B$11:$C$565,2,0)</f>
        <v>AGUINALDO Y DECIMO CUARTO MES</v>
      </c>
      <c r="K54" s="98" t="str">
        <f t="shared" si="0"/>
        <v>Gestión Tecnologías de Información y Comunicación</v>
      </c>
      <c r="L54" s="98" t="s">
        <v>394</v>
      </c>
    </row>
    <row r="55" spans="3:12" ht="15.75" thickBot="1" x14ac:dyDescent="0.3">
      <c r="C55" s="172" t="s">
        <v>59</v>
      </c>
      <c r="D55" s="163"/>
      <c r="E55" s="154">
        <v>0</v>
      </c>
      <c r="F55" s="117">
        <f>IF(E53&lt;6,"",((E53-6)/12)*(G53/E53))</f>
        <v>0</v>
      </c>
      <c r="G55" s="97">
        <f>F55</f>
        <v>0</v>
      </c>
      <c r="H55" s="164"/>
      <c r="I55" s="101" t="s">
        <v>518</v>
      </c>
      <c r="J55" s="101" t="str">
        <f>VLOOKUP(I55,[1]Presupuesto!$B$11:$C$565,2,0)</f>
        <v>DECIMOCUARTO MES</v>
      </c>
      <c r="K55" s="98" t="str">
        <f t="shared" si="0"/>
        <v>Gestión Tecnologías de Información y Comunicación</v>
      </c>
      <c r="L55" s="98" t="s">
        <v>394</v>
      </c>
    </row>
    <row r="56" spans="3:12" ht="15.75" thickBot="1" x14ac:dyDescent="0.3">
      <c r="C56" s="137" t="s">
        <v>494</v>
      </c>
      <c r="D56" s="199"/>
      <c r="E56" s="152">
        <v>12</v>
      </c>
      <c r="F56" s="303">
        <f>HLOOKUP($C56,$BZ$2:$CM$3,2,0)</f>
        <v>2007.3</v>
      </c>
      <c r="G56" s="113">
        <f>D56*E56*F56</f>
        <v>0</v>
      </c>
      <c r="H56" s="166"/>
      <c r="I56" s="114" t="s">
        <v>495</v>
      </c>
      <c r="J56" s="114" t="str">
        <f>VLOOKUP(I56,[1]Presupuesto!$B$11:$C$565,2,0)</f>
        <v>SUELDOS Y SALARIOS PERMANENTES</v>
      </c>
      <c r="K56" s="98" t="str">
        <f t="shared" si="0"/>
        <v>Gestión Tecnologías de Información y Comunicación</v>
      </c>
      <c r="L56" s="98" t="s">
        <v>394</v>
      </c>
    </row>
    <row r="57" spans="3:12" x14ac:dyDescent="0.25">
      <c r="C57" s="171" t="s">
        <v>58</v>
      </c>
      <c r="D57" s="163"/>
      <c r="E57" s="154">
        <v>0</v>
      </c>
      <c r="F57" s="100">
        <f>IF(E56=0,"",(G56/E56)/12*E56)</f>
        <v>0</v>
      </c>
      <c r="G57" s="97">
        <f>F57</f>
        <v>0</v>
      </c>
      <c r="H57" s="164"/>
      <c r="I57" s="116" t="s">
        <v>515</v>
      </c>
      <c r="J57" s="116" t="str">
        <f>VLOOKUP(I57,[1]Presupuesto!$B$11:$C$565,2,0)</f>
        <v>AGUINALDO Y DECIMO CUARTO MES</v>
      </c>
      <c r="K57" s="98" t="str">
        <f t="shared" si="0"/>
        <v>Gestión Tecnologías de Información y Comunicación</v>
      </c>
      <c r="L57" s="98" t="s">
        <v>394</v>
      </c>
    </row>
    <row r="58" spans="3:12" ht="15.75" thickBot="1" x14ac:dyDescent="0.3">
      <c r="C58" s="172" t="s">
        <v>59</v>
      </c>
      <c r="D58" s="163"/>
      <c r="E58" s="154">
        <v>0</v>
      </c>
      <c r="F58" s="117">
        <f>IF(E56&lt;6,"",((E56-6)/12)*(G56/E56))</f>
        <v>0</v>
      </c>
      <c r="G58" s="97">
        <f>F58</f>
        <v>0</v>
      </c>
      <c r="H58" s="164"/>
      <c r="I58" s="101" t="s">
        <v>518</v>
      </c>
      <c r="J58" s="101" t="str">
        <f>VLOOKUP(I58,[1]Presupuesto!$B$11:$C$565,2,0)</f>
        <v>DECIMOCUARTO MES</v>
      </c>
      <c r="K58" s="98" t="str">
        <f t="shared" si="0"/>
        <v>Gestión Tecnologías de Información y Comunicación</v>
      </c>
      <c r="L58" s="98" t="s">
        <v>394</v>
      </c>
    </row>
    <row r="59" spans="3:12" ht="15.75" thickBot="1" x14ac:dyDescent="0.3">
      <c r="C59" s="140" t="s">
        <v>83</v>
      </c>
      <c r="D59" s="199"/>
      <c r="E59" s="152">
        <v>12</v>
      </c>
      <c r="F59" s="139">
        <v>30000</v>
      </c>
      <c r="G59" s="113">
        <f>D59*E59*F59</f>
        <v>0</v>
      </c>
      <c r="H59" s="166"/>
      <c r="I59" s="114" t="s">
        <v>563</v>
      </c>
      <c r="J59" s="114" t="str">
        <f>VLOOKUP(I59,[1]Presupuesto!$B$11:$C$565,2,0)</f>
        <v>CONTRATOS ESPECIALES</v>
      </c>
      <c r="K59" s="98" t="str">
        <f t="shared" si="0"/>
        <v>Gestión Tecnologías de Información y Comunicación</v>
      </c>
      <c r="L59" s="98" t="s">
        <v>394</v>
      </c>
    </row>
    <row r="60" spans="3:12" x14ac:dyDescent="0.25">
      <c r="C60" s="171" t="s">
        <v>58</v>
      </c>
      <c r="D60" s="163"/>
      <c r="E60" s="154">
        <v>0</v>
      </c>
      <c r="F60" s="117">
        <f>IF(E59=0,"",(G59/E59)/12*E59)</f>
        <v>0</v>
      </c>
      <c r="G60" s="97">
        <f>F60</f>
        <v>0</v>
      </c>
      <c r="H60" s="164"/>
      <c r="I60" s="101" t="s">
        <v>563</v>
      </c>
      <c r="J60" s="101" t="str">
        <f>VLOOKUP(I60,[1]Presupuesto!$B$11:$C$565,2,0)</f>
        <v>CONTRATOS ESPECIALES</v>
      </c>
      <c r="K60" s="98" t="str">
        <f t="shared" si="0"/>
        <v>Gestión Tecnologías de Información y Comunicación</v>
      </c>
      <c r="L60" s="98" t="s">
        <v>393</v>
      </c>
    </row>
    <row r="61" spans="3:12" ht="15.75" thickBot="1" x14ac:dyDescent="0.3">
      <c r="C61" s="172" t="s">
        <v>59</v>
      </c>
      <c r="D61" s="163"/>
      <c r="E61" s="154">
        <v>0</v>
      </c>
      <c r="F61" s="100">
        <f>IF(E59&lt;6,"",((E59-6)/12)*(G59/E59))</f>
        <v>0</v>
      </c>
      <c r="G61" s="97">
        <f>F61</f>
        <v>0</v>
      </c>
      <c r="H61" s="164"/>
      <c r="I61" s="101" t="s">
        <v>563</v>
      </c>
      <c r="J61" s="101" t="str">
        <f>VLOOKUP(I61,[1]Presupuesto!$B$11:$C$565,2,0)</f>
        <v>CONTRATOS ESPECIALES</v>
      </c>
      <c r="K61" s="98" t="str">
        <f t="shared" si="0"/>
        <v>Gestión Tecnologías de Información y Comunicación</v>
      </c>
      <c r="L61" s="98" t="s">
        <v>398</v>
      </c>
    </row>
    <row r="62" spans="3:12" ht="15.75" thickBot="1" x14ac:dyDescent="0.3">
      <c r="C62" s="140" t="s">
        <v>60</v>
      </c>
      <c r="D62" s="199"/>
      <c r="E62" s="152">
        <v>12</v>
      </c>
      <c r="F62" s="118">
        <v>30000</v>
      </c>
      <c r="G62" s="113">
        <f>D62*E62*F62</f>
        <v>0</v>
      </c>
      <c r="H62" s="166"/>
      <c r="I62" s="114" t="s">
        <v>704</v>
      </c>
      <c r="J62" s="114" t="str">
        <f>VLOOKUP(I62,[1]Presupuesto!$B$11:$C$565,2,0)</f>
        <v>OTROS SERVICIOS TECNICOS Y PROFESIONALES</v>
      </c>
      <c r="K62" s="98" t="str">
        <f t="shared" si="0"/>
        <v>Gestión Tecnologías de Información y Comunicación</v>
      </c>
      <c r="L62" s="98" t="s">
        <v>393</v>
      </c>
    </row>
    <row r="63" spans="3:12" x14ac:dyDescent="0.25">
      <c r="C63" s="171" t="s">
        <v>58</v>
      </c>
      <c r="D63" s="163"/>
      <c r="E63" s="154">
        <v>0</v>
      </c>
      <c r="F63" s="100">
        <v>0</v>
      </c>
      <c r="G63" s="97">
        <f>F63</f>
        <v>0</v>
      </c>
      <c r="H63" s="164"/>
      <c r="I63" s="101" t="s">
        <v>704</v>
      </c>
      <c r="J63" s="101" t="str">
        <f>VLOOKUP(I63,[1]Presupuesto!$B$11:$C$565,2,0)</f>
        <v>OTROS SERVICIOS TECNICOS Y PROFESIONALES</v>
      </c>
      <c r="K63" s="98" t="str">
        <f t="shared" si="0"/>
        <v>Gestión Tecnologías de Información y Comunicación</v>
      </c>
      <c r="L63" s="98" t="s">
        <v>393</v>
      </c>
    </row>
    <row r="64" spans="3:12" ht="15.75" thickBot="1" x14ac:dyDescent="0.3">
      <c r="C64" s="172" t="s">
        <v>59</v>
      </c>
      <c r="D64" s="163"/>
      <c r="E64" s="154">
        <v>0</v>
      </c>
      <c r="F64" s="100">
        <v>0</v>
      </c>
      <c r="G64" s="97">
        <f>F64</f>
        <v>0</v>
      </c>
      <c r="H64" s="164"/>
      <c r="I64" s="101" t="s">
        <v>704</v>
      </c>
      <c r="J64" s="101" t="str">
        <f>VLOOKUP(I64,[1]Presupuesto!$B$11:$C$565,2,0)</f>
        <v>OTROS SERVICIOS TECNICOS Y PROFESIONALES</v>
      </c>
      <c r="K64" s="98" t="str">
        <f t="shared" si="0"/>
        <v>Gestión Tecnologías de Información y Comunicación</v>
      </c>
      <c r="L64" s="98" t="s">
        <v>393</v>
      </c>
    </row>
    <row r="65" spans="3:12" ht="15.75" thickBot="1" x14ac:dyDescent="0.3">
      <c r="C65" s="140" t="s">
        <v>61</v>
      </c>
      <c r="D65" s="199"/>
      <c r="E65" s="152">
        <v>12</v>
      </c>
      <c r="F65" s="118">
        <v>30000</v>
      </c>
      <c r="G65" s="113">
        <f>D65*E65*F65</f>
        <v>0</v>
      </c>
      <c r="H65" s="166"/>
      <c r="I65" s="114" t="s">
        <v>495</v>
      </c>
      <c r="J65" s="114" t="str">
        <f>VLOOKUP(I65,[1]Presupuesto!$B$11:$C$565,2,0)</f>
        <v>SUELDOS Y SALARIOS PERMANENTES</v>
      </c>
      <c r="K65" s="98" t="str">
        <f t="shared" si="0"/>
        <v>Gestión Tecnologías de Información y Comunicación</v>
      </c>
      <c r="L65" s="98" t="s">
        <v>393</v>
      </c>
    </row>
    <row r="66" spans="3:12" x14ac:dyDescent="0.25">
      <c r="C66" s="171" t="s">
        <v>58</v>
      </c>
      <c r="D66" s="169"/>
      <c r="E66" s="131">
        <v>0</v>
      </c>
      <c r="F66" s="119">
        <f>IF(E65=0,"",(G65/E65)/12*E65)</f>
        <v>0</v>
      </c>
      <c r="G66" s="120">
        <f>F66</f>
        <v>0</v>
      </c>
      <c r="H66" s="164"/>
      <c r="I66" s="101" t="s">
        <v>515</v>
      </c>
      <c r="J66" s="101" t="str">
        <f>VLOOKUP(I66,[1]Presupuesto!$B$11:$C$565,2,0)</f>
        <v>AGUINALDO Y DECIMO CUARTO MES</v>
      </c>
      <c r="K66" s="98" t="str">
        <f t="shared" si="0"/>
        <v>Gestión Tecnologías de Información y Comunicación</v>
      </c>
      <c r="L66" s="98" t="s">
        <v>393</v>
      </c>
    </row>
    <row r="67" spans="3:12" ht="15.75" thickBot="1" x14ac:dyDescent="0.3">
      <c r="C67" s="173" t="s">
        <v>59</v>
      </c>
      <c r="D67" s="162"/>
      <c r="E67" s="132">
        <v>0</v>
      </c>
      <c r="F67" s="105">
        <f>IF(E65&lt;6,"",((E65-6)/12)*(G65/E65))</f>
        <v>0</v>
      </c>
      <c r="G67" s="105">
        <f>F67</f>
        <v>0</v>
      </c>
      <c r="H67" s="162"/>
      <c r="I67" s="106" t="s">
        <v>518</v>
      </c>
      <c r="J67" s="124" t="str">
        <f>VLOOKUP(I67,[1]Presupuesto!$B$11:$C$565,2,0)</f>
        <v>DECIMOCUARTO MES</v>
      </c>
      <c r="K67" s="106" t="str">
        <f t="shared" si="0"/>
        <v>Gestión Tecnologías de Información y Comunicación</v>
      </c>
      <c r="L67" s="124" t="s">
        <v>393</v>
      </c>
    </row>
    <row r="69" spans="3:12" ht="15.75" thickBot="1" x14ac:dyDescent="0.3">
      <c r="K69" s="153"/>
    </row>
    <row r="70" spans="3:12" ht="15.75" thickBot="1" x14ac:dyDescent="0.3">
      <c r="C70" s="541" t="s">
        <v>43</v>
      </c>
      <c r="D70" s="539">
        <v>428803.06499999994</v>
      </c>
      <c r="E70" s="543"/>
      <c r="F70" s="543"/>
      <c r="G70" s="543"/>
      <c r="H70" s="542"/>
      <c r="I70" s="542"/>
      <c r="J70" s="542"/>
      <c r="K70" s="570"/>
      <c r="L70" s="538"/>
    </row>
    <row r="71" spans="3:12" x14ac:dyDescent="0.25">
      <c r="C71" s="538"/>
      <c r="D71" s="540"/>
      <c r="E71" s="543"/>
      <c r="F71" s="543"/>
      <c r="G71" s="543"/>
      <c r="H71" s="542"/>
      <c r="I71" s="542"/>
      <c r="J71" s="542"/>
      <c r="K71" s="570"/>
      <c r="L71" s="538"/>
    </row>
    <row r="72" spans="3:12" x14ac:dyDescent="0.25">
      <c r="C72" s="538"/>
      <c r="D72" s="540"/>
      <c r="E72" s="543"/>
      <c r="F72" s="543"/>
      <c r="G72" s="543"/>
      <c r="H72" s="542"/>
      <c r="I72" s="542"/>
      <c r="J72" s="542"/>
      <c r="K72" s="570"/>
      <c r="L72" s="538"/>
    </row>
    <row r="73" spans="3:12" ht="15.75" x14ac:dyDescent="0.25">
      <c r="C73" s="582" t="s">
        <v>391</v>
      </c>
      <c r="D73" s="586" t="s">
        <v>1869</v>
      </c>
      <c r="E73" s="543"/>
      <c r="F73" s="543"/>
      <c r="G73" s="543"/>
      <c r="H73" s="542"/>
      <c r="I73" s="542"/>
      <c r="J73" s="542"/>
      <c r="K73" s="570"/>
      <c r="L73" s="538"/>
    </row>
    <row r="74" spans="3:12" ht="18.75" x14ac:dyDescent="0.25">
      <c r="C74" s="583" t="s">
        <v>1870</v>
      </c>
      <c r="D74" s="540"/>
      <c r="E74" s="543"/>
      <c r="F74" s="543"/>
      <c r="G74" s="543"/>
      <c r="H74" s="542"/>
      <c r="I74" s="542"/>
      <c r="J74" s="542"/>
      <c r="K74" s="570"/>
      <c r="L74" s="538"/>
    </row>
    <row r="75" spans="3:12" ht="15.75" thickBot="1" x14ac:dyDescent="0.3">
      <c r="C75" s="544"/>
      <c r="D75" s="540"/>
      <c r="E75" s="543"/>
      <c r="F75" s="543"/>
      <c r="G75" s="543"/>
      <c r="H75" s="542"/>
      <c r="I75" s="542"/>
      <c r="J75" s="542"/>
      <c r="K75" s="570"/>
      <c r="L75" s="538"/>
    </row>
    <row r="76" spans="3:12" ht="30.75" thickBot="1" x14ac:dyDescent="0.3">
      <c r="C76" s="562" t="s">
        <v>44</v>
      </c>
      <c r="D76" s="566" t="s">
        <v>55</v>
      </c>
      <c r="E76" s="577" t="s">
        <v>56</v>
      </c>
      <c r="F76" s="566" t="s">
        <v>57</v>
      </c>
      <c r="G76" s="563" t="s">
        <v>27</v>
      </c>
      <c r="H76" s="561" t="s">
        <v>130</v>
      </c>
      <c r="I76" s="564" t="s">
        <v>46</v>
      </c>
      <c r="J76" s="564" t="s">
        <v>131</v>
      </c>
      <c r="K76" s="564" t="s">
        <v>409</v>
      </c>
      <c r="L76" s="564" t="s">
        <v>410</v>
      </c>
    </row>
    <row r="77" spans="3:12" ht="15.75" thickBot="1" x14ac:dyDescent="0.3">
      <c r="C77" s="565" t="s">
        <v>481</v>
      </c>
      <c r="D77" s="581"/>
      <c r="E77" s="569">
        <v>12</v>
      </c>
      <c r="F77" s="585">
        <v>43674.39</v>
      </c>
      <c r="G77" s="551">
        <v>0</v>
      </c>
      <c r="H77" s="575"/>
      <c r="I77" s="552" t="s">
        <v>495</v>
      </c>
      <c r="J77" s="552" t="s">
        <v>496</v>
      </c>
      <c r="K77" s="584" t="s">
        <v>1513</v>
      </c>
      <c r="L77" s="546" t="s">
        <v>393</v>
      </c>
    </row>
    <row r="78" spans="3:12" x14ac:dyDescent="0.25">
      <c r="C78" s="578" t="s">
        <v>58</v>
      </c>
      <c r="D78" s="573"/>
      <c r="E78" s="571">
        <v>0</v>
      </c>
      <c r="F78" s="547">
        <v>0</v>
      </c>
      <c r="G78" s="545">
        <v>0</v>
      </c>
      <c r="H78" s="574"/>
      <c r="I78" s="553" t="s">
        <v>515</v>
      </c>
      <c r="J78" s="553" t="s">
        <v>516</v>
      </c>
      <c r="K78" s="546" t="s">
        <v>1513</v>
      </c>
      <c r="L78" s="546" t="s">
        <v>411</v>
      </c>
    </row>
    <row r="79" spans="3:12" ht="15.75" thickBot="1" x14ac:dyDescent="0.3">
      <c r="C79" s="579" t="s">
        <v>59</v>
      </c>
      <c r="D79" s="573"/>
      <c r="E79" s="571">
        <v>0</v>
      </c>
      <c r="F79" s="554">
        <v>0</v>
      </c>
      <c r="G79" s="545">
        <v>0</v>
      </c>
      <c r="H79" s="574"/>
      <c r="I79" s="548" t="s">
        <v>518</v>
      </c>
      <c r="J79" s="548" t="s">
        <v>517</v>
      </c>
      <c r="K79" s="546" t="s">
        <v>1513</v>
      </c>
      <c r="L79" s="546" t="s">
        <v>394</v>
      </c>
    </row>
    <row r="80" spans="3:12" ht="15.75" thickBot="1" x14ac:dyDescent="0.3">
      <c r="C80" s="565" t="s">
        <v>482</v>
      </c>
      <c r="D80" s="581"/>
      <c r="E80" s="569">
        <v>12</v>
      </c>
      <c r="F80" s="585">
        <v>39703.99</v>
      </c>
      <c r="G80" s="551">
        <v>0</v>
      </c>
      <c r="H80" s="575"/>
      <c r="I80" s="552" t="s">
        <v>495</v>
      </c>
      <c r="J80" s="552" t="s">
        <v>496</v>
      </c>
      <c r="K80" s="546" t="s">
        <v>1513</v>
      </c>
      <c r="L80" s="546" t="s">
        <v>394</v>
      </c>
    </row>
    <row r="81" spans="3:12" x14ac:dyDescent="0.25">
      <c r="C81" s="578" t="s">
        <v>58</v>
      </c>
      <c r="D81" s="573"/>
      <c r="E81" s="571">
        <v>0</v>
      </c>
      <c r="F81" s="547">
        <v>0</v>
      </c>
      <c r="G81" s="545">
        <v>0</v>
      </c>
      <c r="H81" s="574"/>
      <c r="I81" s="553" t="s">
        <v>515</v>
      </c>
      <c r="J81" s="553" t="s">
        <v>516</v>
      </c>
      <c r="K81" s="546" t="s">
        <v>1513</v>
      </c>
      <c r="L81" s="546" t="s">
        <v>394</v>
      </c>
    </row>
    <row r="82" spans="3:12" ht="15.75" thickBot="1" x14ac:dyDescent="0.3">
      <c r="C82" s="579" t="s">
        <v>59</v>
      </c>
      <c r="D82" s="573"/>
      <c r="E82" s="571">
        <v>0</v>
      </c>
      <c r="F82" s="554">
        <v>0</v>
      </c>
      <c r="G82" s="545">
        <v>0</v>
      </c>
      <c r="H82" s="574"/>
      <c r="I82" s="548" t="s">
        <v>518</v>
      </c>
      <c r="J82" s="548" t="s">
        <v>517</v>
      </c>
      <c r="K82" s="546" t="s">
        <v>1513</v>
      </c>
      <c r="L82" s="546" t="s">
        <v>394</v>
      </c>
    </row>
    <row r="83" spans="3:12" ht="15.75" thickBot="1" x14ac:dyDescent="0.3">
      <c r="C83" s="565" t="s">
        <v>483</v>
      </c>
      <c r="D83" s="581"/>
      <c r="E83" s="569">
        <v>12</v>
      </c>
      <c r="F83" s="585">
        <v>35733.589999999997</v>
      </c>
      <c r="G83" s="551">
        <v>0</v>
      </c>
      <c r="H83" s="575"/>
      <c r="I83" s="552" t="s">
        <v>495</v>
      </c>
      <c r="J83" s="552" t="s">
        <v>496</v>
      </c>
      <c r="K83" s="546" t="s">
        <v>1513</v>
      </c>
      <c r="L83" s="546" t="s">
        <v>394</v>
      </c>
    </row>
    <row r="84" spans="3:12" x14ac:dyDescent="0.25">
      <c r="C84" s="578" t="s">
        <v>58</v>
      </c>
      <c r="D84" s="573"/>
      <c r="E84" s="571">
        <v>0</v>
      </c>
      <c r="F84" s="547">
        <v>0</v>
      </c>
      <c r="G84" s="545">
        <v>0</v>
      </c>
      <c r="H84" s="574"/>
      <c r="I84" s="553" t="s">
        <v>515</v>
      </c>
      <c r="J84" s="553" t="s">
        <v>516</v>
      </c>
      <c r="K84" s="546" t="s">
        <v>1513</v>
      </c>
      <c r="L84" s="546" t="s">
        <v>394</v>
      </c>
    </row>
    <row r="85" spans="3:12" ht="15.75" thickBot="1" x14ac:dyDescent="0.3">
      <c r="C85" s="579" t="s">
        <v>59</v>
      </c>
      <c r="D85" s="573"/>
      <c r="E85" s="571">
        <v>0</v>
      </c>
      <c r="F85" s="554">
        <v>0</v>
      </c>
      <c r="G85" s="545">
        <v>0</v>
      </c>
      <c r="H85" s="574"/>
      <c r="I85" s="548" t="s">
        <v>518</v>
      </c>
      <c r="J85" s="548" t="s">
        <v>517</v>
      </c>
      <c r="K85" s="546" t="s">
        <v>1513</v>
      </c>
      <c r="L85" s="546" t="s">
        <v>394</v>
      </c>
    </row>
    <row r="86" spans="3:12" ht="15.75" thickBot="1" x14ac:dyDescent="0.3">
      <c r="C86" s="565" t="s">
        <v>484</v>
      </c>
      <c r="D86" s="581">
        <v>1</v>
      </c>
      <c r="E86" s="569">
        <v>12</v>
      </c>
      <c r="F86" s="585">
        <v>31763.19</v>
      </c>
      <c r="G86" s="551">
        <v>381158.27999999997</v>
      </c>
      <c r="H86" s="575" t="s">
        <v>128</v>
      </c>
      <c r="I86" s="552" t="s">
        <v>495</v>
      </c>
      <c r="J86" s="552" t="s">
        <v>496</v>
      </c>
      <c r="K86" s="546" t="s">
        <v>1364</v>
      </c>
      <c r="L86" s="546" t="s">
        <v>411</v>
      </c>
    </row>
    <row r="87" spans="3:12" x14ac:dyDescent="0.25">
      <c r="C87" s="578" t="s">
        <v>58</v>
      </c>
      <c r="D87" s="573"/>
      <c r="E87" s="571">
        <v>0</v>
      </c>
      <c r="F87" s="547">
        <v>31763.19</v>
      </c>
      <c r="G87" s="545">
        <v>31763.19</v>
      </c>
      <c r="H87" s="574" t="s">
        <v>128</v>
      </c>
      <c r="I87" s="553" t="s">
        <v>515</v>
      </c>
      <c r="J87" s="553" t="s">
        <v>516</v>
      </c>
      <c r="K87" s="546" t="s">
        <v>1513</v>
      </c>
      <c r="L87" s="546" t="s">
        <v>394</v>
      </c>
    </row>
    <row r="88" spans="3:12" ht="15.75" thickBot="1" x14ac:dyDescent="0.3">
      <c r="C88" s="579" t="s">
        <v>59</v>
      </c>
      <c r="D88" s="573"/>
      <c r="E88" s="571">
        <v>0</v>
      </c>
      <c r="F88" s="554">
        <v>15881.594999999999</v>
      </c>
      <c r="G88" s="545">
        <v>15881.594999999999</v>
      </c>
      <c r="H88" s="574" t="s">
        <v>128</v>
      </c>
      <c r="I88" s="548" t="s">
        <v>518</v>
      </c>
      <c r="J88" s="548" t="s">
        <v>517</v>
      </c>
      <c r="K88" s="546" t="s">
        <v>1513</v>
      </c>
      <c r="L88" s="546" t="s">
        <v>394</v>
      </c>
    </row>
    <row r="89" spans="3:12" ht="15.75" thickBot="1" x14ac:dyDescent="0.3">
      <c r="C89" s="565" t="s">
        <v>485</v>
      </c>
      <c r="D89" s="581"/>
      <c r="E89" s="569">
        <v>12</v>
      </c>
      <c r="F89" s="585">
        <v>29777.99</v>
      </c>
      <c r="G89" s="551">
        <v>0</v>
      </c>
      <c r="H89" s="575"/>
      <c r="I89" s="552" t="s">
        <v>495</v>
      </c>
      <c r="J89" s="552" t="s">
        <v>496</v>
      </c>
      <c r="K89" s="546" t="s">
        <v>1513</v>
      </c>
      <c r="L89" s="546" t="s">
        <v>394</v>
      </c>
    </row>
    <row r="90" spans="3:12" x14ac:dyDescent="0.25">
      <c r="C90" s="578" t="s">
        <v>58</v>
      </c>
      <c r="D90" s="573"/>
      <c r="E90" s="571">
        <v>0</v>
      </c>
      <c r="F90" s="547">
        <v>0</v>
      </c>
      <c r="G90" s="545">
        <v>0</v>
      </c>
      <c r="H90" s="574"/>
      <c r="I90" s="553" t="s">
        <v>515</v>
      </c>
      <c r="J90" s="553" t="s">
        <v>516</v>
      </c>
      <c r="K90" s="546" t="s">
        <v>1513</v>
      </c>
      <c r="L90" s="546" t="s">
        <v>394</v>
      </c>
    </row>
    <row r="91" spans="3:12" ht="15.75" thickBot="1" x14ac:dyDescent="0.3">
      <c r="C91" s="579" t="s">
        <v>59</v>
      </c>
      <c r="D91" s="573"/>
      <c r="E91" s="571">
        <v>0</v>
      </c>
      <c r="F91" s="554">
        <v>0</v>
      </c>
      <c r="G91" s="545">
        <v>0</v>
      </c>
      <c r="H91" s="574"/>
      <c r="I91" s="548" t="s">
        <v>518</v>
      </c>
      <c r="J91" s="548" t="s">
        <v>517</v>
      </c>
      <c r="K91" s="546" t="s">
        <v>1513</v>
      </c>
      <c r="L91" s="546" t="s">
        <v>394</v>
      </c>
    </row>
    <row r="92" spans="3:12" ht="15.75" thickBot="1" x14ac:dyDescent="0.3">
      <c r="C92" s="565" t="s">
        <v>486</v>
      </c>
      <c r="D92" s="581"/>
      <c r="E92" s="569">
        <v>12</v>
      </c>
      <c r="F92" s="585">
        <v>27792.79</v>
      </c>
      <c r="G92" s="551">
        <v>0</v>
      </c>
      <c r="H92" s="575"/>
      <c r="I92" s="552" t="s">
        <v>495</v>
      </c>
      <c r="J92" s="552" t="s">
        <v>496</v>
      </c>
      <c r="K92" s="546" t="s">
        <v>1513</v>
      </c>
      <c r="L92" s="546" t="s">
        <v>394</v>
      </c>
    </row>
    <row r="93" spans="3:12" x14ac:dyDescent="0.25">
      <c r="C93" s="578" t="s">
        <v>58</v>
      </c>
      <c r="D93" s="573"/>
      <c r="E93" s="571">
        <v>0</v>
      </c>
      <c r="F93" s="547">
        <v>0</v>
      </c>
      <c r="G93" s="545">
        <v>0</v>
      </c>
      <c r="H93" s="574"/>
      <c r="I93" s="553" t="s">
        <v>515</v>
      </c>
      <c r="J93" s="553" t="s">
        <v>516</v>
      </c>
      <c r="K93" s="546" t="s">
        <v>1513</v>
      </c>
      <c r="L93" s="546" t="s">
        <v>394</v>
      </c>
    </row>
    <row r="94" spans="3:12" ht="15.75" thickBot="1" x14ac:dyDescent="0.3">
      <c r="C94" s="579" t="s">
        <v>59</v>
      </c>
      <c r="D94" s="573"/>
      <c r="E94" s="571">
        <v>0</v>
      </c>
      <c r="F94" s="554">
        <v>0</v>
      </c>
      <c r="G94" s="545">
        <v>0</v>
      </c>
      <c r="H94" s="574"/>
      <c r="I94" s="548" t="s">
        <v>518</v>
      </c>
      <c r="J94" s="548" t="s">
        <v>517</v>
      </c>
      <c r="K94" s="546" t="s">
        <v>1513</v>
      </c>
      <c r="L94" s="546" t="s">
        <v>394</v>
      </c>
    </row>
    <row r="95" spans="3:12" ht="15.75" thickBot="1" x14ac:dyDescent="0.3">
      <c r="C95" s="565" t="s">
        <v>487</v>
      </c>
      <c r="D95" s="581"/>
      <c r="E95" s="569">
        <v>12</v>
      </c>
      <c r="F95" s="585">
        <v>18859.39</v>
      </c>
      <c r="G95" s="551">
        <v>0</v>
      </c>
      <c r="H95" s="575"/>
      <c r="I95" s="552" t="s">
        <v>495</v>
      </c>
      <c r="J95" s="552" t="s">
        <v>496</v>
      </c>
      <c r="K95" s="546" t="s">
        <v>1513</v>
      </c>
      <c r="L95" s="546" t="s">
        <v>394</v>
      </c>
    </row>
    <row r="96" spans="3:12" x14ac:dyDescent="0.25">
      <c r="C96" s="578" t="s">
        <v>58</v>
      </c>
      <c r="D96" s="573"/>
      <c r="E96" s="571">
        <v>0</v>
      </c>
      <c r="F96" s="547">
        <v>0</v>
      </c>
      <c r="G96" s="545">
        <v>0</v>
      </c>
      <c r="H96" s="574"/>
      <c r="I96" s="553" t="s">
        <v>515</v>
      </c>
      <c r="J96" s="553" t="s">
        <v>516</v>
      </c>
      <c r="K96" s="546" t="s">
        <v>1513</v>
      </c>
      <c r="L96" s="546" t="s">
        <v>394</v>
      </c>
    </row>
    <row r="97" spans="3:12" ht="15.75" thickBot="1" x14ac:dyDescent="0.3">
      <c r="C97" s="579" t="s">
        <v>59</v>
      </c>
      <c r="D97" s="573"/>
      <c r="E97" s="571">
        <v>0</v>
      </c>
      <c r="F97" s="554">
        <v>0</v>
      </c>
      <c r="G97" s="545">
        <v>0</v>
      </c>
      <c r="H97" s="574"/>
      <c r="I97" s="548" t="s">
        <v>518</v>
      </c>
      <c r="J97" s="548" t="s">
        <v>517</v>
      </c>
      <c r="K97" s="546" t="s">
        <v>1513</v>
      </c>
      <c r="L97" s="546" t="s">
        <v>394</v>
      </c>
    </row>
    <row r="98" spans="3:12" ht="15.75" thickBot="1" x14ac:dyDescent="0.3">
      <c r="C98" s="565" t="s">
        <v>488</v>
      </c>
      <c r="D98" s="581"/>
      <c r="E98" s="569">
        <v>12</v>
      </c>
      <c r="F98" s="585">
        <v>17866.8</v>
      </c>
      <c r="G98" s="551">
        <v>0</v>
      </c>
      <c r="H98" s="575"/>
      <c r="I98" s="552" t="s">
        <v>495</v>
      </c>
      <c r="J98" s="552" t="s">
        <v>496</v>
      </c>
      <c r="K98" s="546" t="s">
        <v>1513</v>
      </c>
      <c r="L98" s="546" t="s">
        <v>394</v>
      </c>
    </row>
    <row r="99" spans="3:12" x14ac:dyDescent="0.25">
      <c r="C99" s="578" t="s">
        <v>58</v>
      </c>
      <c r="D99" s="573"/>
      <c r="E99" s="571">
        <v>0</v>
      </c>
      <c r="F99" s="547">
        <v>0</v>
      </c>
      <c r="G99" s="545">
        <v>0</v>
      </c>
      <c r="H99" s="574"/>
      <c r="I99" s="553" t="s">
        <v>515</v>
      </c>
      <c r="J99" s="553" t="s">
        <v>516</v>
      </c>
      <c r="K99" s="546" t="s">
        <v>1513</v>
      </c>
      <c r="L99" s="546" t="s">
        <v>394</v>
      </c>
    </row>
    <row r="100" spans="3:12" ht="15.75" thickBot="1" x14ac:dyDescent="0.3">
      <c r="C100" s="579" t="s">
        <v>59</v>
      </c>
      <c r="D100" s="573"/>
      <c r="E100" s="571">
        <v>0</v>
      </c>
      <c r="F100" s="554">
        <v>0</v>
      </c>
      <c r="G100" s="545">
        <v>0</v>
      </c>
      <c r="H100" s="574"/>
      <c r="I100" s="548" t="s">
        <v>518</v>
      </c>
      <c r="J100" s="548" t="s">
        <v>517</v>
      </c>
      <c r="K100" s="546" t="s">
        <v>1513</v>
      </c>
      <c r="L100" s="546" t="s">
        <v>394</v>
      </c>
    </row>
    <row r="101" spans="3:12" ht="15.75" thickBot="1" x14ac:dyDescent="0.3">
      <c r="C101" s="565" t="s">
        <v>489</v>
      </c>
      <c r="D101" s="581"/>
      <c r="E101" s="569">
        <v>12</v>
      </c>
      <c r="F101" s="585">
        <v>13896.4</v>
      </c>
      <c r="G101" s="551">
        <v>0</v>
      </c>
      <c r="H101" s="575"/>
      <c r="I101" s="552" t="s">
        <v>495</v>
      </c>
      <c r="J101" s="552" t="s">
        <v>496</v>
      </c>
      <c r="K101" s="546" t="s">
        <v>1513</v>
      </c>
      <c r="L101" s="546" t="s">
        <v>394</v>
      </c>
    </row>
    <row r="102" spans="3:12" x14ac:dyDescent="0.25">
      <c r="C102" s="578" t="s">
        <v>58</v>
      </c>
      <c r="D102" s="573"/>
      <c r="E102" s="571">
        <v>0</v>
      </c>
      <c r="F102" s="547">
        <v>0</v>
      </c>
      <c r="G102" s="545">
        <v>0</v>
      </c>
      <c r="H102" s="574"/>
      <c r="I102" s="553" t="s">
        <v>515</v>
      </c>
      <c r="J102" s="553" t="s">
        <v>516</v>
      </c>
      <c r="K102" s="546" t="s">
        <v>1513</v>
      </c>
      <c r="L102" s="546" t="s">
        <v>394</v>
      </c>
    </row>
    <row r="103" spans="3:12" ht="15.75" thickBot="1" x14ac:dyDescent="0.3">
      <c r="C103" s="579" t="s">
        <v>59</v>
      </c>
      <c r="D103" s="573"/>
      <c r="E103" s="571">
        <v>0</v>
      </c>
      <c r="F103" s="554">
        <v>0</v>
      </c>
      <c r="G103" s="545">
        <v>0</v>
      </c>
      <c r="H103" s="574"/>
      <c r="I103" s="548" t="s">
        <v>518</v>
      </c>
      <c r="J103" s="548" t="s">
        <v>517</v>
      </c>
      <c r="K103" s="546" t="s">
        <v>1513</v>
      </c>
      <c r="L103" s="546" t="s">
        <v>394</v>
      </c>
    </row>
    <row r="104" spans="3:12" ht="15.75" thickBot="1" x14ac:dyDescent="0.3">
      <c r="C104" s="565" t="s">
        <v>490</v>
      </c>
      <c r="D104" s="581"/>
      <c r="E104" s="569">
        <v>12</v>
      </c>
      <c r="F104" s="585">
        <v>15004.09</v>
      </c>
      <c r="G104" s="551">
        <v>0</v>
      </c>
      <c r="H104" s="575"/>
      <c r="I104" s="552" t="s">
        <v>495</v>
      </c>
      <c r="J104" s="552" t="s">
        <v>496</v>
      </c>
      <c r="K104" s="546" t="s">
        <v>1513</v>
      </c>
      <c r="L104" s="546" t="s">
        <v>394</v>
      </c>
    </row>
    <row r="105" spans="3:12" x14ac:dyDescent="0.25">
      <c r="C105" s="578" t="s">
        <v>58</v>
      </c>
      <c r="D105" s="573"/>
      <c r="E105" s="571">
        <v>0</v>
      </c>
      <c r="F105" s="547">
        <v>0</v>
      </c>
      <c r="G105" s="545">
        <v>0</v>
      </c>
      <c r="H105" s="574"/>
      <c r="I105" s="553" t="s">
        <v>515</v>
      </c>
      <c r="J105" s="553" t="s">
        <v>516</v>
      </c>
      <c r="K105" s="546" t="s">
        <v>1513</v>
      </c>
      <c r="L105" s="546" t="s">
        <v>394</v>
      </c>
    </row>
    <row r="106" spans="3:12" ht="15.75" thickBot="1" x14ac:dyDescent="0.3">
      <c r="C106" s="579" t="s">
        <v>59</v>
      </c>
      <c r="D106" s="573"/>
      <c r="E106" s="571">
        <v>0</v>
      </c>
      <c r="F106" s="554">
        <v>0</v>
      </c>
      <c r="G106" s="545">
        <v>0</v>
      </c>
      <c r="H106" s="574"/>
      <c r="I106" s="548" t="s">
        <v>518</v>
      </c>
      <c r="J106" s="548" t="s">
        <v>517</v>
      </c>
      <c r="K106" s="546" t="s">
        <v>1513</v>
      </c>
      <c r="L106" s="546" t="s">
        <v>394</v>
      </c>
    </row>
    <row r="107" spans="3:12" ht="15.75" thickBot="1" x14ac:dyDescent="0.3">
      <c r="C107" s="565" t="s">
        <v>491</v>
      </c>
      <c r="D107" s="581"/>
      <c r="E107" s="569">
        <v>12</v>
      </c>
      <c r="F107" s="585">
        <v>13238.9</v>
      </c>
      <c r="G107" s="551">
        <v>0</v>
      </c>
      <c r="H107" s="575"/>
      <c r="I107" s="552" t="s">
        <v>495</v>
      </c>
      <c r="J107" s="552" t="s">
        <v>496</v>
      </c>
      <c r="K107" s="546" t="s">
        <v>1513</v>
      </c>
      <c r="L107" s="546" t="s">
        <v>394</v>
      </c>
    </row>
    <row r="108" spans="3:12" x14ac:dyDescent="0.25">
      <c r="C108" s="578" t="s">
        <v>58</v>
      </c>
      <c r="D108" s="573"/>
      <c r="E108" s="571">
        <v>0</v>
      </c>
      <c r="F108" s="547">
        <v>0</v>
      </c>
      <c r="G108" s="545">
        <v>0</v>
      </c>
      <c r="H108" s="574"/>
      <c r="I108" s="553" t="s">
        <v>515</v>
      </c>
      <c r="J108" s="553" t="s">
        <v>516</v>
      </c>
      <c r="K108" s="546" t="s">
        <v>1513</v>
      </c>
      <c r="L108" s="546" t="s">
        <v>394</v>
      </c>
    </row>
    <row r="109" spans="3:12" ht="15.75" thickBot="1" x14ac:dyDescent="0.3">
      <c r="C109" s="579" t="s">
        <v>59</v>
      </c>
      <c r="D109" s="573"/>
      <c r="E109" s="571">
        <v>0</v>
      </c>
      <c r="F109" s="554">
        <v>0</v>
      </c>
      <c r="G109" s="545">
        <v>0</v>
      </c>
      <c r="H109" s="574"/>
      <c r="I109" s="548" t="s">
        <v>518</v>
      </c>
      <c r="J109" s="548" t="s">
        <v>517</v>
      </c>
      <c r="K109" s="546" t="s">
        <v>1513</v>
      </c>
      <c r="L109" s="546" t="s">
        <v>394</v>
      </c>
    </row>
    <row r="110" spans="3:12" ht="15.75" thickBot="1" x14ac:dyDescent="0.3">
      <c r="C110" s="565" t="s">
        <v>492</v>
      </c>
      <c r="D110" s="581"/>
      <c r="E110" s="569">
        <v>12</v>
      </c>
      <c r="F110" s="585">
        <v>12356.31</v>
      </c>
      <c r="G110" s="551">
        <v>0</v>
      </c>
      <c r="H110" s="575"/>
      <c r="I110" s="552" t="s">
        <v>495</v>
      </c>
      <c r="J110" s="552" t="s">
        <v>496</v>
      </c>
      <c r="K110" s="546" t="s">
        <v>1513</v>
      </c>
      <c r="L110" s="546" t="s">
        <v>394</v>
      </c>
    </row>
    <row r="111" spans="3:12" x14ac:dyDescent="0.25">
      <c r="C111" s="578" t="s">
        <v>58</v>
      </c>
      <c r="D111" s="573"/>
      <c r="E111" s="571">
        <v>0</v>
      </c>
      <c r="F111" s="547">
        <v>0</v>
      </c>
      <c r="G111" s="545">
        <v>0</v>
      </c>
      <c r="H111" s="574"/>
      <c r="I111" s="553" t="s">
        <v>515</v>
      </c>
      <c r="J111" s="553" t="s">
        <v>516</v>
      </c>
      <c r="K111" s="546" t="s">
        <v>1513</v>
      </c>
      <c r="L111" s="546" t="s">
        <v>394</v>
      </c>
    </row>
    <row r="112" spans="3:12" ht="15.75" thickBot="1" x14ac:dyDescent="0.3">
      <c r="C112" s="579" t="s">
        <v>59</v>
      </c>
      <c r="D112" s="573"/>
      <c r="E112" s="571">
        <v>0</v>
      </c>
      <c r="F112" s="554">
        <v>0</v>
      </c>
      <c r="G112" s="545">
        <v>0</v>
      </c>
      <c r="H112" s="574"/>
      <c r="I112" s="548" t="s">
        <v>518</v>
      </c>
      <c r="J112" s="548" t="s">
        <v>517</v>
      </c>
      <c r="K112" s="546" t="s">
        <v>1513</v>
      </c>
      <c r="L112" s="546" t="s">
        <v>394</v>
      </c>
    </row>
    <row r="113" spans="3:12" ht="15.75" thickBot="1" x14ac:dyDescent="0.3">
      <c r="C113" s="565" t="s">
        <v>493</v>
      </c>
      <c r="D113" s="581"/>
      <c r="E113" s="569">
        <v>12</v>
      </c>
      <c r="F113" s="585">
        <v>463.22</v>
      </c>
      <c r="G113" s="551">
        <v>0</v>
      </c>
      <c r="H113" s="575"/>
      <c r="I113" s="552" t="s">
        <v>495</v>
      </c>
      <c r="J113" s="552" t="s">
        <v>496</v>
      </c>
      <c r="K113" s="546" t="s">
        <v>1513</v>
      </c>
      <c r="L113" s="546" t="s">
        <v>394</v>
      </c>
    </row>
    <row r="114" spans="3:12" x14ac:dyDescent="0.25">
      <c r="C114" s="578" t="s">
        <v>58</v>
      </c>
      <c r="D114" s="573"/>
      <c r="E114" s="571">
        <v>0</v>
      </c>
      <c r="F114" s="547">
        <v>0</v>
      </c>
      <c r="G114" s="545">
        <v>0</v>
      </c>
      <c r="H114" s="574"/>
      <c r="I114" s="553" t="s">
        <v>515</v>
      </c>
      <c r="J114" s="553" t="s">
        <v>516</v>
      </c>
      <c r="K114" s="546" t="s">
        <v>1513</v>
      </c>
      <c r="L114" s="546" t="s">
        <v>394</v>
      </c>
    </row>
    <row r="115" spans="3:12" ht="15.75" thickBot="1" x14ac:dyDescent="0.3">
      <c r="C115" s="579" t="s">
        <v>59</v>
      </c>
      <c r="D115" s="573"/>
      <c r="E115" s="571">
        <v>0</v>
      </c>
      <c r="F115" s="554">
        <v>0</v>
      </c>
      <c r="G115" s="545">
        <v>0</v>
      </c>
      <c r="H115" s="574"/>
      <c r="I115" s="548" t="s">
        <v>518</v>
      </c>
      <c r="J115" s="548" t="s">
        <v>517</v>
      </c>
      <c r="K115" s="546" t="s">
        <v>1513</v>
      </c>
      <c r="L115" s="546" t="s">
        <v>394</v>
      </c>
    </row>
    <row r="116" spans="3:12" ht="15.75" thickBot="1" x14ac:dyDescent="0.3">
      <c r="C116" s="565" t="s">
        <v>494</v>
      </c>
      <c r="D116" s="581"/>
      <c r="E116" s="569">
        <v>12</v>
      </c>
      <c r="F116" s="585">
        <v>2007.3</v>
      </c>
      <c r="G116" s="551">
        <v>0</v>
      </c>
      <c r="H116" s="575"/>
      <c r="I116" s="552" t="s">
        <v>495</v>
      </c>
      <c r="J116" s="552" t="s">
        <v>496</v>
      </c>
      <c r="K116" s="546" t="s">
        <v>1513</v>
      </c>
      <c r="L116" s="546" t="s">
        <v>394</v>
      </c>
    </row>
    <row r="117" spans="3:12" x14ac:dyDescent="0.25">
      <c r="C117" s="578" t="s">
        <v>58</v>
      </c>
      <c r="D117" s="573"/>
      <c r="E117" s="571">
        <v>0</v>
      </c>
      <c r="F117" s="547">
        <v>0</v>
      </c>
      <c r="G117" s="545">
        <v>0</v>
      </c>
      <c r="H117" s="574"/>
      <c r="I117" s="553" t="s">
        <v>515</v>
      </c>
      <c r="J117" s="553" t="s">
        <v>516</v>
      </c>
      <c r="K117" s="546" t="s">
        <v>1513</v>
      </c>
      <c r="L117" s="546" t="s">
        <v>394</v>
      </c>
    </row>
    <row r="118" spans="3:12" ht="15.75" thickBot="1" x14ac:dyDescent="0.3">
      <c r="C118" s="579" t="s">
        <v>59</v>
      </c>
      <c r="D118" s="573"/>
      <c r="E118" s="571">
        <v>0</v>
      </c>
      <c r="F118" s="554">
        <v>0</v>
      </c>
      <c r="G118" s="545">
        <v>0</v>
      </c>
      <c r="H118" s="574"/>
      <c r="I118" s="548" t="s">
        <v>518</v>
      </c>
      <c r="J118" s="548" t="s">
        <v>517</v>
      </c>
      <c r="K118" s="546" t="s">
        <v>1513</v>
      </c>
      <c r="L118" s="546" t="s">
        <v>394</v>
      </c>
    </row>
    <row r="119" spans="3:12" ht="15.75" thickBot="1" x14ac:dyDescent="0.3">
      <c r="C119" s="568" t="s">
        <v>83</v>
      </c>
      <c r="D119" s="581"/>
      <c r="E119" s="569">
        <v>12</v>
      </c>
      <c r="F119" s="567">
        <v>30000</v>
      </c>
      <c r="G119" s="551">
        <v>0</v>
      </c>
      <c r="H119" s="575"/>
      <c r="I119" s="552" t="s">
        <v>563</v>
      </c>
      <c r="J119" s="552" t="s">
        <v>564</v>
      </c>
      <c r="K119" s="546" t="s">
        <v>1513</v>
      </c>
      <c r="L119" s="546" t="s">
        <v>394</v>
      </c>
    </row>
    <row r="120" spans="3:12" x14ac:dyDescent="0.25">
      <c r="C120" s="578" t="s">
        <v>58</v>
      </c>
      <c r="D120" s="573"/>
      <c r="E120" s="571">
        <v>0</v>
      </c>
      <c r="F120" s="554">
        <v>0</v>
      </c>
      <c r="G120" s="545">
        <v>0</v>
      </c>
      <c r="H120" s="574"/>
      <c r="I120" s="548" t="s">
        <v>563</v>
      </c>
      <c r="J120" s="548" t="s">
        <v>564</v>
      </c>
      <c r="K120" s="546" t="s">
        <v>1513</v>
      </c>
      <c r="L120" s="546" t="s">
        <v>393</v>
      </c>
    </row>
    <row r="121" spans="3:12" ht="15.75" thickBot="1" x14ac:dyDescent="0.3">
      <c r="C121" s="579" t="s">
        <v>59</v>
      </c>
      <c r="D121" s="573"/>
      <c r="E121" s="571">
        <v>0</v>
      </c>
      <c r="F121" s="547">
        <v>0</v>
      </c>
      <c r="G121" s="545">
        <v>0</v>
      </c>
      <c r="H121" s="574"/>
      <c r="I121" s="548" t="s">
        <v>563</v>
      </c>
      <c r="J121" s="548" t="s">
        <v>564</v>
      </c>
      <c r="K121" s="546" t="s">
        <v>1513</v>
      </c>
      <c r="L121" s="546" t="s">
        <v>398</v>
      </c>
    </row>
    <row r="122" spans="3:12" ht="15.75" thickBot="1" x14ac:dyDescent="0.3">
      <c r="C122" s="568" t="s">
        <v>60</v>
      </c>
      <c r="D122" s="581"/>
      <c r="E122" s="569">
        <v>12</v>
      </c>
      <c r="F122" s="555">
        <v>30000</v>
      </c>
      <c r="G122" s="551">
        <v>0</v>
      </c>
      <c r="H122" s="575"/>
      <c r="I122" s="552" t="s">
        <v>704</v>
      </c>
      <c r="J122" s="552" t="s">
        <v>705</v>
      </c>
      <c r="K122" s="546" t="s">
        <v>1513</v>
      </c>
      <c r="L122" s="546" t="s">
        <v>393</v>
      </c>
    </row>
    <row r="123" spans="3:12" x14ac:dyDescent="0.25">
      <c r="C123" s="578" t="s">
        <v>58</v>
      </c>
      <c r="D123" s="573"/>
      <c r="E123" s="571">
        <v>0</v>
      </c>
      <c r="F123" s="547">
        <v>0</v>
      </c>
      <c r="G123" s="545">
        <v>0</v>
      </c>
      <c r="H123" s="574"/>
      <c r="I123" s="548" t="s">
        <v>704</v>
      </c>
      <c r="J123" s="548" t="s">
        <v>705</v>
      </c>
      <c r="K123" s="546" t="s">
        <v>1513</v>
      </c>
      <c r="L123" s="546" t="s">
        <v>393</v>
      </c>
    </row>
    <row r="124" spans="3:12" ht="15.75" thickBot="1" x14ac:dyDescent="0.3">
      <c r="C124" s="579" t="s">
        <v>59</v>
      </c>
      <c r="D124" s="573"/>
      <c r="E124" s="571">
        <v>0</v>
      </c>
      <c r="F124" s="547">
        <v>0</v>
      </c>
      <c r="G124" s="545">
        <v>0</v>
      </c>
      <c r="H124" s="574"/>
      <c r="I124" s="548" t="s">
        <v>704</v>
      </c>
      <c r="J124" s="548" t="s">
        <v>705</v>
      </c>
      <c r="K124" s="546" t="s">
        <v>1513</v>
      </c>
      <c r="L124" s="546" t="s">
        <v>393</v>
      </c>
    </row>
    <row r="125" spans="3:12" ht="15.75" thickBot="1" x14ac:dyDescent="0.3">
      <c r="C125" s="568" t="s">
        <v>61</v>
      </c>
      <c r="D125" s="581"/>
      <c r="E125" s="569">
        <v>12</v>
      </c>
      <c r="F125" s="555">
        <v>30000</v>
      </c>
      <c r="G125" s="551">
        <v>0</v>
      </c>
      <c r="H125" s="575"/>
      <c r="I125" s="552" t="s">
        <v>495</v>
      </c>
      <c r="J125" s="552" t="s">
        <v>496</v>
      </c>
      <c r="K125" s="546" t="s">
        <v>1513</v>
      </c>
      <c r="L125" s="546" t="s">
        <v>393</v>
      </c>
    </row>
    <row r="126" spans="3:12" x14ac:dyDescent="0.25">
      <c r="C126" s="578" t="s">
        <v>58</v>
      </c>
      <c r="D126" s="576"/>
      <c r="E126" s="559">
        <v>0</v>
      </c>
      <c r="F126" s="556">
        <v>0</v>
      </c>
      <c r="G126" s="557">
        <v>0</v>
      </c>
      <c r="H126" s="574"/>
      <c r="I126" s="548" t="s">
        <v>515</v>
      </c>
      <c r="J126" s="548" t="s">
        <v>516</v>
      </c>
      <c r="K126" s="546" t="s">
        <v>1513</v>
      </c>
      <c r="L126" s="546" t="s">
        <v>393</v>
      </c>
    </row>
    <row r="127" spans="3:12" ht="15.75" thickBot="1" x14ac:dyDescent="0.3">
      <c r="C127" s="580" t="s">
        <v>59</v>
      </c>
      <c r="D127" s="572"/>
      <c r="E127" s="560">
        <v>0</v>
      </c>
      <c r="F127" s="549">
        <v>0</v>
      </c>
      <c r="G127" s="549">
        <v>0</v>
      </c>
      <c r="H127" s="572"/>
      <c r="I127" s="550" t="s">
        <v>518</v>
      </c>
      <c r="J127" s="558" t="s">
        <v>517</v>
      </c>
      <c r="K127" s="550" t="s">
        <v>1513</v>
      </c>
      <c r="L127" s="558" t="s">
        <v>393</v>
      </c>
    </row>
    <row r="129" spans="3:12" ht="15.75" thickBot="1" x14ac:dyDescent="0.3">
      <c r="C129" s="538"/>
      <c r="D129" s="538"/>
      <c r="E129" s="538"/>
      <c r="F129" s="538"/>
      <c r="G129" s="538"/>
      <c r="H129" s="538"/>
      <c r="I129" s="538"/>
      <c r="J129" s="538"/>
      <c r="K129" s="570"/>
      <c r="L129" s="538"/>
    </row>
    <row r="130" spans="3:12" ht="15.75" thickBot="1" x14ac:dyDescent="0.3">
      <c r="C130" s="541" t="s">
        <v>43</v>
      </c>
      <c r="D130" s="539">
        <v>428803.06499999994</v>
      </c>
      <c r="E130" s="543"/>
      <c r="F130" s="543"/>
      <c r="G130" s="543"/>
      <c r="H130" s="542"/>
      <c r="I130" s="542"/>
      <c r="J130" s="542"/>
      <c r="K130" s="570"/>
      <c r="L130" s="538"/>
    </row>
    <row r="131" spans="3:12" x14ac:dyDescent="0.25">
      <c r="C131" s="538"/>
      <c r="D131" s="540"/>
      <c r="E131" s="543"/>
      <c r="F131" s="543"/>
      <c r="G131" s="543"/>
      <c r="H131" s="542"/>
      <c r="I131" s="542"/>
      <c r="J131" s="542"/>
      <c r="K131" s="570"/>
      <c r="L131" s="538"/>
    </row>
    <row r="132" spans="3:12" x14ac:dyDescent="0.25">
      <c r="C132" s="538"/>
      <c r="D132" s="540"/>
      <c r="E132" s="543"/>
      <c r="F132" s="543"/>
      <c r="G132" s="543"/>
      <c r="H132" s="542"/>
      <c r="I132" s="542"/>
      <c r="J132" s="542"/>
      <c r="K132" s="570"/>
      <c r="L132" s="538"/>
    </row>
    <row r="133" spans="3:12" ht="15.75" x14ac:dyDescent="0.25">
      <c r="C133" s="582" t="s">
        <v>391</v>
      </c>
      <c r="D133" s="586" t="s">
        <v>1871</v>
      </c>
      <c r="E133" s="543"/>
      <c r="F133" s="543"/>
      <c r="G133" s="543"/>
      <c r="H133" s="542"/>
      <c r="I133" s="542"/>
      <c r="J133" s="542"/>
      <c r="K133" s="570"/>
      <c r="L133" s="538"/>
    </row>
    <row r="134" spans="3:12" ht="18.75" x14ac:dyDescent="0.25">
      <c r="C134" s="583" t="s">
        <v>1872</v>
      </c>
      <c r="D134" s="540"/>
      <c r="E134" s="543"/>
      <c r="F134" s="543"/>
      <c r="G134" s="543"/>
      <c r="H134" s="542"/>
      <c r="I134" s="542"/>
      <c r="J134" s="542"/>
      <c r="K134" s="570"/>
      <c r="L134" s="538"/>
    </row>
    <row r="135" spans="3:12" ht="15.75" thickBot="1" x14ac:dyDescent="0.3">
      <c r="C135" s="544"/>
      <c r="D135" s="540"/>
      <c r="E135" s="543"/>
      <c r="F135" s="543"/>
      <c r="G135" s="543"/>
      <c r="H135" s="542"/>
      <c r="I135" s="542"/>
      <c r="J135" s="542"/>
      <c r="K135" s="570"/>
      <c r="L135" s="538"/>
    </row>
    <row r="136" spans="3:12" ht="30.75" thickBot="1" x14ac:dyDescent="0.3">
      <c r="C136" s="562" t="s">
        <v>44</v>
      </c>
      <c r="D136" s="566" t="s">
        <v>55</v>
      </c>
      <c r="E136" s="577" t="s">
        <v>56</v>
      </c>
      <c r="F136" s="566" t="s">
        <v>57</v>
      </c>
      <c r="G136" s="563" t="s">
        <v>27</v>
      </c>
      <c r="H136" s="561" t="s">
        <v>130</v>
      </c>
      <c r="I136" s="564" t="s">
        <v>46</v>
      </c>
      <c r="J136" s="564" t="s">
        <v>131</v>
      </c>
      <c r="K136" s="564" t="s">
        <v>409</v>
      </c>
      <c r="L136" s="564" t="s">
        <v>410</v>
      </c>
    </row>
    <row r="137" spans="3:12" ht="15.75" thickBot="1" x14ac:dyDescent="0.3">
      <c r="C137" s="565" t="s">
        <v>481</v>
      </c>
      <c r="D137" s="581"/>
      <c r="E137" s="569">
        <v>12</v>
      </c>
      <c r="F137" s="585">
        <v>43674.39</v>
      </c>
      <c r="G137" s="551">
        <v>0</v>
      </c>
      <c r="H137" s="575"/>
      <c r="I137" s="552" t="s">
        <v>495</v>
      </c>
      <c r="J137" s="552" t="s">
        <v>496</v>
      </c>
      <c r="K137" s="584" t="s">
        <v>1453</v>
      </c>
      <c r="L137" s="546" t="s">
        <v>393</v>
      </c>
    </row>
    <row r="138" spans="3:12" x14ac:dyDescent="0.25">
      <c r="C138" s="578" t="s">
        <v>58</v>
      </c>
      <c r="D138" s="573"/>
      <c r="E138" s="571">
        <v>0</v>
      </c>
      <c r="F138" s="547">
        <v>0</v>
      </c>
      <c r="G138" s="545">
        <v>0</v>
      </c>
      <c r="H138" s="574"/>
      <c r="I138" s="553" t="s">
        <v>515</v>
      </c>
      <c r="J138" s="553" t="s">
        <v>516</v>
      </c>
      <c r="K138" s="546" t="s">
        <v>1453</v>
      </c>
      <c r="L138" s="546" t="s">
        <v>411</v>
      </c>
    </row>
    <row r="139" spans="3:12" ht="15.75" thickBot="1" x14ac:dyDescent="0.3">
      <c r="C139" s="579" t="s">
        <v>59</v>
      </c>
      <c r="D139" s="573"/>
      <c r="E139" s="571">
        <v>0</v>
      </c>
      <c r="F139" s="554">
        <v>0</v>
      </c>
      <c r="G139" s="545">
        <v>0</v>
      </c>
      <c r="H139" s="574"/>
      <c r="I139" s="548" t="s">
        <v>518</v>
      </c>
      <c r="J139" s="548" t="s">
        <v>517</v>
      </c>
      <c r="K139" s="546" t="s">
        <v>1453</v>
      </c>
      <c r="L139" s="546" t="s">
        <v>394</v>
      </c>
    </row>
    <row r="140" spans="3:12" ht="15.75" thickBot="1" x14ac:dyDescent="0.3">
      <c r="C140" s="565" t="s">
        <v>482</v>
      </c>
      <c r="D140" s="581"/>
      <c r="E140" s="569">
        <v>12</v>
      </c>
      <c r="F140" s="585">
        <v>39703.99</v>
      </c>
      <c r="G140" s="551">
        <v>0</v>
      </c>
      <c r="H140" s="575"/>
      <c r="I140" s="552" t="s">
        <v>495</v>
      </c>
      <c r="J140" s="552" t="s">
        <v>496</v>
      </c>
      <c r="K140" s="546" t="s">
        <v>1453</v>
      </c>
      <c r="L140" s="546" t="s">
        <v>394</v>
      </c>
    </row>
    <row r="141" spans="3:12" x14ac:dyDescent="0.25">
      <c r="C141" s="578" t="s">
        <v>58</v>
      </c>
      <c r="D141" s="573"/>
      <c r="E141" s="571">
        <v>0</v>
      </c>
      <c r="F141" s="547">
        <v>0</v>
      </c>
      <c r="G141" s="545">
        <v>0</v>
      </c>
      <c r="H141" s="574"/>
      <c r="I141" s="553" t="s">
        <v>515</v>
      </c>
      <c r="J141" s="553" t="s">
        <v>516</v>
      </c>
      <c r="K141" s="546" t="s">
        <v>1453</v>
      </c>
      <c r="L141" s="546" t="s">
        <v>394</v>
      </c>
    </row>
    <row r="142" spans="3:12" ht="15.75" thickBot="1" x14ac:dyDescent="0.3">
      <c r="C142" s="579" t="s">
        <v>59</v>
      </c>
      <c r="D142" s="573"/>
      <c r="E142" s="571">
        <v>0</v>
      </c>
      <c r="F142" s="554">
        <v>0</v>
      </c>
      <c r="G142" s="545">
        <v>0</v>
      </c>
      <c r="H142" s="574"/>
      <c r="I142" s="548" t="s">
        <v>518</v>
      </c>
      <c r="J142" s="548" t="s">
        <v>517</v>
      </c>
      <c r="K142" s="546" t="s">
        <v>1453</v>
      </c>
      <c r="L142" s="546" t="s">
        <v>394</v>
      </c>
    </row>
    <row r="143" spans="3:12" ht="15.75" thickBot="1" x14ac:dyDescent="0.3">
      <c r="C143" s="565" t="s">
        <v>483</v>
      </c>
      <c r="D143" s="581"/>
      <c r="E143" s="569">
        <v>12</v>
      </c>
      <c r="F143" s="585">
        <v>35733.589999999997</v>
      </c>
      <c r="G143" s="551">
        <v>0</v>
      </c>
      <c r="H143" s="575"/>
      <c r="I143" s="552" t="s">
        <v>495</v>
      </c>
      <c r="J143" s="552" t="s">
        <v>496</v>
      </c>
      <c r="K143" s="546" t="s">
        <v>1453</v>
      </c>
      <c r="L143" s="546" t="s">
        <v>394</v>
      </c>
    </row>
    <row r="144" spans="3:12" x14ac:dyDescent="0.25">
      <c r="C144" s="578" t="s">
        <v>58</v>
      </c>
      <c r="D144" s="573"/>
      <c r="E144" s="571">
        <v>0</v>
      </c>
      <c r="F144" s="547">
        <v>0</v>
      </c>
      <c r="G144" s="545">
        <v>0</v>
      </c>
      <c r="H144" s="574"/>
      <c r="I144" s="553" t="s">
        <v>515</v>
      </c>
      <c r="J144" s="553" t="s">
        <v>516</v>
      </c>
      <c r="K144" s="546" t="s">
        <v>1453</v>
      </c>
      <c r="L144" s="546" t="s">
        <v>394</v>
      </c>
    </row>
    <row r="145" spans="3:12" ht="15.75" thickBot="1" x14ac:dyDescent="0.3">
      <c r="C145" s="579" t="s">
        <v>59</v>
      </c>
      <c r="D145" s="573"/>
      <c r="E145" s="571">
        <v>0</v>
      </c>
      <c r="F145" s="554">
        <v>0</v>
      </c>
      <c r="G145" s="545">
        <v>0</v>
      </c>
      <c r="H145" s="574"/>
      <c r="I145" s="548" t="s">
        <v>518</v>
      </c>
      <c r="J145" s="548" t="s">
        <v>517</v>
      </c>
      <c r="K145" s="546" t="s">
        <v>1453</v>
      </c>
      <c r="L145" s="546" t="s">
        <v>394</v>
      </c>
    </row>
    <row r="146" spans="3:12" ht="15.75" thickBot="1" x14ac:dyDescent="0.3">
      <c r="C146" s="565" t="s">
        <v>484</v>
      </c>
      <c r="D146" s="581">
        <v>1</v>
      </c>
      <c r="E146" s="569">
        <v>12</v>
      </c>
      <c r="F146" s="585">
        <v>31763.19</v>
      </c>
      <c r="G146" s="551">
        <v>381158.27999999997</v>
      </c>
      <c r="H146" s="575" t="s">
        <v>128</v>
      </c>
      <c r="I146" s="552" t="s">
        <v>495</v>
      </c>
      <c r="J146" s="552" t="s">
        <v>496</v>
      </c>
      <c r="K146" s="546" t="s">
        <v>1364</v>
      </c>
      <c r="L146" s="546" t="s">
        <v>411</v>
      </c>
    </row>
    <row r="147" spans="3:12" x14ac:dyDescent="0.25">
      <c r="C147" s="578" t="s">
        <v>58</v>
      </c>
      <c r="D147" s="573"/>
      <c r="E147" s="571">
        <v>0</v>
      </c>
      <c r="F147" s="547">
        <v>31763.19</v>
      </c>
      <c r="G147" s="545">
        <v>31763.19</v>
      </c>
      <c r="H147" s="574" t="s">
        <v>128</v>
      </c>
      <c r="I147" s="553" t="s">
        <v>515</v>
      </c>
      <c r="J147" s="553" t="s">
        <v>516</v>
      </c>
      <c r="K147" s="546" t="s">
        <v>1453</v>
      </c>
      <c r="L147" s="546" t="s">
        <v>394</v>
      </c>
    </row>
    <row r="148" spans="3:12" ht="15.75" thickBot="1" x14ac:dyDescent="0.3">
      <c r="C148" s="579" t="s">
        <v>59</v>
      </c>
      <c r="D148" s="573"/>
      <c r="E148" s="571">
        <v>0</v>
      </c>
      <c r="F148" s="554">
        <v>15881.594999999999</v>
      </c>
      <c r="G148" s="545">
        <v>15881.594999999999</v>
      </c>
      <c r="H148" s="574" t="s">
        <v>128</v>
      </c>
      <c r="I148" s="548" t="s">
        <v>518</v>
      </c>
      <c r="J148" s="548" t="s">
        <v>517</v>
      </c>
      <c r="K148" s="546" t="s">
        <v>1453</v>
      </c>
      <c r="L148" s="546" t="s">
        <v>394</v>
      </c>
    </row>
    <row r="149" spans="3:12" ht="15.75" thickBot="1" x14ac:dyDescent="0.3">
      <c r="C149" s="565" t="s">
        <v>485</v>
      </c>
      <c r="D149" s="581"/>
      <c r="E149" s="569">
        <v>12</v>
      </c>
      <c r="F149" s="585">
        <v>29777.99</v>
      </c>
      <c r="G149" s="551">
        <v>0</v>
      </c>
      <c r="H149" s="575"/>
      <c r="I149" s="552" t="s">
        <v>495</v>
      </c>
      <c r="J149" s="552" t="s">
        <v>496</v>
      </c>
      <c r="K149" s="546" t="s">
        <v>1453</v>
      </c>
      <c r="L149" s="546" t="s">
        <v>394</v>
      </c>
    </row>
    <row r="150" spans="3:12" x14ac:dyDescent="0.25">
      <c r="C150" s="578" t="s">
        <v>58</v>
      </c>
      <c r="D150" s="573"/>
      <c r="E150" s="571">
        <v>0</v>
      </c>
      <c r="F150" s="547">
        <v>0</v>
      </c>
      <c r="G150" s="545">
        <v>0</v>
      </c>
      <c r="H150" s="574"/>
      <c r="I150" s="553" t="s">
        <v>515</v>
      </c>
      <c r="J150" s="553" t="s">
        <v>516</v>
      </c>
      <c r="K150" s="546" t="s">
        <v>1453</v>
      </c>
      <c r="L150" s="546" t="s">
        <v>394</v>
      </c>
    </row>
    <row r="151" spans="3:12" ht="15.75" thickBot="1" x14ac:dyDescent="0.3">
      <c r="C151" s="579" t="s">
        <v>59</v>
      </c>
      <c r="D151" s="573"/>
      <c r="E151" s="571">
        <v>0</v>
      </c>
      <c r="F151" s="554">
        <v>0</v>
      </c>
      <c r="G151" s="545">
        <v>0</v>
      </c>
      <c r="H151" s="574"/>
      <c r="I151" s="548" t="s">
        <v>518</v>
      </c>
      <c r="J151" s="548" t="s">
        <v>517</v>
      </c>
      <c r="K151" s="546" t="s">
        <v>1453</v>
      </c>
      <c r="L151" s="546" t="s">
        <v>394</v>
      </c>
    </row>
    <row r="152" spans="3:12" ht="15.75" thickBot="1" x14ac:dyDescent="0.3">
      <c r="C152" s="565" t="s">
        <v>486</v>
      </c>
      <c r="D152" s="581"/>
      <c r="E152" s="569">
        <v>12</v>
      </c>
      <c r="F152" s="585">
        <v>27792.79</v>
      </c>
      <c r="G152" s="551">
        <v>0</v>
      </c>
      <c r="H152" s="575"/>
      <c r="I152" s="552" t="s">
        <v>495</v>
      </c>
      <c r="J152" s="552" t="s">
        <v>496</v>
      </c>
      <c r="K152" s="546" t="s">
        <v>1453</v>
      </c>
      <c r="L152" s="546" t="s">
        <v>394</v>
      </c>
    </row>
    <row r="153" spans="3:12" x14ac:dyDescent="0.25">
      <c r="C153" s="578" t="s">
        <v>58</v>
      </c>
      <c r="D153" s="573"/>
      <c r="E153" s="571">
        <v>0</v>
      </c>
      <c r="F153" s="547">
        <v>0</v>
      </c>
      <c r="G153" s="545">
        <v>0</v>
      </c>
      <c r="H153" s="574"/>
      <c r="I153" s="553" t="s">
        <v>515</v>
      </c>
      <c r="J153" s="553" t="s">
        <v>516</v>
      </c>
      <c r="K153" s="546" t="s">
        <v>1453</v>
      </c>
      <c r="L153" s="546" t="s">
        <v>394</v>
      </c>
    </row>
    <row r="154" spans="3:12" ht="15.75" thickBot="1" x14ac:dyDescent="0.3">
      <c r="C154" s="579" t="s">
        <v>59</v>
      </c>
      <c r="D154" s="573"/>
      <c r="E154" s="571">
        <v>0</v>
      </c>
      <c r="F154" s="554">
        <v>0</v>
      </c>
      <c r="G154" s="545">
        <v>0</v>
      </c>
      <c r="H154" s="574"/>
      <c r="I154" s="548" t="s">
        <v>518</v>
      </c>
      <c r="J154" s="548" t="s">
        <v>517</v>
      </c>
      <c r="K154" s="546" t="s">
        <v>1453</v>
      </c>
      <c r="L154" s="546" t="s">
        <v>394</v>
      </c>
    </row>
    <row r="155" spans="3:12" ht="15.75" thickBot="1" x14ac:dyDescent="0.3">
      <c r="C155" s="565" t="s">
        <v>487</v>
      </c>
      <c r="D155" s="581"/>
      <c r="E155" s="569">
        <v>12</v>
      </c>
      <c r="F155" s="585">
        <v>18859.39</v>
      </c>
      <c r="G155" s="551">
        <v>0</v>
      </c>
      <c r="H155" s="575"/>
      <c r="I155" s="552" t="s">
        <v>495</v>
      </c>
      <c r="J155" s="552" t="s">
        <v>496</v>
      </c>
      <c r="K155" s="546" t="s">
        <v>1453</v>
      </c>
      <c r="L155" s="546" t="s">
        <v>394</v>
      </c>
    </row>
    <row r="156" spans="3:12" x14ac:dyDescent="0.25">
      <c r="C156" s="578" t="s">
        <v>58</v>
      </c>
      <c r="D156" s="573"/>
      <c r="E156" s="571">
        <v>0</v>
      </c>
      <c r="F156" s="547">
        <v>0</v>
      </c>
      <c r="G156" s="545">
        <v>0</v>
      </c>
      <c r="H156" s="574"/>
      <c r="I156" s="553" t="s">
        <v>515</v>
      </c>
      <c r="J156" s="553" t="s">
        <v>516</v>
      </c>
      <c r="K156" s="546" t="s">
        <v>1453</v>
      </c>
      <c r="L156" s="546" t="s">
        <v>394</v>
      </c>
    </row>
    <row r="157" spans="3:12" ht="15.75" thickBot="1" x14ac:dyDescent="0.3">
      <c r="C157" s="579" t="s">
        <v>59</v>
      </c>
      <c r="D157" s="573"/>
      <c r="E157" s="571">
        <v>0</v>
      </c>
      <c r="F157" s="554">
        <v>0</v>
      </c>
      <c r="G157" s="545">
        <v>0</v>
      </c>
      <c r="H157" s="574"/>
      <c r="I157" s="548" t="s">
        <v>518</v>
      </c>
      <c r="J157" s="548" t="s">
        <v>517</v>
      </c>
      <c r="K157" s="546" t="s">
        <v>1453</v>
      </c>
      <c r="L157" s="546" t="s">
        <v>394</v>
      </c>
    </row>
    <row r="158" spans="3:12" ht="15.75" thickBot="1" x14ac:dyDescent="0.3">
      <c r="C158" s="565" t="s">
        <v>488</v>
      </c>
      <c r="D158" s="581"/>
      <c r="E158" s="569">
        <v>12</v>
      </c>
      <c r="F158" s="585">
        <v>17866.8</v>
      </c>
      <c r="G158" s="551">
        <v>0</v>
      </c>
      <c r="H158" s="575"/>
      <c r="I158" s="552" t="s">
        <v>495</v>
      </c>
      <c r="J158" s="552" t="s">
        <v>496</v>
      </c>
      <c r="K158" s="546" t="s">
        <v>1453</v>
      </c>
      <c r="L158" s="546" t="s">
        <v>394</v>
      </c>
    </row>
    <row r="159" spans="3:12" x14ac:dyDescent="0.25">
      <c r="C159" s="578" t="s">
        <v>58</v>
      </c>
      <c r="D159" s="573"/>
      <c r="E159" s="571">
        <v>0</v>
      </c>
      <c r="F159" s="547">
        <v>0</v>
      </c>
      <c r="G159" s="545">
        <v>0</v>
      </c>
      <c r="H159" s="574"/>
      <c r="I159" s="553" t="s">
        <v>515</v>
      </c>
      <c r="J159" s="553" t="s">
        <v>516</v>
      </c>
      <c r="K159" s="546" t="s">
        <v>1453</v>
      </c>
      <c r="L159" s="546" t="s">
        <v>394</v>
      </c>
    </row>
    <row r="160" spans="3:12" ht="15.75" thickBot="1" x14ac:dyDescent="0.3">
      <c r="C160" s="579" t="s">
        <v>59</v>
      </c>
      <c r="D160" s="573"/>
      <c r="E160" s="571">
        <v>0</v>
      </c>
      <c r="F160" s="554">
        <v>0</v>
      </c>
      <c r="G160" s="545">
        <v>0</v>
      </c>
      <c r="H160" s="574"/>
      <c r="I160" s="548" t="s">
        <v>518</v>
      </c>
      <c r="J160" s="548" t="s">
        <v>517</v>
      </c>
      <c r="K160" s="546" t="s">
        <v>1453</v>
      </c>
      <c r="L160" s="546" t="s">
        <v>394</v>
      </c>
    </row>
    <row r="161" spans="3:12" ht="15.75" thickBot="1" x14ac:dyDescent="0.3">
      <c r="C161" s="565" t="s">
        <v>489</v>
      </c>
      <c r="D161" s="581"/>
      <c r="E161" s="569">
        <v>12</v>
      </c>
      <c r="F161" s="585">
        <v>13896.4</v>
      </c>
      <c r="G161" s="551">
        <v>0</v>
      </c>
      <c r="H161" s="575"/>
      <c r="I161" s="552" t="s">
        <v>495</v>
      </c>
      <c r="J161" s="552" t="s">
        <v>496</v>
      </c>
      <c r="K161" s="546" t="s">
        <v>1453</v>
      </c>
      <c r="L161" s="546" t="s">
        <v>394</v>
      </c>
    </row>
    <row r="162" spans="3:12" x14ac:dyDescent="0.25">
      <c r="C162" s="578" t="s">
        <v>58</v>
      </c>
      <c r="D162" s="573"/>
      <c r="E162" s="571">
        <v>0</v>
      </c>
      <c r="F162" s="547">
        <v>0</v>
      </c>
      <c r="G162" s="545">
        <v>0</v>
      </c>
      <c r="H162" s="574"/>
      <c r="I162" s="553" t="s">
        <v>515</v>
      </c>
      <c r="J162" s="553" t="s">
        <v>516</v>
      </c>
      <c r="K162" s="546" t="s">
        <v>1453</v>
      </c>
      <c r="L162" s="546" t="s">
        <v>394</v>
      </c>
    </row>
    <row r="163" spans="3:12" ht="15.75" thickBot="1" x14ac:dyDescent="0.3">
      <c r="C163" s="579" t="s">
        <v>59</v>
      </c>
      <c r="D163" s="573"/>
      <c r="E163" s="571">
        <v>0</v>
      </c>
      <c r="F163" s="554">
        <v>0</v>
      </c>
      <c r="G163" s="545">
        <v>0</v>
      </c>
      <c r="H163" s="574"/>
      <c r="I163" s="548" t="s">
        <v>518</v>
      </c>
      <c r="J163" s="548" t="s">
        <v>517</v>
      </c>
      <c r="K163" s="546" t="s">
        <v>1453</v>
      </c>
      <c r="L163" s="546" t="s">
        <v>394</v>
      </c>
    </row>
    <row r="164" spans="3:12" ht="15.75" thickBot="1" x14ac:dyDescent="0.3">
      <c r="C164" s="565" t="s">
        <v>490</v>
      </c>
      <c r="D164" s="581"/>
      <c r="E164" s="569">
        <v>12</v>
      </c>
      <c r="F164" s="585">
        <v>15004.09</v>
      </c>
      <c r="G164" s="551">
        <v>0</v>
      </c>
      <c r="H164" s="575"/>
      <c r="I164" s="552" t="s">
        <v>495</v>
      </c>
      <c r="J164" s="552" t="s">
        <v>496</v>
      </c>
      <c r="K164" s="546" t="s">
        <v>1453</v>
      </c>
      <c r="L164" s="546" t="s">
        <v>394</v>
      </c>
    </row>
    <row r="165" spans="3:12" x14ac:dyDescent="0.25">
      <c r="C165" s="578" t="s">
        <v>58</v>
      </c>
      <c r="D165" s="573"/>
      <c r="E165" s="571">
        <v>0</v>
      </c>
      <c r="F165" s="547">
        <v>0</v>
      </c>
      <c r="G165" s="545">
        <v>0</v>
      </c>
      <c r="H165" s="574"/>
      <c r="I165" s="553" t="s">
        <v>515</v>
      </c>
      <c r="J165" s="553" t="s">
        <v>516</v>
      </c>
      <c r="K165" s="546" t="s">
        <v>1453</v>
      </c>
      <c r="L165" s="546" t="s">
        <v>394</v>
      </c>
    </row>
    <row r="166" spans="3:12" ht="15.75" thickBot="1" x14ac:dyDescent="0.3">
      <c r="C166" s="579" t="s">
        <v>59</v>
      </c>
      <c r="D166" s="573"/>
      <c r="E166" s="571">
        <v>0</v>
      </c>
      <c r="F166" s="554">
        <v>0</v>
      </c>
      <c r="G166" s="545">
        <v>0</v>
      </c>
      <c r="H166" s="574"/>
      <c r="I166" s="548" t="s">
        <v>518</v>
      </c>
      <c r="J166" s="548" t="s">
        <v>517</v>
      </c>
      <c r="K166" s="546" t="s">
        <v>1453</v>
      </c>
      <c r="L166" s="546" t="s">
        <v>394</v>
      </c>
    </row>
    <row r="167" spans="3:12" ht="15.75" thickBot="1" x14ac:dyDescent="0.3">
      <c r="C167" s="565" t="s">
        <v>491</v>
      </c>
      <c r="D167" s="581"/>
      <c r="E167" s="569">
        <v>12</v>
      </c>
      <c r="F167" s="585">
        <v>13238.9</v>
      </c>
      <c r="G167" s="551">
        <v>0</v>
      </c>
      <c r="H167" s="575"/>
      <c r="I167" s="552" t="s">
        <v>495</v>
      </c>
      <c r="J167" s="552" t="s">
        <v>496</v>
      </c>
      <c r="K167" s="546" t="s">
        <v>1453</v>
      </c>
      <c r="L167" s="546" t="s">
        <v>394</v>
      </c>
    </row>
    <row r="168" spans="3:12" x14ac:dyDescent="0.25">
      <c r="C168" s="578" t="s">
        <v>58</v>
      </c>
      <c r="D168" s="573"/>
      <c r="E168" s="571">
        <v>0</v>
      </c>
      <c r="F168" s="547">
        <v>0</v>
      </c>
      <c r="G168" s="545">
        <v>0</v>
      </c>
      <c r="H168" s="574"/>
      <c r="I168" s="553" t="s">
        <v>515</v>
      </c>
      <c r="J168" s="553" t="s">
        <v>516</v>
      </c>
      <c r="K168" s="546" t="s">
        <v>1453</v>
      </c>
      <c r="L168" s="546" t="s">
        <v>394</v>
      </c>
    </row>
    <row r="169" spans="3:12" ht="15.75" thickBot="1" x14ac:dyDescent="0.3">
      <c r="C169" s="579" t="s">
        <v>59</v>
      </c>
      <c r="D169" s="573"/>
      <c r="E169" s="571">
        <v>0</v>
      </c>
      <c r="F169" s="554">
        <v>0</v>
      </c>
      <c r="G169" s="545">
        <v>0</v>
      </c>
      <c r="H169" s="574"/>
      <c r="I169" s="548" t="s">
        <v>518</v>
      </c>
      <c r="J169" s="548" t="s">
        <v>517</v>
      </c>
      <c r="K169" s="546" t="s">
        <v>1453</v>
      </c>
      <c r="L169" s="546" t="s">
        <v>394</v>
      </c>
    </row>
    <row r="170" spans="3:12" ht="15.75" thickBot="1" x14ac:dyDescent="0.3">
      <c r="C170" s="565" t="s">
        <v>492</v>
      </c>
      <c r="D170" s="581"/>
      <c r="E170" s="569">
        <v>12</v>
      </c>
      <c r="F170" s="585">
        <v>12356.31</v>
      </c>
      <c r="G170" s="551">
        <v>0</v>
      </c>
      <c r="H170" s="575"/>
      <c r="I170" s="552" t="s">
        <v>495</v>
      </c>
      <c r="J170" s="552" t="s">
        <v>496</v>
      </c>
      <c r="K170" s="546" t="s">
        <v>1453</v>
      </c>
      <c r="L170" s="546" t="s">
        <v>394</v>
      </c>
    </row>
    <row r="171" spans="3:12" x14ac:dyDescent="0.25">
      <c r="C171" s="578" t="s">
        <v>58</v>
      </c>
      <c r="D171" s="573"/>
      <c r="E171" s="571">
        <v>0</v>
      </c>
      <c r="F171" s="547">
        <v>0</v>
      </c>
      <c r="G171" s="545">
        <v>0</v>
      </c>
      <c r="H171" s="574"/>
      <c r="I171" s="553" t="s">
        <v>515</v>
      </c>
      <c r="J171" s="553" t="s">
        <v>516</v>
      </c>
      <c r="K171" s="546" t="s">
        <v>1453</v>
      </c>
      <c r="L171" s="546" t="s">
        <v>394</v>
      </c>
    </row>
    <row r="172" spans="3:12" ht="15.75" thickBot="1" x14ac:dyDescent="0.3">
      <c r="C172" s="579" t="s">
        <v>59</v>
      </c>
      <c r="D172" s="573"/>
      <c r="E172" s="571">
        <v>0</v>
      </c>
      <c r="F172" s="554">
        <v>0</v>
      </c>
      <c r="G172" s="545">
        <v>0</v>
      </c>
      <c r="H172" s="574"/>
      <c r="I172" s="548" t="s">
        <v>518</v>
      </c>
      <c r="J172" s="548" t="s">
        <v>517</v>
      </c>
      <c r="K172" s="546" t="s">
        <v>1453</v>
      </c>
      <c r="L172" s="546" t="s">
        <v>394</v>
      </c>
    </row>
    <row r="173" spans="3:12" ht="15.75" thickBot="1" x14ac:dyDescent="0.3">
      <c r="C173" s="565" t="s">
        <v>493</v>
      </c>
      <c r="D173" s="581"/>
      <c r="E173" s="569">
        <v>12</v>
      </c>
      <c r="F173" s="585">
        <v>463.22</v>
      </c>
      <c r="G173" s="551">
        <v>0</v>
      </c>
      <c r="H173" s="575"/>
      <c r="I173" s="552" t="s">
        <v>495</v>
      </c>
      <c r="J173" s="552" t="s">
        <v>496</v>
      </c>
      <c r="K173" s="546" t="s">
        <v>1453</v>
      </c>
      <c r="L173" s="546" t="s">
        <v>394</v>
      </c>
    </row>
    <row r="174" spans="3:12" x14ac:dyDescent="0.25">
      <c r="C174" s="578" t="s">
        <v>58</v>
      </c>
      <c r="D174" s="573"/>
      <c r="E174" s="571">
        <v>0</v>
      </c>
      <c r="F174" s="547">
        <v>0</v>
      </c>
      <c r="G174" s="545">
        <v>0</v>
      </c>
      <c r="H174" s="574"/>
      <c r="I174" s="553" t="s">
        <v>515</v>
      </c>
      <c r="J174" s="553" t="s">
        <v>516</v>
      </c>
      <c r="K174" s="546" t="s">
        <v>1453</v>
      </c>
      <c r="L174" s="546" t="s">
        <v>394</v>
      </c>
    </row>
    <row r="175" spans="3:12" ht="15.75" thickBot="1" x14ac:dyDescent="0.3">
      <c r="C175" s="579" t="s">
        <v>59</v>
      </c>
      <c r="D175" s="573"/>
      <c r="E175" s="571">
        <v>0</v>
      </c>
      <c r="F175" s="554">
        <v>0</v>
      </c>
      <c r="G175" s="545">
        <v>0</v>
      </c>
      <c r="H175" s="574"/>
      <c r="I175" s="548" t="s">
        <v>518</v>
      </c>
      <c r="J175" s="548" t="s">
        <v>517</v>
      </c>
      <c r="K175" s="546" t="s">
        <v>1453</v>
      </c>
      <c r="L175" s="546" t="s">
        <v>394</v>
      </c>
    </row>
    <row r="176" spans="3:12" ht="15.75" thickBot="1" x14ac:dyDescent="0.3">
      <c r="C176" s="565" t="s">
        <v>494</v>
      </c>
      <c r="D176" s="581"/>
      <c r="E176" s="569">
        <v>12</v>
      </c>
      <c r="F176" s="585">
        <v>2007.3</v>
      </c>
      <c r="G176" s="551">
        <v>0</v>
      </c>
      <c r="H176" s="575"/>
      <c r="I176" s="552" t="s">
        <v>495</v>
      </c>
      <c r="J176" s="552" t="s">
        <v>496</v>
      </c>
      <c r="K176" s="546" t="s">
        <v>1453</v>
      </c>
      <c r="L176" s="546" t="s">
        <v>394</v>
      </c>
    </row>
    <row r="177" spans="3:12" x14ac:dyDescent="0.25">
      <c r="C177" s="578" t="s">
        <v>58</v>
      </c>
      <c r="D177" s="573"/>
      <c r="E177" s="571">
        <v>0</v>
      </c>
      <c r="F177" s="547">
        <v>0</v>
      </c>
      <c r="G177" s="545">
        <v>0</v>
      </c>
      <c r="H177" s="574"/>
      <c r="I177" s="553" t="s">
        <v>515</v>
      </c>
      <c r="J177" s="553" t="s">
        <v>516</v>
      </c>
      <c r="K177" s="546" t="s">
        <v>1453</v>
      </c>
      <c r="L177" s="546" t="s">
        <v>394</v>
      </c>
    </row>
    <row r="178" spans="3:12" ht="15.75" thickBot="1" x14ac:dyDescent="0.3">
      <c r="C178" s="579" t="s">
        <v>59</v>
      </c>
      <c r="D178" s="573"/>
      <c r="E178" s="571">
        <v>0</v>
      </c>
      <c r="F178" s="554">
        <v>0</v>
      </c>
      <c r="G178" s="545">
        <v>0</v>
      </c>
      <c r="H178" s="574"/>
      <c r="I178" s="548" t="s">
        <v>518</v>
      </c>
      <c r="J178" s="548" t="s">
        <v>517</v>
      </c>
      <c r="K178" s="546" t="s">
        <v>1453</v>
      </c>
      <c r="L178" s="546" t="s">
        <v>394</v>
      </c>
    </row>
    <row r="179" spans="3:12" ht="15.75" thickBot="1" x14ac:dyDescent="0.3">
      <c r="C179" s="568" t="s">
        <v>83</v>
      </c>
      <c r="D179" s="581"/>
      <c r="E179" s="569">
        <v>12</v>
      </c>
      <c r="F179" s="567">
        <v>30000</v>
      </c>
      <c r="G179" s="551">
        <v>0</v>
      </c>
      <c r="H179" s="575"/>
      <c r="I179" s="552" t="s">
        <v>563</v>
      </c>
      <c r="J179" s="552" t="s">
        <v>564</v>
      </c>
      <c r="K179" s="546" t="s">
        <v>1453</v>
      </c>
      <c r="L179" s="546" t="s">
        <v>394</v>
      </c>
    </row>
    <row r="180" spans="3:12" x14ac:dyDescent="0.25">
      <c r="C180" s="578" t="s">
        <v>58</v>
      </c>
      <c r="D180" s="573"/>
      <c r="E180" s="571">
        <v>0</v>
      </c>
      <c r="F180" s="554">
        <v>0</v>
      </c>
      <c r="G180" s="545">
        <v>0</v>
      </c>
      <c r="H180" s="574"/>
      <c r="I180" s="548" t="s">
        <v>563</v>
      </c>
      <c r="J180" s="548" t="s">
        <v>564</v>
      </c>
      <c r="K180" s="546" t="s">
        <v>1453</v>
      </c>
      <c r="L180" s="546" t="s">
        <v>393</v>
      </c>
    </row>
    <row r="181" spans="3:12" ht="15.75" thickBot="1" x14ac:dyDescent="0.3">
      <c r="C181" s="579" t="s">
        <v>59</v>
      </c>
      <c r="D181" s="573"/>
      <c r="E181" s="571">
        <v>0</v>
      </c>
      <c r="F181" s="547">
        <v>0</v>
      </c>
      <c r="G181" s="545">
        <v>0</v>
      </c>
      <c r="H181" s="574"/>
      <c r="I181" s="548" t="s">
        <v>563</v>
      </c>
      <c r="J181" s="548" t="s">
        <v>564</v>
      </c>
      <c r="K181" s="546" t="s">
        <v>1453</v>
      </c>
      <c r="L181" s="546" t="s">
        <v>398</v>
      </c>
    </row>
    <row r="182" spans="3:12" ht="15.75" thickBot="1" x14ac:dyDescent="0.3">
      <c r="C182" s="568" t="s">
        <v>60</v>
      </c>
      <c r="D182" s="581"/>
      <c r="E182" s="569">
        <v>12</v>
      </c>
      <c r="F182" s="555">
        <v>30000</v>
      </c>
      <c r="G182" s="551">
        <v>0</v>
      </c>
      <c r="H182" s="575"/>
      <c r="I182" s="552" t="s">
        <v>704</v>
      </c>
      <c r="J182" s="552" t="s">
        <v>705</v>
      </c>
      <c r="K182" s="546" t="s">
        <v>1453</v>
      </c>
      <c r="L182" s="546" t="s">
        <v>393</v>
      </c>
    </row>
    <row r="183" spans="3:12" x14ac:dyDescent="0.25">
      <c r="C183" s="578" t="s">
        <v>58</v>
      </c>
      <c r="D183" s="573"/>
      <c r="E183" s="571">
        <v>0</v>
      </c>
      <c r="F183" s="547">
        <v>0</v>
      </c>
      <c r="G183" s="545">
        <v>0</v>
      </c>
      <c r="H183" s="574"/>
      <c r="I183" s="548" t="s">
        <v>704</v>
      </c>
      <c r="J183" s="548" t="s">
        <v>705</v>
      </c>
      <c r="K183" s="546" t="s">
        <v>1453</v>
      </c>
      <c r="L183" s="546" t="s">
        <v>393</v>
      </c>
    </row>
    <row r="184" spans="3:12" ht="15.75" thickBot="1" x14ac:dyDescent="0.3">
      <c r="C184" s="579" t="s">
        <v>59</v>
      </c>
      <c r="D184" s="573"/>
      <c r="E184" s="571">
        <v>0</v>
      </c>
      <c r="F184" s="547">
        <v>0</v>
      </c>
      <c r="G184" s="545">
        <v>0</v>
      </c>
      <c r="H184" s="574"/>
      <c r="I184" s="548" t="s">
        <v>704</v>
      </c>
      <c r="J184" s="548" t="s">
        <v>705</v>
      </c>
      <c r="K184" s="546" t="s">
        <v>1453</v>
      </c>
      <c r="L184" s="546" t="s">
        <v>393</v>
      </c>
    </row>
    <row r="185" spans="3:12" ht="15.75" thickBot="1" x14ac:dyDescent="0.3">
      <c r="C185" s="568" t="s">
        <v>61</v>
      </c>
      <c r="D185" s="581"/>
      <c r="E185" s="569">
        <v>12</v>
      </c>
      <c r="F185" s="555">
        <v>30000</v>
      </c>
      <c r="G185" s="551">
        <v>0</v>
      </c>
      <c r="H185" s="575"/>
      <c r="I185" s="552" t="s">
        <v>495</v>
      </c>
      <c r="J185" s="552" t="s">
        <v>496</v>
      </c>
      <c r="K185" s="546" t="s">
        <v>1453</v>
      </c>
      <c r="L185" s="546" t="s">
        <v>393</v>
      </c>
    </row>
    <row r="186" spans="3:12" x14ac:dyDescent="0.25">
      <c r="C186" s="578" t="s">
        <v>58</v>
      </c>
      <c r="D186" s="576"/>
      <c r="E186" s="559">
        <v>0</v>
      </c>
      <c r="F186" s="556">
        <v>0</v>
      </c>
      <c r="G186" s="557">
        <v>0</v>
      </c>
      <c r="H186" s="574"/>
      <c r="I186" s="548" t="s">
        <v>515</v>
      </c>
      <c r="J186" s="548" t="s">
        <v>516</v>
      </c>
      <c r="K186" s="546" t="s">
        <v>1453</v>
      </c>
      <c r="L186" s="546" t="s">
        <v>393</v>
      </c>
    </row>
    <row r="187" spans="3:12" ht="15.75" thickBot="1" x14ac:dyDescent="0.3">
      <c r="C187" s="580" t="s">
        <v>59</v>
      </c>
      <c r="D187" s="572"/>
      <c r="E187" s="560">
        <v>0</v>
      </c>
      <c r="F187" s="549">
        <v>0</v>
      </c>
      <c r="G187" s="549">
        <v>0</v>
      </c>
      <c r="H187" s="572"/>
      <c r="I187" s="550" t="s">
        <v>518</v>
      </c>
      <c r="J187" s="558" t="s">
        <v>517</v>
      </c>
      <c r="K187" s="550" t="s">
        <v>1453</v>
      </c>
      <c r="L187" s="558" t="s">
        <v>393</v>
      </c>
    </row>
    <row r="189" spans="3:12" ht="15.75" thickBot="1" x14ac:dyDescent="0.3">
      <c r="K189" s="153"/>
    </row>
    <row r="190" spans="3:12" ht="15.75" thickBot="1" x14ac:dyDescent="0.3">
      <c r="C190" s="1194" t="s">
        <v>43</v>
      </c>
      <c r="D190" s="1192">
        <v>26000</v>
      </c>
      <c r="E190" s="1196"/>
      <c r="F190" s="1196"/>
      <c r="G190" s="1196"/>
      <c r="H190" s="1195"/>
      <c r="I190" s="1195"/>
      <c r="J190" s="1195"/>
      <c r="K190" s="1222"/>
      <c r="L190" s="1191"/>
    </row>
    <row r="191" spans="3:12" x14ac:dyDescent="0.25">
      <c r="C191" s="1191"/>
      <c r="D191" s="1193"/>
      <c r="E191" s="1196"/>
      <c r="F191" s="1196"/>
      <c r="G191" s="1196"/>
      <c r="H191" s="1195"/>
      <c r="I191" s="1195"/>
      <c r="J191" s="1195"/>
      <c r="K191" s="1222"/>
      <c r="L191" s="1191"/>
    </row>
    <row r="192" spans="3:12" x14ac:dyDescent="0.25">
      <c r="C192" s="1191"/>
      <c r="D192" s="1193"/>
      <c r="E192" s="1196"/>
      <c r="F192" s="1196"/>
      <c r="G192" s="1196"/>
      <c r="H192" s="1195"/>
      <c r="I192" s="1195"/>
      <c r="J192" s="1195"/>
      <c r="K192" s="1222"/>
      <c r="L192" s="1191"/>
    </row>
    <row r="193" spans="3:12" ht="15.75" x14ac:dyDescent="0.25">
      <c r="C193" s="1234" t="s">
        <v>391</v>
      </c>
      <c r="D193" s="1238" t="s">
        <v>2254</v>
      </c>
      <c r="E193" s="1196"/>
      <c r="F193" s="1196"/>
      <c r="G193" s="1196"/>
      <c r="H193" s="1195"/>
      <c r="I193" s="1195"/>
      <c r="J193" s="1195"/>
      <c r="K193" s="1222"/>
      <c r="L193" s="1191"/>
    </row>
    <row r="194" spans="3:12" ht="18.75" x14ac:dyDescent="0.25">
      <c r="C194" s="1235" t="s">
        <v>2255</v>
      </c>
      <c r="D194" s="1193"/>
      <c r="E194" s="1196"/>
      <c r="F194" s="1196"/>
      <c r="G194" s="1196"/>
      <c r="H194" s="1195"/>
      <c r="I194" s="1195"/>
      <c r="J194" s="1195"/>
      <c r="K194" s="1222"/>
      <c r="L194" s="1191"/>
    </row>
    <row r="195" spans="3:12" ht="15.75" thickBot="1" x14ac:dyDescent="0.3">
      <c r="C195" s="1197"/>
      <c r="D195" s="1193"/>
      <c r="E195" s="1196"/>
      <c r="F195" s="1196"/>
      <c r="G195" s="1196"/>
      <c r="H195" s="1195"/>
      <c r="I195" s="1195"/>
      <c r="J195" s="1195"/>
      <c r="K195" s="1222"/>
      <c r="L195" s="1191"/>
    </row>
    <row r="196" spans="3:12" ht="30.75" thickBot="1" x14ac:dyDescent="0.3">
      <c r="C196" s="1215" t="s">
        <v>44</v>
      </c>
      <c r="D196" s="1219" t="s">
        <v>55</v>
      </c>
      <c r="E196" s="1229" t="s">
        <v>56</v>
      </c>
      <c r="F196" s="1219" t="s">
        <v>57</v>
      </c>
      <c r="G196" s="1216" t="s">
        <v>27</v>
      </c>
      <c r="H196" s="1214" t="s">
        <v>130</v>
      </c>
      <c r="I196" s="1217" t="s">
        <v>46</v>
      </c>
      <c r="J196" s="1217" t="s">
        <v>131</v>
      </c>
      <c r="K196" s="1217" t="s">
        <v>409</v>
      </c>
      <c r="L196" s="1217" t="s">
        <v>410</v>
      </c>
    </row>
    <row r="197" spans="3:12" ht="15.75" thickBot="1" x14ac:dyDescent="0.3">
      <c r="C197" s="1218" t="s">
        <v>481</v>
      </c>
      <c r="D197" s="1233"/>
      <c r="E197" s="1221">
        <v>12</v>
      </c>
      <c r="F197" s="1237">
        <v>43674.39</v>
      </c>
      <c r="G197" s="1204">
        <v>0</v>
      </c>
      <c r="H197" s="1227"/>
      <c r="I197" s="1205" t="s">
        <v>495</v>
      </c>
      <c r="J197" s="1205" t="s">
        <v>496</v>
      </c>
      <c r="K197" s="1236" t="s">
        <v>1513</v>
      </c>
      <c r="L197" s="1199" t="s">
        <v>393</v>
      </c>
    </row>
    <row r="198" spans="3:12" x14ac:dyDescent="0.25">
      <c r="C198" s="1230" t="s">
        <v>58</v>
      </c>
      <c r="D198" s="1225"/>
      <c r="E198" s="1223">
        <v>0</v>
      </c>
      <c r="F198" s="1200">
        <v>0</v>
      </c>
      <c r="G198" s="1198">
        <v>0</v>
      </c>
      <c r="H198" s="1226"/>
      <c r="I198" s="1206" t="s">
        <v>515</v>
      </c>
      <c r="J198" s="1206" t="s">
        <v>516</v>
      </c>
      <c r="K198" s="1199" t="s">
        <v>1513</v>
      </c>
      <c r="L198" s="1199" t="s">
        <v>411</v>
      </c>
    </row>
    <row r="199" spans="3:12" ht="15.75" thickBot="1" x14ac:dyDescent="0.3">
      <c r="C199" s="1231" t="s">
        <v>59</v>
      </c>
      <c r="D199" s="1225"/>
      <c r="E199" s="1223">
        <v>0</v>
      </c>
      <c r="F199" s="1207">
        <v>0</v>
      </c>
      <c r="G199" s="1198">
        <v>0</v>
      </c>
      <c r="H199" s="1226"/>
      <c r="I199" s="1201" t="s">
        <v>518</v>
      </c>
      <c r="J199" s="1201" t="s">
        <v>517</v>
      </c>
      <c r="K199" s="1199" t="s">
        <v>1513</v>
      </c>
      <c r="L199" s="1199" t="s">
        <v>394</v>
      </c>
    </row>
    <row r="200" spans="3:12" ht="15.75" thickBot="1" x14ac:dyDescent="0.3">
      <c r="C200" s="1218" t="s">
        <v>482</v>
      </c>
      <c r="D200" s="1233"/>
      <c r="E200" s="1221">
        <v>12</v>
      </c>
      <c r="F200" s="1237">
        <v>39703.99</v>
      </c>
      <c r="G200" s="1204">
        <v>0</v>
      </c>
      <c r="H200" s="1227"/>
      <c r="I200" s="1205" t="s">
        <v>495</v>
      </c>
      <c r="J200" s="1205" t="s">
        <v>496</v>
      </c>
      <c r="K200" s="1199" t="s">
        <v>1513</v>
      </c>
      <c r="L200" s="1199" t="s">
        <v>394</v>
      </c>
    </row>
    <row r="201" spans="3:12" x14ac:dyDescent="0.25">
      <c r="C201" s="1230" t="s">
        <v>58</v>
      </c>
      <c r="D201" s="1225"/>
      <c r="E201" s="1223">
        <v>0</v>
      </c>
      <c r="F201" s="1200">
        <v>0</v>
      </c>
      <c r="G201" s="1198">
        <v>0</v>
      </c>
      <c r="H201" s="1226"/>
      <c r="I201" s="1206" t="s">
        <v>515</v>
      </c>
      <c r="J201" s="1206" t="s">
        <v>516</v>
      </c>
      <c r="K201" s="1199" t="s">
        <v>1513</v>
      </c>
      <c r="L201" s="1199" t="s">
        <v>394</v>
      </c>
    </row>
    <row r="202" spans="3:12" ht="15.75" thickBot="1" x14ac:dyDescent="0.3">
      <c r="C202" s="1231" t="s">
        <v>59</v>
      </c>
      <c r="D202" s="1225"/>
      <c r="E202" s="1223">
        <v>0</v>
      </c>
      <c r="F202" s="1207">
        <v>0</v>
      </c>
      <c r="G202" s="1198">
        <v>0</v>
      </c>
      <c r="H202" s="1226"/>
      <c r="I202" s="1201" t="s">
        <v>518</v>
      </c>
      <c r="J202" s="1201" t="s">
        <v>517</v>
      </c>
      <c r="K202" s="1199" t="s">
        <v>1513</v>
      </c>
      <c r="L202" s="1199" t="s">
        <v>394</v>
      </c>
    </row>
    <row r="203" spans="3:12" ht="15.75" thickBot="1" x14ac:dyDescent="0.3">
      <c r="C203" s="1218" t="s">
        <v>483</v>
      </c>
      <c r="D203" s="1233"/>
      <c r="E203" s="1221">
        <v>12</v>
      </c>
      <c r="F203" s="1237">
        <v>35733.589999999997</v>
      </c>
      <c r="G203" s="1204">
        <v>0</v>
      </c>
      <c r="H203" s="1227"/>
      <c r="I203" s="1205" t="s">
        <v>495</v>
      </c>
      <c r="J203" s="1205" t="s">
        <v>496</v>
      </c>
      <c r="K203" s="1199" t="s">
        <v>1513</v>
      </c>
      <c r="L203" s="1199" t="s">
        <v>394</v>
      </c>
    </row>
    <row r="204" spans="3:12" x14ac:dyDescent="0.25">
      <c r="C204" s="1230" t="s">
        <v>58</v>
      </c>
      <c r="D204" s="1225"/>
      <c r="E204" s="1223">
        <v>0</v>
      </c>
      <c r="F204" s="1200">
        <v>0</v>
      </c>
      <c r="G204" s="1198">
        <v>0</v>
      </c>
      <c r="H204" s="1226"/>
      <c r="I204" s="1206" t="s">
        <v>515</v>
      </c>
      <c r="J204" s="1206" t="s">
        <v>516</v>
      </c>
      <c r="K204" s="1199" t="s">
        <v>1513</v>
      </c>
      <c r="L204" s="1199" t="s">
        <v>394</v>
      </c>
    </row>
    <row r="205" spans="3:12" ht="15.75" thickBot="1" x14ac:dyDescent="0.3">
      <c r="C205" s="1231" t="s">
        <v>59</v>
      </c>
      <c r="D205" s="1225"/>
      <c r="E205" s="1223">
        <v>0</v>
      </c>
      <c r="F205" s="1207">
        <v>0</v>
      </c>
      <c r="G205" s="1198">
        <v>0</v>
      </c>
      <c r="H205" s="1226"/>
      <c r="I205" s="1201" t="s">
        <v>518</v>
      </c>
      <c r="J205" s="1201" t="s">
        <v>517</v>
      </c>
      <c r="K205" s="1199" t="s">
        <v>1513</v>
      </c>
      <c r="L205" s="1199" t="s">
        <v>394</v>
      </c>
    </row>
    <row r="206" spans="3:12" ht="15.75" thickBot="1" x14ac:dyDescent="0.3">
      <c r="C206" s="1218" t="s">
        <v>484</v>
      </c>
      <c r="D206" s="1233"/>
      <c r="E206" s="1221">
        <v>12</v>
      </c>
      <c r="F206" s="1237">
        <v>31763.19</v>
      </c>
      <c r="G206" s="1204">
        <v>0</v>
      </c>
      <c r="H206" s="1227"/>
      <c r="I206" s="1205" t="s">
        <v>495</v>
      </c>
      <c r="J206" s="1205" t="s">
        <v>496</v>
      </c>
      <c r="K206" s="1199" t="s">
        <v>1513</v>
      </c>
      <c r="L206" s="1199" t="s">
        <v>394</v>
      </c>
    </row>
    <row r="207" spans="3:12" x14ac:dyDescent="0.25">
      <c r="C207" s="1230" t="s">
        <v>58</v>
      </c>
      <c r="D207" s="1225"/>
      <c r="E207" s="1223">
        <v>0</v>
      </c>
      <c r="F207" s="1200">
        <v>0</v>
      </c>
      <c r="G207" s="1198">
        <v>0</v>
      </c>
      <c r="H207" s="1226"/>
      <c r="I207" s="1206" t="s">
        <v>515</v>
      </c>
      <c r="J207" s="1206" t="s">
        <v>516</v>
      </c>
      <c r="K207" s="1199" t="s">
        <v>1513</v>
      </c>
      <c r="L207" s="1199" t="s">
        <v>394</v>
      </c>
    </row>
    <row r="208" spans="3:12" ht="15.75" thickBot="1" x14ac:dyDescent="0.3">
      <c r="C208" s="1231" t="s">
        <v>59</v>
      </c>
      <c r="D208" s="1225"/>
      <c r="E208" s="1223">
        <v>0</v>
      </c>
      <c r="F208" s="1207">
        <v>0</v>
      </c>
      <c r="G208" s="1198">
        <v>0</v>
      </c>
      <c r="H208" s="1226"/>
      <c r="I208" s="1201" t="s">
        <v>518</v>
      </c>
      <c r="J208" s="1201" t="s">
        <v>517</v>
      </c>
      <c r="K208" s="1199" t="s">
        <v>1513</v>
      </c>
      <c r="L208" s="1199" t="s">
        <v>394</v>
      </c>
    </row>
    <row r="209" spans="3:12" ht="15.75" thickBot="1" x14ac:dyDescent="0.3">
      <c r="C209" s="1218" t="s">
        <v>485</v>
      </c>
      <c r="D209" s="1233"/>
      <c r="E209" s="1221">
        <v>12</v>
      </c>
      <c r="F209" s="1237">
        <v>29777.99</v>
      </c>
      <c r="G209" s="1204">
        <v>0</v>
      </c>
      <c r="H209" s="1227"/>
      <c r="I209" s="1205" t="s">
        <v>495</v>
      </c>
      <c r="J209" s="1205" t="s">
        <v>496</v>
      </c>
      <c r="K209" s="1199" t="s">
        <v>1513</v>
      </c>
      <c r="L209" s="1199" t="s">
        <v>394</v>
      </c>
    </row>
    <row r="210" spans="3:12" x14ac:dyDescent="0.25">
      <c r="C210" s="1230" t="s">
        <v>58</v>
      </c>
      <c r="D210" s="1225"/>
      <c r="E210" s="1223">
        <v>0</v>
      </c>
      <c r="F210" s="1200">
        <v>0</v>
      </c>
      <c r="G210" s="1198">
        <v>0</v>
      </c>
      <c r="H210" s="1226"/>
      <c r="I210" s="1206" t="s">
        <v>515</v>
      </c>
      <c r="J210" s="1206" t="s">
        <v>516</v>
      </c>
      <c r="K210" s="1199" t="s">
        <v>1513</v>
      </c>
      <c r="L210" s="1199" t="s">
        <v>394</v>
      </c>
    </row>
    <row r="211" spans="3:12" ht="15.75" thickBot="1" x14ac:dyDescent="0.3">
      <c r="C211" s="1231" t="s">
        <v>59</v>
      </c>
      <c r="D211" s="1225"/>
      <c r="E211" s="1223">
        <v>0</v>
      </c>
      <c r="F211" s="1207">
        <v>0</v>
      </c>
      <c r="G211" s="1198">
        <v>0</v>
      </c>
      <c r="H211" s="1226"/>
      <c r="I211" s="1201" t="s">
        <v>518</v>
      </c>
      <c r="J211" s="1201" t="s">
        <v>517</v>
      </c>
      <c r="K211" s="1199" t="s">
        <v>1513</v>
      </c>
      <c r="L211" s="1199" t="s">
        <v>394</v>
      </c>
    </row>
    <row r="212" spans="3:12" ht="15.75" thickBot="1" x14ac:dyDescent="0.3">
      <c r="C212" s="1218" t="s">
        <v>486</v>
      </c>
      <c r="D212" s="1233"/>
      <c r="E212" s="1221">
        <v>12</v>
      </c>
      <c r="F212" s="1237">
        <v>27792.79</v>
      </c>
      <c r="G212" s="1204">
        <v>0</v>
      </c>
      <c r="H212" s="1227"/>
      <c r="I212" s="1205" t="s">
        <v>495</v>
      </c>
      <c r="J212" s="1205" t="s">
        <v>496</v>
      </c>
      <c r="K212" s="1199" t="s">
        <v>1513</v>
      </c>
      <c r="L212" s="1199" t="s">
        <v>394</v>
      </c>
    </row>
    <row r="213" spans="3:12" x14ac:dyDescent="0.25">
      <c r="C213" s="1230" t="s">
        <v>58</v>
      </c>
      <c r="D213" s="1225"/>
      <c r="E213" s="1223">
        <v>0</v>
      </c>
      <c r="F213" s="1200">
        <v>0</v>
      </c>
      <c r="G213" s="1198">
        <v>0</v>
      </c>
      <c r="H213" s="1226"/>
      <c r="I213" s="1206" t="s">
        <v>515</v>
      </c>
      <c r="J213" s="1206" t="s">
        <v>516</v>
      </c>
      <c r="K213" s="1199" t="s">
        <v>1513</v>
      </c>
      <c r="L213" s="1199" t="s">
        <v>394</v>
      </c>
    </row>
    <row r="214" spans="3:12" ht="15.75" thickBot="1" x14ac:dyDescent="0.3">
      <c r="C214" s="1231" t="s">
        <v>59</v>
      </c>
      <c r="D214" s="1225"/>
      <c r="E214" s="1223">
        <v>0</v>
      </c>
      <c r="F214" s="1207">
        <v>0</v>
      </c>
      <c r="G214" s="1198">
        <v>0</v>
      </c>
      <c r="H214" s="1226"/>
      <c r="I214" s="1201" t="s">
        <v>518</v>
      </c>
      <c r="J214" s="1201" t="s">
        <v>517</v>
      </c>
      <c r="K214" s="1199" t="s">
        <v>1513</v>
      </c>
      <c r="L214" s="1199" t="s">
        <v>394</v>
      </c>
    </row>
    <row r="215" spans="3:12" ht="15.75" thickBot="1" x14ac:dyDescent="0.3">
      <c r="C215" s="1218" t="s">
        <v>487</v>
      </c>
      <c r="D215" s="1233"/>
      <c r="E215" s="1221">
        <v>12</v>
      </c>
      <c r="F215" s="1237">
        <v>18859.39</v>
      </c>
      <c r="G215" s="1204">
        <v>0</v>
      </c>
      <c r="H215" s="1227"/>
      <c r="I215" s="1205" t="s">
        <v>495</v>
      </c>
      <c r="J215" s="1205" t="s">
        <v>496</v>
      </c>
      <c r="K215" s="1199" t="s">
        <v>1513</v>
      </c>
      <c r="L215" s="1199" t="s">
        <v>394</v>
      </c>
    </row>
    <row r="216" spans="3:12" x14ac:dyDescent="0.25">
      <c r="C216" s="1230" t="s">
        <v>58</v>
      </c>
      <c r="D216" s="1225"/>
      <c r="E216" s="1223">
        <v>0</v>
      </c>
      <c r="F216" s="1200">
        <v>0</v>
      </c>
      <c r="G216" s="1198">
        <v>0</v>
      </c>
      <c r="H216" s="1226"/>
      <c r="I216" s="1206" t="s">
        <v>515</v>
      </c>
      <c r="J216" s="1206" t="s">
        <v>516</v>
      </c>
      <c r="K216" s="1199" t="s">
        <v>1513</v>
      </c>
      <c r="L216" s="1199" t="s">
        <v>394</v>
      </c>
    </row>
    <row r="217" spans="3:12" ht="15.75" thickBot="1" x14ac:dyDescent="0.3">
      <c r="C217" s="1231" t="s">
        <v>59</v>
      </c>
      <c r="D217" s="1225"/>
      <c r="E217" s="1223">
        <v>0</v>
      </c>
      <c r="F217" s="1207">
        <v>0</v>
      </c>
      <c r="G217" s="1198">
        <v>0</v>
      </c>
      <c r="H217" s="1226"/>
      <c r="I217" s="1201" t="s">
        <v>518</v>
      </c>
      <c r="J217" s="1201" t="s">
        <v>517</v>
      </c>
      <c r="K217" s="1199" t="s">
        <v>1513</v>
      </c>
      <c r="L217" s="1199" t="s">
        <v>394</v>
      </c>
    </row>
    <row r="218" spans="3:12" ht="15.75" thickBot="1" x14ac:dyDescent="0.3">
      <c r="C218" s="1218" t="s">
        <v>488</v>
      </c>
      <c r="D218" s="1233"/>
      <c r="E218" s="1221">
        <v>12</v>
      </c>
      <c r="F218" s="1237">
        <v>17866.8</v>
      </c>
      <c r="G218" s="1204">
        <v>0</v>
      </c>
      <c r="H218" s="1227"/>
      <c r="I218" s="1205" t="s">
        <v>495</v>
      </c>
      <c r="J218" s="1205" t="s">
        <v>496</v>
      </c>
      <c r="K218" s="1199" t="s">
        <v>1513</v>
      </c>
      <c r="L218" s="1199" t="s">
        <v>394</v>
      </c>
    </row>
    <row r="219" spans="3:12" x14ac:dyDescent="0.25">
      <c r="C219" s="1230" t="s">
        <v>58</v>
      </c>
      <c r="D219" s="1225"/>
      <c r="E219" s="1223">
        <v>0</v>
      </c>
      <c r="F219" s="1200">
        <v>0</v>
      </c>
      <c r="G219" s="1198">
        <v>0</v>
      </c>
      <c r="H219" s="1226"/>
      <c r="I219" s="1206" t="s">
        <v>515</v>
      </c>
      <c r="J219" s="1206" t="s">
        <v>516</v>
      </c>
      <c r="K219" s="1199" t="s">
        <v>1513</v>
      </c>
      <c r="L219" s="1199" t="s">
        <v>394</v>
      </c>
    </row>
    <row r="220" spans="3:12" ht="15.75" thickBot="1" x14ac:dyDescent="0.3">
      <c r="C220" s="1231" t="s">
        <v>59</v>
      </c>
      <c r="D220" s="1225"/>
      <c r="E220" s="1223">
        <v>0</v>
      </c>
      <c r="F220" s="1207">
        <v>0</v>
      </c>
      <c r="G220" s="1198">
        <v>0</v>
      </c>
      <c r="H220" s="1226"/>
      <c r="I220" s="1201" t="s">
        <v>518</v>
      </c>
      <c r="J220" s="1201" t="s">
        <v>517</v>
      </c>
      <c r="K220" s="1199" t="s">
        <v>1513</v>
      </c>
      <c r="L220" s="1199" t="s">
        <v>394</v>
      </c>
    </row>
    <row r="221" spans="3:12" ht="15.75" thickBot="1" x14ac:dyDescent="0.3">
      <c r="C221" s="1218" t="s">
        <v>489</v>
      </c>
      <c r="D221" s="1233"/>
      <c r="E221" s="1221">
        <v>12</v>
      </c>
      <c r="F221" s="1237">
        <v>13896.4</v>
      </c>
      <c r="G221" s="1204">
        <v>0</v>
      </c>
      <c r="H221" s="1227"/>
      <c r="I221" s="1205" t="s">
        <v>495</v>
      </c>
      <c r="J221" s="1205" t="s">
        <v>496</v>
      </c>
      <c r="K221" s="1199" t="s">
        <v>1513</v>
      </c>
      <c r="L221" s="1199" t="s">
        <v>394</v>
      </c>
    </row>
    <row r="222" spans="3:12" x14ac:dyDescent="0.25">
      <c r="C222" s="1230" t="s">
        <v>58</v>
      </c>
      <c r="D222" s="1225"/>
      <c r="E222" s="1223">
        <v>0</v>
      </c>
      <c r="F222" s="1200">
        <v>0</v>
      </c>
      <c r="G222" s="1198">
        <v>0</v>
      </c>
      <c r="H222" s="1226"/>
      <c r="I222" s="1206" t="s">
        <v>515</v>
      </c>
      <c r="J222" s="1206" t="s">
        <v>516</v>
      </c>
      <c r="K222" s="1199" t="s">
        <v>1513</v>
      </c>
      <c r="L222" s="1199" t="s">
        <v>394</v>
      </c>
    </row>
    <row r="223" spans="3:12" ht="15.75" thickBot="1" x14ac:dyDescent="0.3">
      <c r="C223" s="1231" t="s">
        <v>59</v>
      </c>
      <c r="D223" s="1225"/>
      <c r="E223" s="1223">
        <v>0</v>
      </c>
      <c r="F223" s="1207">
        <v>0</v>
      </c>
      <c r="G223" s="1198">
        <v>0</v>
      </c>
      <c r="H223" s="1226"/>
      <c r="I223" s="1201" t="s">
        <v>518</v>
      </c>
      <c r="J223" s="1201" t="s">
        <v>517</v>
      </c>
      <c r="K223" s="1199" t="s">
        <v>1513</v>
      </c>
      <c r="L223" s="1199" t="s">
        <v>394</v>
      </c>
    </row>
    <row r="224" spans="3:12" ht="15.75" thickBot="1" x14ac:dyDescent="0.3">
      <c r="C224" s="1218" t="s">
        <v>490</v>
      </c>
      <c r="D224" s="1233"/>
      <c r="E224" s="1221">
        <v>12</v>
      </c>
      <c r="F224" s="1237">
        <v>15004.09</v>
      </c>
      <c r="G224" s="1204">
        <v>0</v>
      </c>
      <c r="H224" s="1227"/>
      <c r="I224" s="1205" t="s">
        <v>495</v>
      </c>
      <c r="J224" s="1205" t="s">
        <v>496</v>
      </c>
      <c r="K224" s="1199" t="s">
        <v>1513</v>
      </c>
      <c r="L224" s="1199" t="s">
        <v>394</v>
      </c>
    </row>
    <row r="225" spans="3:12" x14ac:dyDescent="0.25">
      <c r="C225" s="1230" t="s">
        <v>58</v>
      </c>
      <c r="D225" s="1225"/>
      <c r="E225" s="1223">
        <v>0</v>
      </c>
      <c r="F225" s="1200">
        <v>0</v>
      </c>
      <c r="G225" s="1198">
        <v>0</v>
      </c>
      <c r="H225" s="1226"/>
      <c r="I225" s="1206" t="s">
        <v>515</v>
      </c>
      <c r="J225" s="1206" t="s">
        <v>516</v>
      </c>
      <c r="K225" s="1199" t="s">
        <v>1513</v>
      </c>
      <c r="L225" s="1199" t="s">
        <v>394</v>
      </c>
    </row>
    <row r="226" spans="3:12" ht="15.75" thickBot="1" x14ac:dyDescent="0.3">
      <c r="C226" s="1231" t="s">
        <v>59</v>
      </c>
      <c r="D226" s="1225"/>
      <c r="E226" s="1223">
        <v>0</v>
      </c>
      <c r="F226" s="1207">
        <v>0</v>
      </c>
      <c r="G226" s="1198">
        <v>0</v>
      </c>
      <c r="H226" s="1226"/>
      <c r="I226" s="1201" t="s">
        <v>518</v>
      </c>
      <c r="J226" s="1201" t="s">
        <v>517</v>
      </c>
      <c r="K226" s="1199" t="s">
        <v>1513</v>
      </c>
      <c r="L226" s="1199" t="s">
        <v>394</v>
      </c>
    </row>
    <row r="227" spans="3:12" ht="15.75" thickBot="1" x14ac:dyDescent="0.3">
      <c r="C227" s="1218" t="s">
        <v>491</v>
      </c>
      <c r="D227" s="1233"/>
      <c r="E227" s="1221">
        <v>12</v>
      </c>
      <c r="F227" s="1237">
        <v>13238.9</v>
      </c>
      <c r="G227" s="1204">
        <v>0</v>
      </c>
      <c r="H227" s="1227"/>
      <c r="I227" s="1205" t="s">
        <v>495</v>
      </c>
      <c r="J227" s="1205" t="s">
        <v>496</v>
      </c>
      <c r="K227" s="1199" t="s">
        <v>1513</v>
      </c>
      <c r="L227" s="1199" t="s">
        <v>394</v>
      </c>
    </row>
    <row r="228" spans="3:12" x14ac:dyDescent="0.25">
      <c r="C228" s="1230" t="s">
        <v>58</v>
      </c>
      <c r="D228" s="1225"/>
      <c r="E228" s="1223">
        <v>0</v>
      </c>
      <c r="F228" s="1200">
        <v>0</v>
      </c>
      <c r="G228" s="1198">
        <v>0</v>
      </c>
      <c r="H228" s="1226"/>
      <c r="I228" s="1206" t="s">
        <v>515</v>
      </c>
      <c r="J228" s="1206" t="s">
        <v>516</v>
      </c>
      <c r="K228" s="1199" t="s">
        <v>1513</v>
      </c>
      <c r="L228" s="1199" t="s">
        <v>394</v>
      </c>
    </row>
    <row r="229" spans="3:12" ht="15.75" thickBot="1" x14ac:dyDescent="0.3">
      <c r="C229" s="1231" t="s">
        <v>59</v>
      </c>
      <c r="D229" s="1225"/>
      <c r="E229" s="1223">
        <v>0</v>
      </c>
      <c r="F229" s="1207">
        <v>0</v>
      </c>
      <c r="G229" s="1198">
        <v>0</v>
      </c>
      <c r="H229" s="1226"/>
      <c r="I229" s="1201" t="s">
        <v>518</v>
      </c>
      <c r="J229" s="1201" t="s">
        <v>517</v>
      </c>
      <c r="K229" s="1199" t="s">
        <v>1513</v>
      </c>
      <c r="L229" s="1199" t="s">
        <v>394</v>
      </c>
    </row>
    <row r="230" spans="3:12" ht="15.75" thickBot="1" x14ac:dyDescent="0.3">
      <c r="C230" s="1218" t="s">
        <v>492</v>
      </c>
      <c r="D230" s="1233"/>
      <c r="E230" s="1221">
        <v>12</v>
      </c>
      <c r="F230" s="1237">
        <v>12356.31</v>
      </c>
      <c r="G230" s="1204">
        <v>0</v>
      </c>
      <c r="H230" s="1227"/>
      <c r="I230" s="1205" t="s">
        <v>495</v>
      </c>
      <c r="J230" s="1205" t="s">
        <v>496</v>
      </c>
      <c r="K230" s="1199" t="s">
        <v>1513</v>
      </c>
      <c r="L230" s="1199" t="s">
        <v>394</v>
      </c>
    </row>
    <row r="231" spans="3:12" x14ac:dyDescent="0.25">
      <c r="C231" s="1230" t="s">
        <v>58</v>
      </c>
      <c r="D231" s="1225"/>
      <c r="E231" s="1223">
        <v>0</v>
      </c>
      <c r="F231" s="1200">
        <v>0</v>
      </c>
      <c r="G231" s="1198">
        <v>0</v>
      </c>
      <c r="H231" s="1226"/>
      <c r="I231" s="1206" t="s">
        <v>515</v>
      </c>
      <c r="J231" s="1206" t="s">
        <v>516</v>
      </c>
      <c r="K231" s="1199" t="s">
        <v>1513</v>
      </c>
      <c r="L231" s="1199" t="s">
        <v>394</v>
      </c>
    </row>
    <row r="232" spans="3:12" ht="15.75" thickBot="1" x14ac:dyDescent="0.3">
      <c r="C232" s="1231" t="s">
        <v>59</v>
      </c>
      <c r="D232" s="1225"/>
      <c r="E232" s="1223">
        <v>0</v>
      </c>
      <c r="F232" s="1207">
        <v>0</v>
      </c>
      <c r="G232" s="1198">
        <v>0</v>
      </c>
      <c r="H232" s="1226"/>
      <c r="I232" s="1201" t="s">
        <v>518</v>
      </c>
      <c r="J232" s="1201" t="s">
        <v>517</v>
      </c>
      <c r="K232" s="1199" t="s">
        <v>1513</v>
      </c>
      <c r="L232" s="1199" t="s">
        <v>394</v>
      </c>
    </row>
    <row r="233" spans="3:12" ht="15.75" thickBot="1" x14ac:dyDescent="0.3">
      <c r="C233" s="1218" t="s">
        <v>493</v>
      </c>
      <c r="D233" s="1233"/>
      <c r="E233" s="1221">
        <v>12</v>
      </c>
      <c r="F233" s="1237">
        <v>463.22</v>
      </c>
      <c r="G233" s="1204">
        <v>0</v>
      </c>
      <c r="H233" s="1227"/>
      <c r="I233" s="1205" t="s">
        <v>495</v>
      </c>
      <c r="J233" s="1205" t="s">
        <v>496</v>
      </c>
      <c r="K233" s="1199" t="s">
        <v>1513</v>
      </c>
      <c r="L233" s="1199" t="s">
        <v>394</v>
      </c>
    </row>
    <row r="234" spans="3:12" x14ac:dyDescent="0.25">
      <c r="C234" s="1230" t="s">
        <v>58</v>
      </c>
      <c r="D234" s="1225"/>
      <c r="E234" s="1223">
        <v>0</v>
      </c>
      <c r="F234" s="1200">
        <v>0</v>
      </c>
      <c r="G234" s="1198">
        <v>0</v>
      </c>
      <c r="H234" s="1226"/>
      <c r="I234" s="1206" t="s">
        <v>515</v>
      </c>
      <c r="J234" s="1206" t="s">
        <v>516</v>
      </c>
      <c r="K234" s="1199" t="s">
        <v>1513</v>
      </c>
      <c r="L234" s="1199" t="s">
        <v>394</v>
      </c>
    </row>
    <row r="235" spans="3:12" ht="15.75" thickBot="1" x14ac:dyDescent="0.3">
      <c r="C235" s="1231" t="s">
        <v>59</v>
      </c>
      <c r="D235" s="1225"/>
      <c r="E235" s="1223">
        <v>0</v>
      </c>
      <c r="F235" s="1207">
        <v>0</v>
      </c>
      <c r="G235" s="1198">
        <v>0</v>
      </c>
      <c r="H235" s="1226"/>
      <c r="I235" s="1201" t="s">
        <v>518</v>
      </c>
      <c r="J235" s="1201" t="s">
        <v>517</v>
      </c>
      <c r="K235" s="1199" t="s">
        <v>1513</v>
      </c>
      <c r="L235" s="1199" t="s">
        <v>394</v>
      </c>
    </row>
    <row r="236" spans="3:12" ht="15.75" thickBot="1" x14ac:dyDescent="0.3">
      <c r="C236" s="1218" t="s">
        <v>494</v>
      </c>
      <c r="D236" s="1233"/>
      <c r="E236" s="1221">
        <v>12</v>
      </c>
      <c r="F236" s="1237">
        <v>2007.3</v>
      </c>
      <c r="G236" s="1204">
        <v>0</v>
      </c>
      <c r="H236" s="1227"/>
      <c r="I236" s="1205" t="s">
        <v>495</v>
      </c>
      <c r="J236" s="1205" t="s">
        <v>496</v>
      </c>
      <c r="K236" s="1199" t="s">
        <v>1513</v>
      </c>
      <c r="L236" s="1199" t="s">
        <v>394</v>
      </c>
    </row>
    <row r="237" spans="3:12" x14ac:dyDescent="0.25">
      <c r="C237" s="1230" t="s">
        <v>58</v>
      </c>
      <c r="D237" s="1225"/>
      <c r="E237" s="1223">
        <v>0</v>
      </c>
      <c r="F237" s="1200">
        <v>0</v>
      </c>
      <c r="G237" s="1198">
        <v>0</v>
      </c>
      <c r="H237" s="1226"/>
      <c r="I237" s="1206" t="s">
        <v>515</v>
      </c>
      <c r="J237" s="1206" t="s">
        <v>516</v>
      </c>
      <c r="K237" s="1199" t="s">
        <v>1513</v>
      </c>
      <c r="L237" s="1199" t="s">
        <v>394</v>
      </c>
    </row>
    <row r="238" spans="3:12" ht="15.75" thickBot="1" x14ac:dyDescent="0.3">
      <c r="C238" s="1231" t="s">
        <v>59</v>
      </c>
      <c r="D238" s="1225"/>
      <c r="E238" s="1223">
        <v>0</v>
      </c>
      <c r="F238" s="1207">
        <v>0</v>
      </c>
      <c r="G238" s="1198">
        <v>0</v>
      </c>
      <c r="H238" s="1226"/>
      <c r="I238" s="1201" t="s">
        <v>518</v>
      </c>
      <c r="J238" s="1201" t="s">
        <v>517</v>
      </c>
      <c r="K238" s="1199" t="s">
        <v>1513</v>
      </c>
      <c r="L238" s="1199" t="s">
        <v>394</v>
      </c>
    </row>
    <row r="239" spans="3:12" ht="15.75" thickBot="1" x14ac:dyDescent="0.3">
      <c r="C239" s="1239" t="s">
        <v>83</v>
      </c>
      <c r="D239" s="1233">
        <v>1</v>
      </c>
      <c r="E239" s="1221">
        <v>3</v>
      </c>
      <c r="F239" s="1240">
        <v>8000</v>
      </c>
      <c r="G239" s="1227">
        <v>24000</v>
      </c>
      <c r="H239" s="1227" t="s">
        <v>1698</v>
      </c>
      <c r="I239" s="1205" t="s">
        <v>563</v>
      </c>
      <c r="J239" s="1205" t="s">
        <v>564</v>
      </c>
      <c r="K239" s="1199" t="s">
        <v>1513</v>
      </c>
      <c r="L239" s="1199" t="s">
        <v>395</v>
      </c>
    </row>
    <row r="240" spans="3:12" x14ac:dyDescent="0.25">
      <c r="C240" s="1230" t="s">
        <v>58</v>
      </c>
      <c r="D240" s="1225">
        <v>1</v>
      </c>
      <c r="E240" s="1223">
        <v>0</v>
      </c>
      <c r="F240" s="1207">
        <v>2000</v>
      </c>
      <c r="G240" s="1198">
        <v>2000</v>
      </c>
      <c r="H240" s="1226" t="s">
        <v>1698</v>
      </c>
      <c r="I240" s="1201" t="s">
        <v>563</v>
      </c>
      <c r="J240" s="1201" t="s">
        <v>564</v>
      </c>
      <c r="K240" s="1199" t="s">
        <v>1513</v>
      </c>
      <c r="L240" s="1199" t="s">
        <v>393</v>
      </c>
    </row>
    <row r="241" spans="3:12" ht="15.75" thickBot="1" x14ac:dyDescent="0.3">
      <c r="C241" s="1231" t="s">
        <v>59</v>
      </c>
      <c r="D241" s="1225"/>
      <c r="E241" s="1223">
        <v>0</v>
      </c>
      <c r="F241" s="1200" t="s">
        <v>2280</v>
      </c>
      <c r="G241" s="1198" t="s">
        <v>2280</v>
      </c>
      <c r="H241" s="1226"/>
      <c r="I241" s="1201" t="s">
        <v>563</v>
      </c>
      <c r="J241" s="1201" t="s">
        <v>564</v>
      </c>
      <c r="K241" s="1199" t="s">
        <v>1513</v>
      </c>
      <c r="L241" s="1199" t="s">
        <v>398</v>
      </c>
    </row>
    <row r="242" spans="3:12" ht="15.75" thickBot="1" x14ac:dyDescent="0.3">
      <c r="C242" s="1220" t="s">
        <v>60</v>
      </c>
      <c r="D242" s="1233"/>
      <c r="E242" s="1221">
        <v>12</v>
      </c>
      <c r="F242" s="1208">
        <v>30000</v>
      </c>
      <c r="G242" s="1204">
        <v>0</v>
      </c>
      <c r="H242" s="1227"/>
      <c r="I242" s="1205" t="s">
        <v>704</v>
      </c>
      <c r="J242" s="1205" t="s">
        <v>705</v>
      </c>
      <c r="K242" s="1199" t="s">
        <v>1513</v>
      </c>
      <c r="L242" s="1199" t="s">
        <v>393</v>
      </c>
    </row>
    <row r="243" spans="3:12" x14ac:dyDescent="0.25">
      <c r="C243" s="1230" t="s">
        <v>58</v>
      </c>
      <c r="D243" s="1225"/>
      <c r="E243" s="1223">
        <v>0</v>
      </c>
      <c r="F243" s="1200">
        <v>0</v>
      </c>
      <c r="G243" s="1198">
        <v>0</v>
      </c>
      <c r="H243" s="1226"/>
      <c r="I243" s="1201" t="s">
        <v>704</v>
      </c>
      <c r="J243" s="1201" t="s">
        <v>705</v>
      </c>
      <c r="K243" s="1199" t="s">
        <v>1513</v>
      </c>
      <c r="L243" s="1199" t="s">
        <v>393</v>
      </c>
    </row>
    <row r="244" spans="3:12" ht="15.75" thickBot="1" x14ac:dyDescent="0.3">
      <c r="C244" s="1231" t="s">
        <v>59</v>
      </c>
      <c r="D244" s="1225"/>
      <c r="E244" s="1223">
        <v>0</v>
      </c>
      <c r="F244" s="1200">
        <v>0</v>
      </c>
      <c r="G244" s="1198">
        <v>0</v>
      </c>
      <c r="H244" s="1226"/>
      <c r="I244" s="1201" t="s">
        <v>704</v>
      </c>
      <c r="J244" s="1201" t="s">
        <v>705</v>
      </c>
      <c r="K244" s="1199" t="s">
        <v>1513</v>
      </c>
      <c r="L244" s="1199" t="s">
        <v>393</v>
      </c>
    </row>
    <row r="245" spans="3:12" ht="15.75" thickBot="1" x14ac:dyDescent="0.3">
      <c r="C245" s="1220" t="s">
        <v>61</v>
      </c>
      <c r="D245" s="1233"/>
      <c r="E245" s="1221">
        <v>12</v>
      </c>
      <c r="F245" s="1208">
        <v>30000</v>
      </c>
      <c r="G245" s="1204">
        <v>0</v>
      </c>
      <c r="H245" s="1227"/>
      <c r="I245" s="1205" t="s">
        <v>495</v>
      </c>
      <c r="J245" s="1205" t="s">
        <v>496</v>
      </c>
      <c r="K245" s="1199" t="s">
        <v>1513</v>
      </c>
      <c r="L245" s="1199" t="s">
        <v>393</v>
      </c>
    </row>
    <row r="246" spans="3:12" x14ac:dyDescent="0.25">
      <c r="C246" s="1230" t="s">
        <v>58</v>
      </c>
      <c r="D246" s="1228"/>
      <c r="E246" s="1212">
        <v>0</v>
      </c>
      <c r="F246" s="1209">
        <v>0</v>
      </c>
      <c r="G246" s="1210">
        <v>0</v>
      </c>
      <c r="H246" s="1226"/>
      <c r="I246" s="1201" t="s">
        <v>515</v>
      </c>
      <c r="J246" s="1201" t="s">
        <v>516</v>
      </c>
      <c r="K246" s="1199" t="s">
        <v>1513</v>
      </c>
      <c r="L246" s="1199" t="s">
        <v>393</v>
      </c>
    </row>
    <row r="247" spans="3:12" ht="15.75" thickBot="1" x14ac:dyDescent="0.3">
      <c r="C247" s="1232" t="s">
        <v>59</v>
      </c>
      <c r="D247" s="1224"/>
      <c r="E247" s="1213">
        <v>0</v>
      </c>
      <c r="F247" s="1202">
        <v>0</v>
      </c>
      <c r="G247" s="1202">
        <v>0</v>
      </c>
      <c r="H247" s="1224"/>
      <c r="I247" s="1203" t="s">
        <v>518</v>
      </c>
      <c r="J247" s="1211" t="s">
        <v>517</v>
      </c>
      <c r="K247" s="1203" t="s">
        <v>1513</v>
      </c>
      <c r="L247" s="1211" t="s">
        <v>393</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391</v>
      </c>
      <c r="D253" s="367"/>
      <c r="E253" s="93"/>
      <c r="F253" s="93"/>
      <c r="G253" s="93"/>
      <c r="H253" s="76"/>
      <c r="I253" s="76"/>
      <c r="J253" s="76"/>
      <c r="K253" s="153"/>
    </row>
    <row r="254" spans="3:12" ht="18.75" x14ac:dyDescent="0.25">
      <c r="C254" s="210"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130</v>
      </c>
      <c r="I256" s="136" t="s">
        <v>46</v>
      </c>
      <c r="J256" s="136" t="s">
        <v>131</v>
      </c>
      <c r="K256" s="136" t="s">
        <v>409</v>
      </c>
      <c r="L256" s="136" t="s">
        <v>410</v>
      </c>
    </row>
    <row r="257" spans="3:12" ht="15.75" thickBot="1" x14ac:dyDescent="0.3">
      <c r="C257" s="137" t="s">
        <v>481</v>
      </c>
      <c r="D257" s="199"/>
      <c r="E257" s="152">
        <v>12</v>
      </c>
      <c r="F257" s="303">
        <f>HLOOKUP($C257,$BZ$2:$CM$3,2,0)</f>
        <v>43674.39</v>
      </c>
      <c r="G257" s="113">
        <f>D257*E257*F257</f>
        <v>0</v>
      </c>
      <c r="H257" s="166"/>
      <c r="I257" s="114" t="s">
        <v>495</v>
      </c>
      <c r="J257" s="114" t="str">
        <f>VLOOKUP(I257,Presupuesto!$B$11:$C$565,2,0)</f>
        <v>SUELDOS Y SALARIOS PERMANENTES</v>
      </c>
      <c r="K257" s="218" t="s">
        <v>1453</v>
      </c>
      <c r="L257" s="98" t="s">
        <v>393</v>
      </c>
    </row>
    <row r="258" spans="3:12" x14ac:dyDescent="0.25">
      <c r="C258" s="171" t="s">
        <v>58</v>
      </c>
      <c r="D258" s="163"/>
      <c r="E258" s="154">
        <v>0</v>
      </c>
      <c r="F258" s="100">
        <f>IF(E257=0,"",(G257/E257)/12*E257)</f>
        <v>0</v>
      </c>
      <c r="G258" s="97">
        <f>F258</f>
        <v>0</v>
      </c>
      <c r="H258" s="164"/>
      <c r="I258" s="116" t="s">
        <v>515</v>
      </c>
      <c r="J258" s="116" t="str">
        <f>VLOOKUP(I258,Presupuesto!$B$11:$C$565,2,0)</f>
        <v>AGUINALDO Y DECIMO CUARTO MES</v>
      </c>
      <c r="K258" s="98" t="str">
        <f t="shared" ref="K258:K289" si="1">$K$257</f>
        <v>Posgrado</v>
      </c>
      <c r="L258" s="98" t="s">
        <v>411</v>
      </c>
    </row>
    <row r="259" spans="3:12" ht="15.75" thickBot="1" x14ac:dyDescent="0.3">
      <c r="C259" s="172" t="s">
        <v>59</v>
      </c>
      <c r="D259" s="163"/>
      <c r="E259" s="154">
        <v>0</v>
      </c>
      <c r="F259" s="117">
        <f>IF(E257&lt;6,"",((E257-6)/12)*(G257/E257))</f>
        <v>0</v>
      </c>
      <c r="G259" s="97">
        <f>F259</f>
        <v>0</v>
      </c>
      <c r="H259" s="164"/>
      <c r="I259" s="101" t="s">
        <v>518</v>
      </c>
      <c r="J259" s="101" t="str">
        <f>VLOOKUP(I259,Presupuesto!$B$11:$C$565,2,0)</f>
        <v>DECIMOCUARTO MES</v>
      </c>
      <c r="K259" s="98" t="str">
        <f t="shared" si="1"/>
        <v>Posgrado</v>
      </c>
      <c r="L259" s="98" t="s">
        <v>394</v>
      </c>
    </row>
    <row r="260" spans="3:12" ht="15.75" thickBot="1" x14ac:dyDescent="0.3">
      <c r="C260" s="137" t="s">
        <v>482</v>
      </c>
      <c r="D260" s="199"/>
      <c r="E260" s="152">
        <v>12</v>
      </c>
      <c r="F260" s="303">
        <f>HLOOKUP($C260,$BZ$2:$CM$3,2,0)</f>
        <v>39703.99</v>
      </c>
      <c r="G260" s="113">
        <f>D260*E260*F260</f>
        <v>0</v>
      </c>
      <c r="H260" s="166"/>
      <c r="I260" s="114" t="s">
        <v>495</v>
      </c>
      <c r="J260" s="114" t="str">
        <f>VLOOKUP(I260,Presupuesto!$B$11:$C$565,2,0)</f>
        <v>SUELDOS Y SALARIOS PERMANENTES</v>
      </c>
      <c r="K260" s="98" t="str">
        <f t="shared" si="1"/>
        <v>Posgrado</v>
      </c>
      <c r="L260" s="98" t="s">
        <v>394</v>
      </c>
    </row>
    <row r="261" spans="3:12" x14ac:dyDescent="0.25">
      <c r="C261" s="171" t="s">
        <v>58</v>
      </c>
      <c r="D261" s="163"/>
      <c r="E261" s="154">
        <v>0</v>
      </c>
      <c r="F261" s="100">
        <f>IF(E260=0,"",(G260/E260)/12*E260)</f>
        <v>0</v>
      </c>
      <c r="G261" s="97">
        <f>F261</f>
        <v>0</v>
      </c>
      <c r="H261" s="164"/>
      <c r="I261" s="116" t="s">
        <v>515</v>
      </c>
      <c r="J261" s="116" t="str">
        <f>VLOOKUP(I261,Presupuesto!$B$11:$C$565,2,0)</f>
        <v>AGUINALDO Y DECIMO CUARTO MES</v>
      </c>
      <c r="K261" s="98" t="str">
        <f t="shared" si="1"/>
        <v>Posgrado</v>
      </c>
      <c r="L261" s="98" t="s">
        <v>394</v>
      </c>
    </row>
    <row r="262" spans="3:12" ht="15.75" thickBot="1" x14ac:dyDescent="0.3">
      <c r="C262" s="172" t="s">
        <v>59</v>
      </c>
      <c r="D262" s="163"/>
      <c r="E262" s="154">
        <v>0</v>
      </c>
      <c r="F262" s="117">
        <f>IF(E260&lt;6,"",((E260-6)/12)*(G260/E260))</f>
        <v>0</v>
      </c>
      <c r="G262" s="97">
        <f>F262</f>
        <v>0</v>
      </c>
      <c r="H262" s="164"/>
      <c r="I262" s="101" t="s">
        <v>518</v>
      </c>
      <c r="J262" s="101" t="str">
        <f>VLOOKUP(I262,Presupuesto!$B$11:$C$565,2,0)</f>
        <v>DECIMOCUARTO MES</v>
      </c>
      <c r="K262" s="98" t="str">
        <f t="shared" si="1"/>
        <v>Posgrado</v>
      </c>
      <c r="L262" s="98" t="s">
        <v>394</v>
      </c>
    </row>
    <row r="263" spans="3:12" ht="15.75" thickBot="1" x14ac:dyDescent="0.3">
      <c r="C263" s="137" t="s">
        <v>483</v>
      </c>
      <c r="D263" s="199"/>
      <c r="E263" s="152">
        <v>12</v>
      </c>
      <c r="F263" s="303">
        <f>HLOOKUP($C263,$BZ$2:$CM$3,2,0)</f>
        <v>35733.589999999997</v>
      </c>
      <c r="G263" s="113">
        <f>D263*E263*F263</f>
        <v>0</v>
      </c>
      <c r="H263" s="166"/>
      <c r="I263" s="114" t="s">
        <v>495</v>
      </c>
      <c r="J263" s="114" t="str">
        <f>VLOOKUP(I263,Presupuesto!$B$11:$C$565,2,0)</f>
        <v>SUELDOS Y SALARIOS PERMANENTES</v>
      </c>
      <c r="K263" s="98" t="str">
        <f t="shared" si="1"/>
        <v>Posgrado</v>
      </c>
      <c r="L263" s="98" t="s">
        <v>394</v>
      </c>
    </row>
    <row r="264" spans="3:12" x14ac:dyDescent="0.25">
      <c r="C264" s="171" t="s">
        <v>58</v>
      </c>
      <c r="D264" s="163"/>
      <c r="E264" s="154">
        <v>0</v>
      </c>
      <c r="F264" s="100">
        <f>IF(E263=0,"",(G263/E263)/12*E263)</f>
        <v>0</v>
      </c>
      <c r="G264" s="97">
        <f>F264</f>
        <v>0</v>
      </c>
      <c r="H264" s="164"/>
      <c r="I264" s="116" t="s">
        <v>515</v>
      </c>
      <c r="J264" s="116" t="str">
        <f>VLOOKUP(I264,Presupuesto!$B$11:$C$565,2,0)</f>
        <v>AGUINALDO Y DECIMO CUARTO MES</v>
      </c>
      <c r="K264" s="98" t="str">
        <f t="shared" si="1"/>
        <v>Posgrado</v>
      </c>
      <c r="L264" s="98" t="s">
        <v>394</v>
      </c>
    </row>
    <row r="265" spans="3:12" ht="15.75" thickBot="1" x14ac:dyDescent="0.3">
      <c r="C265" s="172" t="s">
        <v>59</v>
      </c>
      <c r="D265" s="163"/>
      <c r="E265" s="154">
        <v>0</v>
      </c>
      <c r="F265" s="117">
        <f>IF(E263&lt;6,"",((E263-6)/12)*(G263/E263))</f>
        <v>0</v>
      </c>
      <c r="G265" s="97">
        <f>F265</f>
        <v>0</v>
      </c>
      <c r="H265" s="164"/>
      <c r="I265" s="101" t="s">
        <v>518</v>
      </c>
      <c r="J265" s="101" t="str">
        <f>VLOOKUP(I265,Presupuesto!$B$11:$C$565,2,0)</f>
        <v>DECIMOCUARTO MES</v>
      </c>
      <c r="K265" s="98" t="str">
        <f t="shared" si="1"/>
        <v>Posgrado</v>
      </c>
      <c r="L265" s="98" t="s">
        <v>394</v>
      </c>
    </row>
    <row r="266" spans="3:12" ht="15.75" thickBot="1" x14ac:dyDescent="0.3">
      <c r="C266" s="137" t="s">
        <v>484</v>
      </c>
      <c r="D266" s="199"/>
      <c r="E266" s="152">
        <v>12</v>
      </c>
      <c r="F266" s="303">
        <f>HLOOKUP($C266,$BZ$2:$CM$3,2,0)</f>
        <v>31763.19</v>
      </c>
      <c r="G266" s="113">
        <f>D266*E266*F266</f>
        <v>0</v>
      </c>
      <c r="H266" s="166"/>
      <c r="I266" s="114" t="s">
        <v>495</v>
      </c>
      <c r="J266" s="114" t="str">
        <f>VLOOKUP(I266,Presupuesto!$B$11:$C$565,2,0)</f>
        <v>SUELDOS Y SALARIOS PERMANENTES</v>
      </c>
      <c r="K266" s="98" t="str">
        <f t="shared" si="1"/>
        <v>Posgrado</v>
      </c>
      <c r="L266" s="98" t="s">
        <v>394</v>
      </c>
    </row>
    <row r="267" spans="3:12" x14ac:dyDescent="0.25">
      <c r="C267" s="171" t="s">
        <v>58</v>
      </c>
      <c r="D267" s="163"/>
      <c r="E267" s="154">
        <v>0</v>
      </c>
      <c r="F267" s="100">
        <f>IF(E266=0,"",(G266/E266)/12*E266)</f>
        <v>0</v>
      </c>
      <c r="G267" s="97">
        <f>F267</f>
        <v>0</v>
      </c>
      <c r="H267" s="164"/>
      <c r="I267" s="116" t="s">
        <v>515</v>
      </c>
      <c r="J267" s="116" t="str">
        <f>VLOOKUP(I267,Presupuesto!$B$11:$C$565,2,0)</f>
        <v>AGUINALDO Y DECIMO CUARTO MES</v>
      </c>
      <c r="K267" s="98" t="str">
        <f t="shared" si="1"/>
        <v>Posgrado</v>
      </c>
      <c r="L267" s="98" t="s">
        <v>394</v>
      </c>
    </row>
    <row r="268" spans="3:12" ht="15.75" thickBot="1" x14ac:dyDescent="0.3">
      <c r="C268" s="172" t="s">
        <v>59</v>
      </c>
      <c r="D268" s="163"/>
      <c r="E268" s="154">
        <v>0</v>
      </c>
      <c r="F268" s="117">
        <f>IF(E266&lt;6,"",((E266-6)/12)*(G266/E266))</f>
        <v>0</v>
      </c>
      <c r="G268" s="97">
        <f>F268</f>
        <v>0</v>
      </c>
      <c r="H268" s="164"/>
      <c r="I268" s="101" t="s">
        <v>518</v>
      </c>
      <c r="J268" s="101" t="str">
        <f>VLOOKUP(I268,Presupuesto!$B$11:$C$565,2,0)</f>
        <v>DECIMOCUARTO MES</v>
      </c>
      <c r="K268" s="98" t="str">
        <f t="shared" si="1"/>
        <v>Posgrado</v>
      </c>
      <c r="L268" s="98" t="s">
        <v>394</v>
      </c>
    </row>
    <row r="269" spans="3:12" ht="15.75" thickBot="1" x14ac:dyDescent="0.3">
      <c r="C269" s="137" t="s">
        <v>485</v>
      </c>
      <c r="D269" s="199"/>
      <c r="E269" s="152">
        <v>12</v>
      </c>
      <c r="F269" s="303">
        <f>HLOOKUP($C269,$BZ$2:$CM$3,2,0)</f>
        <v>29777.99</v>
      </c>
      <c r="G269" s="113">
        <f>D269*E269*F269</f>
        <v>0</v>
      </c>
      <c r="H269" s="166"/>
      <c r="I269" s="114" t="s">
        <v>495</v>
      </c>
      <c r="J269" s="114" t="str">
        <f>VLOOKUP(I269,Presupuesto!$B$11:$C$565,2,0)</f>
        <v>SUELDOS Y SALARIOS PERMANENTES</v>
      </c>
      <c r="K269" s="98" t="str">
        <f t="shared" si="1"/>
        <v>Posgrado</v>
      </c>
      <c r="L269" s="98" t="s">
        <v>394</v>
      </c>
    </row>
    <row r="270" spans="3:12" x14ac:dyDescent="0.25">
      <c r="C270" s="171" t="s">
        <v>58</v>
      </c>
      <c r="D270" s="163"/>
      <c r="E270" s="154">
        <v>0</v>
      </c>
      <c r="F270" s="100">
        <f>IF(E269=0,"",(G269/E269)/12*E269)</f>
        <v>0</v>
      </c>
      <c r="G270" s="97">
        <f>F270</f>
        <v>0</v>
      </c>
      <c r="H270" s="164"/>
      <c r="I270" s="116" t="s">
        <v>515</v>
      </c>
      <c r="J270" s="116" t="str">
        <f>VLOOKUP(I270,Presupuesto!$B$11:$C$565,2,0)</f>
        <v>AGUINALDO Y DECIMO CUARTO MES</v>
      </c>
      <c r="K270" s="98" t="str">
        <f t="shared" si="1"/>
        <v>Posgrado</v>
      </c>
      <c r="L270" s="98" t="s">
        <v>394</v>
      </c>
    </row>
    <row r="271" spans="3:12" ht="15.75" thickBot="1" x14ac:dyDescent="0.3">
      <c r="C271" s="172" t="s">
        <v>59</v>
      </c>
      <c r="D271" s="163"/>
      <c r="E271" s="154">
        <v>0</v>
      </c>
      <c r="F271" s="117">
        <f>IF(E269&lt;6,"",((E269-6)/12)*(G269/E269))</f>
        <v>0</v>
      </c>
      <c r="G271" s="97">
        <f>F271</f>
        <v>0</v>
      </c>
      <c r="H271" s="164"/>
      <c r="I271" s="101" t="s">
        <v>518</v>
      </c>
      <c r="J271" s="101" t="str">
        <f>VLOOKUP(I271,Presupuesto!$B$11:$C$565,2,0)</f>
        <v>DECIMOCUARTO MES</v>
      </c>
      <c r="K271" s="98" t="str">
        <f t="shared" si="1"/>
        <v>Posgrado</v>
      </c>
      <c r="L271" s="98" t="s">
        <v>394</v>
      </c>
    </row>
    <row r="272" spans="3:12" ht="15.75" thickBot="1" x14ac:dyDescent="0.3">
      <c r="C272" s="137" t="s">
        <v>486</v>
      </c>
      <c r="D272" s="199"/>
      <c r="E272" s="152">
        <v>12</v>
      </c>
      <c r="F272" s="303">
        <f>HLOOKUP($C272,$BZ$2:$CM$3,2,0)</f>
        <v>27792.79</v>
      </c>
      <c r="G272" s="113">
        <f>D272*E272*F272</f>
        <v>0</v>
      </c>
      <c r="H272" s="166"/>
      <c r="I272" s="114" t="s">
        <v>495</v>
      </c>
      <c r="J272" s="114" t="str">
        <f>VLOOKUP(I272,Presupuesto!$B$11:$C$565,2,0)</f>
        <v>SUELDOS Y SALARIOS PERMANENTES</v>
      </c>
      <c r="K272" s="98" t="str">
        <f t="shared" si="1"/>
        <v>Posgrado</v>
      </c>
      <c r="L272" s="98" t="s">
        <v>394</v>
      </c>
    </row>
    <row r="273" spans="3:12" x14ac:dyDescent="0.25">
      <c r="C273" s="171" t="s">
        <v>58</v>
      </c>
      <c r="D273" s="163"/>
      <c r="E273" s="154">
        <v>0</v>
      </c>
      <c r="F273" s="100">
        <f>IF(E272=0,"",(G272/E272)/12*E272)</f>
        <v>0</v>
      </c>
      <c r="G273" s="97">
        <f>F273</f>
        <v>0</v>
      </c>
      <c r="H273" s="164"/>
      <c r="I273" s="116" t="s">
        <v>515</v>
      </c>
      <c r="J273" s="116" t="str">
        <f>VLOOKUP(I273,Presupuesto!$B$11:$C$565,2,0)</f>
        <v>AGUINALDO Y DECIMO CUARTO MES</v>
      </c>
      <c r="K273" s="98" t="str">
        <f t="shared" si="1"/>
        <v>Posgrado</v>
      </c>
      <c r="L273" s="98" t="s">
        <v>394</v>
      </c>
    </row>
    <row r="274" spans="3:12" ht="15.75" thickBot="1" x14ac:dyDescent="0.3">
      <c r="C274" s="172" t="s">
        <v>59</v>
      </c>
      <c r="D274" s="163"/>
      <c r="E274" s="154">
        <v>0</v>
      </c>
      <c r="F274" s="117">
        <f>IF(E272&lt;6,"",((E272-6)/12)*(G272/E272))</f>
        <v>0</v>
      </c>
      <c r="G274" s="97">
        <f>F274</f>
        <v>0</v>
      </c>
      <c r="H274" s="164"/>
      <c r="I274" s="101" t="s">
        <v>518</v>
      </c>
      <c r="J274" s="101" t="str">
        <f>VLOOKUP(I274,Presupuesto!$B$11:$C$565,2,0)</f>
        <v>DECIMOCUARTO MES</v>
      </c>
      <c r="K274" s="98" t="str">
        <f t="shared" si="1"/>
        <v>Posgrado</v>
      </c>
      <c r="L274" s="98" t="s">
        <v>394</v>
      </c>
    </row>
    <row r="275" spans="3:12" ht="15.75" thickBot="1" x14ac:dyDescent="0.3">
      <c r="C275" s="137" t="s">
        <v>487</v>
      </c>
      <c r="D275" s="199"/>
      <c r="E275" s="152">
        <v>12</v>
      </c>
      <c r="F275" s="303">
        <f>HLOOKUP($C275,$BZ$2:$CM$3,2,0)</f>
        <v>18859.39</v>
      </c>
      <c r="G275" s="113">
        <f>D275*E275*F275</f>
        <v>0</v>
      </c>
      <c r="H275" s="166"/>
      <c r="I275" s="114" t="s">
        <v>495</v>
      </c>
      <c r="J275" s="114" t="str">
        <f>VLOOKUP(I275,Presupuesto!$B$11:$C$565,2,0)</f>
        <v>SUELDOS Y SALARIOS PERMANENTES</v>
      </c>
      <c r="K275" s="98" t="str">
        <f t="shared" si="1"/>
        <v>Posgrado</v>
      </c>
      <c r="L275" s="98" t="s">
        <v>394</v>
      </c>
    </row>
    <row r="276" spans="3:12" x14ac:dyDescent="0.25">
      <c r="C276" s="171" t="s">
        <v>58</v>
      </c>
      <c r="D276" s="163"/>
      <c r="E276" s="154">
        <v>0</v>
      </c>
      <c r="F276" s="100">
        <f>IF(E275=0,"",(G275/E275)/12*E275)</f>
        <v>0</v>
      </c>
      <c r="G276" s="97">
        <f>F276</f>
        <v>0</v>
      </c>
      <c r="H276" s="164"/>
      <c r="I276" s="116" t="s">
        <v>515</v>
      </c>
      <c r="J276" s="116" t="str">
        <f>VLOOKUP(I276,Presupuesto!$B$11:$C$565,2,0)</f>
        <v>AGUINALDO Y DECIMO CUARTO MES</v>
      </c>
      <c r="K276" s="98" t="str">
        <f t="shared" si="1"/>
        <v>Posgrado</v>
      </c>
      <c r="L276" s="98" t="s">
        <v>394</v>
      </c>
    </row>
    <row r="277" spans="3:12" ht="15.75" thickBot="1" x14ac:dyDescent="0.3">
      <c r="C277" s="172" t="s">
        <v>59</v>
      </c>
      <c r="D277" s="163"/>
      <c r="E277" s="154">
        <v>0</v>
      </c>
      <c r="F277" s="117">
        <f>IF(E275&lt;6,"",((E275-6)/12)*(G275/E275))</f>
        <v>0</v>
      </c>
      <c r="G277" s="97">
        <f>F277</f>
        <v>0</v>
      </c>
      <c r="H277" s="164"/>
      <c r="I277" s="101" t="s">
        <v>518</v>
      </c>
      <c r="J277" s="101" t="str">
        <f>VLOOKUP(I277,Presupuesto!$B$11:$C$565,2,0)</f>
        <v>DECIMOCUARTO MES</v>
      </c>
      <c r="K277" s="98" t="str">
        <f t="shared" si="1"/>
        <v>Posgrado</v>
      </c>
      <c r="L277" s="98" t="s">
        <v>394</v>
      </c>
    </row>
    <row r="278" spans="3:12" ht="15.75" thickBot="1" x14ac:dyDescent="0.3">
      <c r="C278" s="137" t="s">
        <v>488</v>
      </c>
      <c r="D278" s="199"/>
      <c r="E278" s="152">
        <v>12</v>
      </c>
      <c r="F278" s="303">
        <f>HLOOKUP($C278,$BZ$2:$CM$3,2,0)</f>
        <v>17866.8</v>
      </c>
      <c r="G278" s="113">
        <f>D278*E278*F278</f>
        <v>0</v>
      </c>
      <c r="H278" s="166"/>
      <c r="I278" s="114" t="s">
        <v>495</v>
      </c>
      <c r="J278" s="114" t="str">
        <f>VLOOKUP(I278,Presupuesto!$B$11:$C$565,2,0)</f>
        <v>SUELDOS Y SALARIOS PERMANENTES</v>
      </c>
      <c r="K278" s="98" t="str">
        <f t="shared" si="1"/>
        <v>Posgrado</v>
      </c>
      <c r="L278" s="98" t="s">
        <v>394</v>
      </c>
    </row>
    <row r="279" spans="3:12" x14ac:dyDescent="0.25">
      <c r="C279" s="171" t="s">
        <v>58</v>
      </c>
      <c r="D279" s="163"/>
      <c r="E279" s="154">
        <v>0</v>
      </c>
      <c r="F279" s="100">
        <f>IF(E278=0,"",(G278/E278)/12*E278)</f>
        <v>0</v>
      </c>
      <c r="G279" s="97">
        <f>F279</f>
        <v>0</v>
      </c>
      <c r="H279" s="164"/>
      <c r="I279" s="116" t="s">
        <v>515</v>
      </c>
      <c r="J279" s="116" t="str">
        <f>VLOOKUP(I279,Presupuesto!$B$11:$C$565,2,0)</f>
        <v>AGUINALDO Y DECIMO CUARTO MES</v>
      </c>
      <c r="K279" s="98" t="str">
        <f t="shared" si="1"/>
        <v>Posgrado</v>
      </c>
      <c r="L279" s="98" t="s">
        <v>394</v>
      </c>
    </row>
    <row r="280" spans="3:12" ht="15.75" thickBot="1" x14ac:dyDescent="0.3">
      <c r="C280" s="172" t="s">
        <v>59</v>
      </c>
      <c r="D280" s="163"/>
      <c r="E280" s="154">
        <v>0</v>
      </c>
      <c r="F280" s="117">
        <f>IF(E278&lt;6,"",((E278-6)/12)*(G278/E278))</f>
        <v>0</v>
      </c>
      <c r="G280" s="97">
        <f>F280</f>
        <v>0</v>
      </c>
      <c r="H280" s="164"/>
      <c r="I280" s="101" t="s">
        <v>518</v>
      </c>
      <c r="J280" s="101" t="str">
        <f>VLOOKUP(I280,Presupuesto!$B$11:$C$565,2,0)</f>
        <v>DECIMOCUARTO MES</v>
      </c>
      <c r="K280" s="98" t="str">
        <f t="shared" si="1"/>
        <v>Posgrado</v>
      </c>
      <c r="L280" s="98" t="s">
        <v>394</v>
      </c>
    </row>
    <row r="281" spans="3:12" ht="15.75" thickBot="1" x14ac:dyDescent="0.3">
      <c r="C281" s="137" t="s">
        <v>489</v>
      </c>
      <c r="D281" s="199"/>
      <c r="E281" s="152">
        <v>12</v>
      </c>
      <c r="F281" s="303">
        <f>HLOOKUP($C281,$BZ$2:$CM$3,2,0)</f>
        <v>13896.4</v>
      </c>
      <c r="G281" s="113">
        <f>D281*E281*F281</f>
        <v>0</v>
      </c>
      <c r="H281" s="166"/>
      <c r="I281" s="114" t="s">
        <v>495</v>
      </c>
      <c r="J281" s="114" t="str">
        <f>VLOOKUP(I281,Presupuesto!$B$11:$C$565,2,0)</f>
        <v>SUELDOS Y SALARIOS PERMANENTES</v>
      </c>
      <c r="K281" s="98" t="str">
        <f t="shared" si="1"/>
        <v>Posgrado</v>
      </c>
      <c r="L281" s="98" t="s">
        <v>394</v>
      </c>
    </row>
    <row r="282" spans="3:12" x14ac:dyDescent="0.25">
      <c r="C282" s="171" t="s">
        <v>58</v>
      </c>
      <c r="D282" s="163"/>
      <c r="E282" s="154">
        <v>0</v>
      </c>
      <c r="F282" s="100">
        <f>IF(E281=0,"",(G281/E281)/12*E281)</f>
        <v>0</v>
      </c>
      <c r="G282" s="97">
        <f>F282</f>
        <v>0</v>
      </c>
      <c r="H282" s="164"/>
      <c r="I282" s="116" t="s">
        <v>515</v>
      </c>
      <c r="J282" s="116" t="str">
        <f>VLOOKUP(I282,Presupuesto!$B$11:$C$565,2,0)</f>
        <v>AGUINALDO Y DECIMO CUARTO MES</v>
      </c>
      <c r="K282" s="98" t="str">
        <f t="shared" si="1"/>
        <v>Posgrado</v>
      </c>
      <c r="L282" s="98" t="s">
        <v>394</v>
      </c>
    </row>
    <row r="283" spans="3:12" ht="15.75" thickBot="1" x14ac:dyDescent="0.3">
      <c r="C283" s="172" t="s">
        <v>59</v>
      </c>
      <c r="D283" s="163"/>
      <c r="E283" s="154">
        <v>0</v>
      </c>
      <c r="F283" s="117">
        <f>IF(E281&lt;6,"",((E281-6)/12)*(G281/E281))</f>
        <v>0</v>
      </c>
      <c r="G283" s="97">
        <f>F283</f>
        <v>0</v>
      </c>
      <c r="H283" s="164"/>
      <c r="I283" s="101" t="s">
        <v>518</v>
      </c>
      <c r="J283" s="101" t="str">
        <f>VLOOKUP(I283,Presupuesto!$B$11:$C$565,2,0)</f>
        <v>DECIMOCUARTO MES</v>
      </c>
      <c r="K283" s="98" t="str">
        <f t="shared" si="1"/>
        <v>Posgrado</v>
      </c>
      <c r="L283" s="98" t="s">
        <v>394</v>
      </c>
    </row>
    <row r="284" spans="3:12" ht="15.75" thickBot="1" x14ac:dyDescent="0.3">
      <c r="C284" s="137" t="s">
        <v>490</v>
      </c>
      <c r="D284" s="199"/>
      <c r="E284" s="152">
        <v>12</v>
      </c>
      <c r="F284" s="303">
        <f>HLOOKUP($C284,$BZ$2:$CM$3,2,0)</f>
        <v>15004.09</v>
      </c>
      <c r="G284" s="113">
        <f>D284*E284*F284</f>
        <v>0</v>
      </c>
      <c r="H284" s="166"/>
      <c r="I284" s="114" t="s">
        <v>495</v>
      </c>
      <c r="J284" s="114" t="str">
        <f>VLOOKUP(I284,Presupuesto!$B$11:$C$565,2,0)</f>
        <v>SUELDOS Y SALARIOS PERMANENTES</v>
      </c>
      <c r="K284" s="98" t="str">
        <f t="shared" si="1"/>
        <v>Posgrado</v>
      </c>
      <c r="L284" s="98" t="s">
        <v>394</v>
      </c>
    </row>
    <row r="285" spans="3:12" x14ac:dyDescent="0.25">
      <c r="C285" s="171" t="s">
        <v>58</v>
      </c>
      <c r="D285" s="163"/>
      <c r="E285" s="154">
        <v>0</v>
      </c>
      <c r="F285" s="100">
        <f>IF(E284=0,"",(G284/E284)/12*E284)</f>
        <v>0</v>
      </c>
      <c r="G285" s="97">
        <f>F285</f>
        <v>0</v>
      </c>
      <c r="H285" s="164"/>
      <c r="I285" s="116" t="s">
        <v>515</v>
      </c>
      <c r="J285" s="116" t="str">
        <f>VLOOKUP(I285,Presupuesto!$B$11:$C$565,2,0)</f>
        <v>AGUINALDO Y DECIMO CUARTO MES</v>
      </c>
      <c r="K285" s="98" t="str">
        <f t="shared" si="1"/>
        <v>Posgrado</v>
      </c>
      <c r="L285" s="98" t="s">
        <v>394</v>
      </c>
    </row>
    <row r="286" spans="3:12" ht="15.75" thickBot="1" x14ac:dyDescent="0.3">
      <c r="C286" s="172" t="s">
        <v>59</v>
      </c>
      <c r="D286" s="163"/>
      <c r="E286" s="154">
        <v>0</v>
      </c>
      <c r="F286" s="117">
        <f>IF(E284&lt;6,"",((E284-6)/12)*(G284/E284))</f>
        <v>0</v>
      </c>
      <c r="G286" s="97">
        <f>F286</f>
        <v>0</v>
      </c>
      <c r="H286" s="164"/>
      <c r="I286" s="101" t="s">
        <v>518</v>
      </c>
      <c r="J286" s="101" t="str">
        <f>VLOOKUP(I286,Presupuesto!$B$11:$C$565,2,0)</f>
        <v>DECIMOCUARTO MES</v>
      </c>
      <c r="K286" s="98" t="str">
        <f t="shared" si="1"/>
        <v>Posgrado</v>
      </c>
      <c r="L286" s="98" t="s">
        <v>394</v>
      </c>
    </row>
    <row r="287" spans="3:12" ht="15.75" thickBot="1" x14ac:dyDescent="0.3">
      <c r="C287" s="137" t="s">
        <v>491</v>
      </c>
      <c r="D287" s="199"/>
      <c r="E287" s="152">
        <v>12</v>
      </c>
      <c r="F287" s="303">
        <f>HLOOKUP($C287,$BZ$2:$CM$3,2,0)</f>
        <v>13238.9</v>
      </c>
      <c r="G287" s="113">
        <f>D287*E287*F287</f>
        <v>0</v>
      </c>
      <c r="H287" s="166"/>
      <c r="I287" s="114" t="s">
        <v>495</v>
      </c>
      <c r="J287" s="114" t="str">
        <f>VLOOKUP(I287,Presupuesto!$B$11:$C$565,2,0)</f>
        <v>SUELDOS Y SALARIOS PERMANENTES</v>
      </c>
      <c r="K287" s="98" t="str">
        <f t="shared" si="1"/>
        <v>Posgrado</v>
      </c>
      <c r="L287" s="98" t="s">
        <v>394</v>
      </c>
    </row>
    <row r="288" spans="3:12" x14ac:dyDescent="0.25">
      <c r="C288" s="171" t="s">
        <v>58</v>
      </c>
      <c r="D288" s="163"/>
      <c r="E288" s="154">
        <v>0</v>
      </c>
      <c r="F288" s="100">
        <f>IF(E287=0,"",(G287/E287)/12*E287)</f>
        <v>0</v>
      </c>
      <c r="G288" s="97">
        <f>F288</f>
        <v>0</v>
      </c>
      <c r="H288" s="164"/>
      <c r="I288" s="116" t="s">
        <v>515</v>
      </c>
      <c r="J288" s="116" t="str">
        <f>VLOOKUP(I288,Presupuesto!$B$11:$C$565,2,0)</f>
        <v>AGUINALDO Y DECIMO CUARTO MES</v>
      </c>
      <c r="K288" s="98" t="str">
        <f t="shared" si="1"/>
        <v>Posgrado</v>
      </c>
      <c r="L288" s="98" t="s">
        <v>394</v>
      </c>
    </row>
    <row r="289" spans="3:12" ht="15.75" thickBot="1" x14ac:dyDescent="0.3">
      <c r="C289" s="172" t="s">
        <v>59</v>
      </c>
      <c r="D289" s="163"/>
      <c r="E289" s="154">
        <v>0</v>
      </c>
      <c r="F289" s="117">
        <f>IF(E287&lt;6,"",((E287-6)/12)*(G287/E287))</f>
        <v>0</v>
      </c>
      <c r="G289" s="97">
        <f>F289</f>
        <v>0</v>
      </c>
      <c r="H289" s="164"/>
      <c r="I289" s="101" t="s">
        <v>518</v>
      </c>
      <c r="J289" s="101" t="str">
        <f>VLOOKUP(I289,Presupuesto!$B$11:$C$565,2,0)</f>
        <v>DECIMOCUARTO MES</v>
      </c>
      <c r="K289" s="98" t="str">
        <f t="shared" si="1"/>
        <v>Posgrado</v>
      </c>
      <c r="L289" s="98" t="s">
        <v>394</v>
      </c>
    </row>
    <row r="290" spans="3:12" ht="15.75" thickBot="1" x14ac:dyDescent="0.3">
      <c r="C290" s="137" t="s">
        <v>492</v>
      </c>
      <c r="D290" s="199"/>
      <c r="E290" s="152">
        <v>12</v>
      </c>
      <c r="F290" s="303">
        <f>HLOOKUP($C290,$BZ$2:$CM$3,2,0)</f>
        <v>12356.31</v>
      </c>
      <c r="G290" s="113">
        <f>D290*E290*F290</f>
        <v>0</v>
      </c>
      <c r="H290" s="166"/>
      <c r="I290" s="114" t="s">
        <v>495</v>
      </c>
      <c r="J290" s="114" t="str">
        <f>VLOOKUP(I290,Presupuesto!$B$11:$C$565,2,0)</f>
        <v>SUELDOS Y SALARIOS PERMANENTES</v>
      </c>
      <c r="K290" s="98" t="str">
        <f t="shared" ref="K290:K307" si="2">$K$257</f>
        <v>Posgrado</v>
      </c>
      <c r="L290" s="98" t="s">
        <v>394</v>
      </c>
    </row>
    <row r="291" spans="3:12" x14ac:dyDescent="0.25">
      <c r="C291" s="171" t="s">
        <v>58</v>
      </c>
      <c r="D291" s="163"/>
      <c r="E291" s="154">
        <v>0</v>
      </c>
      <c r="F291" s="100">
        <f>IF(E290=0,"",(G290/E290)/12*E290)</f>
        <v>0</v>
      </c>
      <c r="G291" s="97">
        <f>F291</f>
        <v>0</v>
      </c>
      <c r="H291" s="164"/>
      <c r="I291" s="116" t="s">
        <v>515</v>
      </c>
      <c r="J291" s="116" t="str">
        <f>VLOOKUP(I291,Presupuesto!$B$11:$C$565,2,0)</f>
        <v>AGUINALDO Y DECIMO CUARTO MES</v>
      </c>
      <c r="K291" s="98" t="str">
        <f t="shared" si="2"/>
        <v>Posgrado</v>
      </c>
      <c r="L291" s="98" t="s">
        <v>394</v>
      </c>
    </row>
    <row r="292" spans="3:12" ht="15.75" thickBot="1" x14ac:dyDescent="0.3">
      <c r="C292" s="172" t="s">
        <v>59</v>
      </c>
      <c r="D292" s="163"/>
      <c r="E292" s="154">
        <v>0</v>
      </c>
      <c r="F292" s="117">
        <f>IF(E290&lt;6,"",((E290-6)/12)*(G290/E290))</f>
        <v>0</v>
      </c>
      <c r="G292" s="97">
        <f>F292</f>
        <v>0</v>
      </c>
      <c r="H292" s="164"/>
      <c r="I292" s="101" t="s">
        <v>518</v>
      </c>
      <c r="J292" s="101" t="str">
        <f>VLOOKUP(I292,Presupuesto!$B$11:$C$565,2,0)</f>
        <v>DECIMOCUARTO MES</v>
      </c>
      <c r="K292" s="98" t="str">
        <f t="shared" si="2"/>
        <v>Posgrado</v>
      </c>
      <c r="L292" s="98" t="s">
        <v>394</v>
      </c>
    </row>
    <row r="293" spans="3:12" ht="15.75" thickBot="1" x14ac:dyDescent="0.3">
      <c r="C293" s="137" t="s">
        <v>493</v>
      </c>
      <c r="D293" s="199"/>
      <c r="E293" s="152">
        <v>12</v>
      </c>
      <c r="F293" s="303">
        <f>HLOOKUP($C293,$BZ$2:$CM$3,2,0)</f>
        <v>463.22</v>
      </c>
      <c r="G293" s="113">
        <f>D293*E293*F293</f>
        <v>0</v>
      </c>
      <c r="H293" s="166"/>
      <c r="I293" s="114" t="s">
        <v>495</v>
      </c>
      <c r="J293" s="114" t="str">
        <f>VLOOKUP(I293,Presupuesto!$B$11:$C$565,2,0)</f>
        <v>SUELDOS Y SALARIOS PERMANENTES</v>
      </c>
      <c r="K293" s="98" t="str">
        <f t="shared" si="2"/>
        <v>Posgrado</v>
      </c>
      <c r="L293" s="98" t="s">
        <v>394</v>
      </c>
    </row>
    <row r="294" spans="3:12" x14ac:dyDescent="0.25">
      <c r="C294" s="171" t="s">
        <v>58</v>
      </c>
      <c r="D294" s="163"/>
      <c r="E294" s="154">
        <v>0</v>
      </c>
      <c r="F294" s="100">
        <f>IF(E293=0,"",(G293/E293)/12*E293)</f>
        <v>0</v>
      </c>
      <c r="G294" s="97">
        <f>F294</f>
        <v>0</v>
      </c>
      <c r="H294" s="164"/>
      <c r="I294" s="116" t="s">
        <v>515</v>
      </c>
      <c r="J294" s="116" t="str">
        <f>VLOOKUP(I294,Presupuesto!$B$11:$C$565,2,0)</f>
        <v>AGUINALDO Y DECIMO CUARTO MES</v>
      </c>
      <c r="K294" s="98" t="str">
        <f t="shared" si="2"/>
        <v>Posgrado</v>
      </c>
      <c r="L294" s="98" t="s">
        <v>394</v>
      </c>
    </row>
    <row r="295" spans="3:12" ht="15.75" thickBot="1" x14ac:dyDescent="0.3">
      <c r="C295" s="172" t="s">
        <v>59</v>
      </c>
      <c r="D295" s="163"/>
      <c r="E295" s="154">
        <v>0</v>
      </c>
      <c r="F295" s="117">
        <f>IF(E293&lt;6,"",((E293-6)/12)*(G293/E293))</f>
        <v>0</v>
      </c>
      <c r="G295" s="97">
        <f>F295</f>
        <v>0</v>
      </c>
      <c r="H295" s="164"/>
      <c r="I295" s="101" t="s">
        <v>518</v>
      </c>
      <c r="J295" s="101" t="str">
        <f>VLOOKUP(I295,Presupuesto!$B$11:$C$565,2,0)</f>
        <v>DECIMOCUARTO MES</v>
      </c>
      <c r="K295" s="98" t="str">
        <f t="shared" si="2"/>
        <v>Posgrado</v>
      </c>
      <c r="L295" s="98" t="s">
        <v>394</v>
      </c>
    </row>
    <row r="296" spans="3:12" ht="15.75" thickBot="1" x14ac:dyDescent="0.3">
      <c r="C296" s="137" t="s">
        <v>494</v>
      </c>
      <c r="D296" s="199"/>
      <c r="E296" s="152">
        <v>12</v>
      </c>
      <c r="F296" s="303">
        <f>HLOOKUP($C296,$BZ$2:$CM$3,2,0)</f>
        <v>2007.3</v>
      </c>
      <c r="G296" s="113">
        <f>D296*E296*F296</f>
        <v>0</v>
      </c>
      <c r="H296" s="166"/>
      <c r="I296" s="114" t="s">
        <v>495</v>
      </c>
      <c r="J296" s="114" t="str">
        <f>VLOOKUP(I296,Presupuesto!$B$11:$C$565,2,0)</f>
        <v>SUELDOS Y SALARIOS PERMANENTES</v>
      </c>
      <c r="K296" s="98" t="str">
        <f t="shared" si="2"/>
        <v>Posgrado</v>
      </c>
      <c r="L296" s="98" t="s">
        <v>394</v>
      </c>
    </row>
    <row r="297" spans="3:12" x14ac:dyDescent="0.25">
      <c r="C297" s="171" t="s">
        <v>58</v>
      </c>
      <c r="D297" s="163"/>
      <c r="E297" s="154">
        <v>0</v>
      </c>
      <c r="F297" s="100">
        <f>IF(E296=0,"",(G296/E296)/12*E296)</f>
        <v>0</v>
      </c>
      <c r="G297" s="97">
        <f>F297</f>
        <v>0</v>
      </c>
      <c r="H297" s="164"/>
      <c r="I297" s="116" t="s">
        <v>515</v>
      </c>
      <c r="J297" s="116" t="str">
        <f>VLOOKUP(I297,Presupuesto!$B$11:$C$565,2,0)</f>
        <v>AGUINALDO Y DECIMO CUARTO MES</v>
      </c>
      <c r="K297" s="98" t="str">
        <f t="shared" si="2"/>
        <v>Posgrado</v>
      </c>
      <c r="L297" s="98" t="s">
        <v>394</v>
      </c>
    </row>
    <row r="298" spans="3:12" ht="15.75" thickBot="1" x14ac:dyDescent="0.3">
      <c r="C298" s="172" t="s">
        <v>59</v>
      </c>
      <c r="D298" s="163"/>
      <c r="E298" s="154">
        <v>0</v>
      </c>
      <c r="F298" s="117">
        <f>IF(E296&lt;6,"",((E296-6)/12)*(G296/E296))</f>
        <v>0</v>
      </c>
      <c r="G298" s="97">
        <f>F298</f>
        <v>0</v>
      </c>
      <c r="H298" s="164"/>
      <c r="I298" s="101" t="s">
        <v>518</v>
      </c>
      <c r="J298" s="101" t="str">
        <f>VLOOKUP(I298,Presupuesto!$B$11:$C$565,2,0)</f>
        <v>DECIMOCUARTO MES</v>
      </c>
      <c r="K298" s="98" t="str">
        <f t="shared" si="2"/>
        <v>Posgrado</v>
      </c>
      <c r="L298" s="98" t="s">
        <v>394</v>
      </c>
    </row>
    <row r="299" spans="3:12" ht="15.75" thickBot="1" x14ac:dyDescent="0.3">
      <c r="C299" s="140" t="s">
        <v>83</v>
      </c>
      <c r="D299" s="199"/>
      <c r="E299" s="152">
        <v>12</v>
      </c>
      <c r="F299" s="139">
        <v>30000</v>
      </c>
      <c r="G299" s="113">
        <f>D299*E299*F299</f>
        <v>0</v>
      </c>
      <c r="H299" s="166"/>
      <c r="I299" s="114" t="s">
        <v>563</v>
      </c>
      <c r="J299" s="114" t="str">
        <f>VLOOKUP(I299,Presupuesto!$B$11:$C$565,2,0)</f>
        <v>CONTRATOS ESPECIALES</v>
      </c>
      <c r="K299" s="98" t="str">
        <f t="shared" si="2"/>
        <v>Posgrado</v>
      </c>
      <c r="L299" s="98" t="s">
        <v>394</v>
      </c>
    </row>
    <row r="300" spans="3:12" x14ac:dyDescent="0.25">
      <c r="C300" s="171" t="s">
        <v>58</v>
      </c>
      <c r="D300" s="163"/>
      <c r="E300" s="154">
        <v>0</v>
      </c>
      <c r="F300" s="117">
        <f>IF(E299=0,"",(G299/E299)/12*E299)</f>
        <v>0</v>
      </c>
      <c r="G300" s="97">
        <f>F300</f>
        <v>0</v>
      </c>
      <c r="H300" s="164"/>
      <c r="I300" s="101" t="s">
        <v>563</v>
      </c>
      <c r="J300" s="101" t="str">
        <f>VLOOKUP(I300,Presupuesto!$B$11:$C$565,2,0)</f>
        <v>CONTRATOS ESPECIALES</v>
      </c>
      <c r="K300" s="98" t="str">
        <f t="shared" si="2"/>
        <v>Posgrado</v>
      </c>
      <c r="L300" s="98" t="s">
        <v>393</v>
      </c>
    </row>
    <row r="301" spans="3:12" ht="15.75" thickBot="1" x14ac:dyDescent="0.3">
      <c r="C301" s="172" t="s">
        <v>59</v>
      </c>
      <c r="D301" s="163"/>
      <c r="E301" s="154">
        <v>0</v>
      </c>
      <c r="F301" s="100">
        <f>IF(E299&lt;6,"",((E299-6)/12)*(G299/E299))</f>
        <v>0</v>
      </c>
      <c r="G301" s="97">
        <f>F301</f>
        <v>0</v>
      </c>
      <c r="H301" s="164"/>
      <c r="I301" s="101" t="s">
        <v>563</v>
      </c>
      <c r="J301" s="101" t="str">
        <f>VLOOKUP(I301,Presupuesto!$B$11:$C$565,2,0)</f>
        <v>CONTRATOS ESPECIALES</v>
      </c>
      <c r="K301" s="98" t="str">
        <f t="shared" si="2"/>
        <v>Posgrado</v>
      </c>
      <c r="L301" s="98" t="s">
        <v>398</v>
      </c>
    </row>
    <row r="302" spans="3:12" ht="15.75" thickBot="1" x14ac:dyDescent="0.3">
      <c r="C302" s="140" t="s">
        <v>60</v>
      </c>
      <c r="D302" s="199"/>
      <c r="E302" s="152">
        <v>12</v>
      </c>
      <c r="F302" s="118">
        <v>30000</v>
      </c>
      <c r="G302" s="113">
        <f>D302*E302*F302</f>
        <v>0</v>
      </c>
      <c r="H302" s="166"/>
      <c r="I302" s="114" t="s">
        <v>704</v>
      </c>
      <c r="J302" s="114" t="str">
        <f>VLOOKUP(I302,Presupuesto!$B$11:$C$565,2,0)</f>
        <v>OTROS SERVICIOS TECNICOS Y PROFESIONALES</v>
      </c>
      <c r="K302" s="98" t="str">
        <f t="shared" si="2"/>
        <v>Posgrado</v>
      </c>
      <c r="L302" s="98" t="s">
        <v>393</v>
      </c>
    </row>
    <row r="303" spans="3:12" x14ac:dyDescent="0.25">
      <c r="C303" s="171" t="s">
        <v>58</v>
      </c>
      <c r="D303" s="163"/>
      <c r="E303" s="154">
        <v>0</v>
      </c>
      <c r="F303" s="100">
        <v>0</v>
      </c>
      <c r="G303" s="97">
        <f>F303</f>
        <v>0</v>
      </c>
      <c r="H303" s="164"/>
      <c r="I303" s="101" t="s">
        <v>704</v>
      </c>
      <c r="J303" s="101" t="str">
        <f>VLOOKUP(I303,Presupuesto!$B$11:$C$565,2,0)</f>
        <v>OTROS SERVICIOS TECNICOS Y PROFESIONALES</v>
      </c>
      <c r="K303" s="98" t="str">
        <f t="shared" si="2"/>
        <v>Posgrado</v>
      </c>
      <c r="L303" s="98" t="s">
        <v>393</v>
      </c>
    </row>
    <row r="304" spans="3:12" ht="15.75" thickBot="1" x14ac:dyDescent="0.3">
      <c r="C304" s="172" t="s">
        <v>59</v>
      </c>
      <c r="D304" s="163"/>
      <c r="E304" s="154">
        <v>0</v>
      </c>
      <c r="F304" s="100">
        <v>0</v>
      </c>
      <c r="G304" s="97">
        <f>F304</f>
        <v>0</v>
      </c>
      <c r="H304" s="164"/>
      <c r="I304" s="101" t="s">
        <v>704</v>
      </c>
      <c r="J304" s="101" t="str">
        <f>VLOOKUP(I304,Presupuesto!$B$11:$C$565,2,0)</f>
        <v>OTROS SERVICIOS TECNICOS Y PROFESIONALES</v>
      </c>
      <c r="K304" s="98" t="str">
        <f t="shared" si="2"/>
        <v>Posgrado</v>
      </c>
      <c r="L304" s="98" t="s">
        <v>393</v>
      </c>
    </row>
    <row r="305" spans="3:12" ht="15.75" thickBot="1" x14ac:dyDescent="0.3">
      <c r="C305" s="140" t="s">
        <v>61</v>
      </c>
      <c r="D305" s="199"/>
      <c r="E305" s="152">
        <v>12</v>
      </c>
      <c r="F305" s="118">
        <v>30000</v>
      </c>
      <c r="G305" s="113">
        <f>D305*E305*F305</f>
        <v>0</v>
      </c>
      <c r="H305" s="166"/>
      <c r="I305" s="114" t="s">
        <v>495</v>
      </c>
      <c r="J305" s="114" t="str">
        <f>VLOOKUP(I305,Presupuesto!$B$11:$C$565,2,0)</f>
        <v>SUELDOS Y SALARIOS PERMANENTES</v>
      </c>
      <c r="K305" s="98" t="str">
        <f t="shared" si="2"/>
        <v>Posgrado</v>
      </c>
      <c r="L305" s="98" t="s">
        <v>393</v>
      </c>
    </row>
    <row r="306" spans="3:12" x14ac:dyDescent="0.25">
      <c r="C306" s="171" t="s">
        <v>58</v>
      </c>
      <c r="D306" s="169"/>
      <c r="E306" s="131">
        <v>0</v>
      </c>
      <c r="F306" s="119">
        <f>IF(E305=0,"",(G305/E305)/12*E305)</f>
        <v>0</v>
      </c>
      <c r="G306" s="120">
        <f>F306</f>
        <v>0</v>
      </c>
      <c r="H306" s="164"/>
      <c r="I306" s="101" t="s">
        <v>515</v>
      </c>
      <c r="J306" s="101" t="str">
        <f>VLOOKUP(I306,Presupuesto!$B$11:$C$565,2,0)</f>
        <v>AGUINALDO Y DECIMO CUARTO MES</v>
      </c>
      <c r="K306" s="98" t="str">
        <f t="shared" si="2"/>
        <v>Posgrado</v>
      </c>
      <c r="L306" s="98" t="s">
        <v>393</v>
      </c>
    </row>
    <row r="307" spans="3:12" ht="15.75" thickBot="1" x14ac:dyDescent="0.3">
      <c r="C307" s="173" t="s">
        <v>59</v>
      </c>
      <c r="D307" s="162"/>
      <c r="E307" s="132">
        <v>0</v>
      </c>
      <c r="F307" s="105">
        <f>IF(E305&lt;6,"",((E305-6)/12)*(G305/E305))</f>
        <v>0</v>
      </c>
      <c r="G307" s="105">
        <f>F307</f>
        <v>0</v>
      </c>
      <c r="H307" s="162"/>
      <c r="I307" s="106" t="s">
        <v>518</v>
      </c>
      <c r="J307" s="124" t="str">
        <f>VLOOKUP(I307,Presupuesto!$B$11:$C$565,2,0)</f>
        <v>DECIMOCUARTO MES</v>
      </c>
      <c r="K307" s="106" t="str">
        <f t="shared" si="2"/>
        <v>Posgrado</v>
      </c>
      <c r="L307" s="124" t="s">
        <v>393</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391</v>
      </c>
      <c r="D313" s="367"/>
      <c r="E313" s="93"/>
      <c r="F313" s="93"/>
      <c r="G313" s="93"/>
      <c r="H313" s="76"/>
      <c r="I313" s="76"/>
      <c r="J313" s="76"/>
      <c r="K313" s="153"/>
    </row>
    <row r="314" spans="3:12" ht="18.75" x14ac:dyDescent="0.25">
      <c r="C314" s="210"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130</v>
      </c>
      <c r="I316" s="136" t="s">
        <v>46</v>
      </c>
      <c r="J316" s="136" t="s">
        <v>131</v>
      </c>
      <c r="K316" s="136" t="s">
        <v>409</v>
      </c>
      <c r="L316" s="136" t="s">
        <v>410</v>
      </c>
    </row>
    <row r="317" spans="3:12" ht="15.75" thickBot="1" x14ac:dyDescent="0.3">
      <c r="C317" s="137" t="s">
        <v>481</v>
      </c>
      <c r="D317" s="199"/>
      <c r="E317" s="152">
        <v>12</v>
      </c>
      <c r="F317" s="303">
        <f>HLOOKUP($C317,$BZ$2:$CM$3,2,0)</f>
        <v>43674.39</v>
      </c>
      <c r="G317" s="113">
        <f>D317*E317*F317</f>
        <v>0</v>
      </c>
      <c r="H317" s="166"/>
      <c r="I317" s="114" t="s">
        <v>495</v>
      </c>
      <c r="J317" s="114" t="str">
        <f>VLOOKUP(I317,Presupuesto!$B$11:$C$565,2,0)</f>
        <v>SUELDOS Y SALARIOS PERMANENTES</v>
      </c>
      <c r="K317" s="218" t="s">
        <v>1453</v>
      </c>
      <c r="L317" s="98" t="s">
        <v>393</v>
      </c>
    </row>
    <row r="318" spans="3:12" x14ac:dyDescent="0.25">
      <c r="C318" s="171" t="s">
        <v>58</v>
      </c>
      <c r="D318" s="163"/>
      <c r="E318" s="154">
        <v>0</v>
      </c>
      <c r="F318" s="100">
        <f>IF(E317=0,"",(G317/E317)/12*E317)</f>
        <v>0</v>
      </c>
      <c r="G318" s="97">
        <f>F318</f>
        <v>0</v>
      </c>
      <c r="H318" s="164"/>
      <c r="I318" s="116" t="s">
        <v>515</v>
      </c>
      <c r="J318" s="116" t="str">
        <f>VLOOKUP(I318,Presupuesto!$B$11:$C$565,2,0)</f>
        <v>AGUINALDO Y DECIMO CUARTO MES</v>
      </c>
      <c r="K318" s="98" t="str">
        <f t="shared" ref="K318:K349" si="3">$K$317</f>
        <v>Posgrado</v>
      </c>
      <c r="L318" s="98" t="s">
        <v>411</v>
      </c>
    </row>
    <row r="319" spans="3:12" ht="15.75" thickBot="1" x14ac:dyDescent="0.3">
      <c r="C319" s="172" t="s">
        <v>59</v>
      </c>
      <c r="D319" s="163"/>
      <c r="E319" s="154">
        <v>0</v>
      </c>
      <c r="F319" s="117">
        <f>IF(E317&lt;6,"",((E317-6)/12)*(G317/E317))</f>
        <v>0</v>
      </c>
      <c r="G319" s="97">
        <f>F319</f>
        <v>0</v>
      </c>
      <c r="H319" s="164"/>
      <c r="I319" s="101" t="s">
        <v>518</v>
      </c>
      <c r="J319" s="101" t="str">
        <f>VLOOKUP(I319,Presupuesto!$B$11:$C$565,2,0)</f>
        <v>DECIMOCUARTO MES</v>
      </c>
      <c r="K319" s="98" t="str">
        <f t="shared" si="3"/>
        <v>Posgrado</v>
      </c>
      <c r="L319" s="98" t="s">
        <v>394</v>
      </c>
    </row>
    <row r="320" spans="3:12" ht="15.75" thickBot="1" x14ac:dyDescent="0.3">
      <c r="C320" s="137" t="s">
        <v>482</v>
      </c>
      <c r="D320" s="199"/>
      <c r="E320" s="152">
        <v>12</v>
      </c>
      <c r="F320" s="303">
        <f>HLOOKUP($C320,$BZ$2:$CM$3,2,0)</f>
        <v>39703.99</v>
      </c>
      <c r="G320" s="113">
        <f>D320*E320*F320</f>
        <v>0</v>
      </c>
      <c r="H320" s="166"/>
      <c r="I320" s="114" t="s">
        <v>495</v>
      </c>
      <c r="J320" s="114" t="str">
        <f>VLOOKUP(I320,Presupuesto!$B$11:$C$565,2,0)</f>
        <v>SUELDOS Y SALARIOS PERMANENTES</v>
      </c>
      <c r="K320" s="98" t="str">
        <f t="shared" si="3"/>
        <v>Posgrado</v>
      </c>
      <c r="L320" s="98" t="s">
        <v>394</v>
      </c>
    </row>
    <row r="321" spans="3:12" x14ac:dyDescent="0.25">
      <c r="C321" s="171" t="s">
        <v>58</v>
      </c>
      <c r="D321" s="163"/>
      <c r="E321" s="154">
        <v>0</v>
      </c>
      <c r="F321" s="100">
        <f>IF(E320=0,"",(G320/E320)/12*E320)</f>
        <v>0</v>
      </c>
      <c r="G321" s="97">
        <f>F321</f>
        <v>0</v>
      </c>
      <c r="H321" s="164"/>
      <c r="I321" s="116" t="s">
        <v>515</v>
      </c>
      <c r="J321" s="116" t="str">
        <f>VLOOKUP(I321,Presupuesto!$B$11:$C$565,2,0)</f>
        <v>AGUINALDO Y DECIMO CUARTO MES</v>
      </c>
      <c r="K321" s="98" t="str">
        <f t="shared" si="3"/>
        <v>Posgrado</v>
      </c>
      <c r="L321" s="98" t="s">
        <v>394</v>
      </c>
    </row>
    <row r="322" spans="3:12" ht="15.75" thickBot="1" x14ac:dyDescent="0.3">
      <c r="C322" s="172" t="s">
        <v>59</v>
      </c>
      <c r="D322" s="163"/>
      <c r="E322" s="154">
        <v>0</v>
      </c>
      <c r="F322" s="117">
        <f>IF(E320&lt;6,"",((E320-6)/12)*(G320/E320))</f>
        <v>0</v>
      </c>
      <c r="G322" s="97">
        <f>F322</f>
        <v>0</v>
      </c>
      <c r="H322" s="164"/>
      <c r="I322" s="101" t="s">
        <v>518</v>
      </c>
      <c r="J322" s="101" t="str">
        <f>VLOOKUP(I322,Presupuesto!$B$11:$C$565,2,0)</f>
        <v>DECIMOCUARTO MES</v>
      </c>
      <c r="K322" s="98" t="str">
        <f t="shared" si="3"/>
        <v>Posgrado</v>
      </c>
      <c r="L322" s="98" t="s">
        <v>394</v>
      </c>
    </row>
    <row r="323" spans="3:12" ht="15.75" thickBot="1" x14ac:dyDescent="0.3">
      <c r="C323" s="137" t="s">
        <v>483</v>
      </c>
      <c r="D323" s="199"/>
      <c r="E323" s="152">
        <v>12</v>
      </c>
      <c r="F323" s="303">
        <f>HLOOKUP($C323,$BZ$2:$CM$3,2,0)</f>
        <v>35733.589999999997</v>
      </c>
      <c r="G323" s="113">
        <f>D323*E323*F323</f>
        <v>0</v>
      </c>
      <c r="H323" s="166"/>
      <c r="I323" s="114" t="s">
        <v>495</v>
      </c>
      <c r="J323" s="114" t="str">
        <f>VLOOKUP(I323,Presupuesto!$B$11:$C$565,2,0)</f>
        <v>SUELDOS Y SALARIOS PERMANENTES</v>
      </c>
      <c r="K323" s="98" t="str">
        <f t="shared" si="3"/>
        <v>Posgrado</v>
      </c>
      <c r="L323" s="98" t="s">
        <v>394</v>
      </c>
    </row>
    <row r="324" spans="3:12" x14ac:dyDescent="0.25">
      <c r="C324" s="171" t="s">
        <v>58</v>
      </c>
      <c r="D324" s="163"/>
      <c r="E324" s="154">
        <v>0</v>
      </c>
      <c r="F324" s="100">
        <f>IF(E323=0,"",(G323/E323)/12*E323)</f>
        <v>0</v>
      </c>
      <c r="G324" s="97">
        <f>F324</f>
        <v>0</v>
      </c>
      <c r="H324" s="164"/>
      <c r="I324" s="116" t="s">
        <v>515</v>
      </c>
      <c r="J324" s="116" t="str">
        <f>VLOOKUP(I324,Presupuesto!$B$11:$C$565,2,0)</f>
        <v>AGUINALDO Y DECIMO CUARTO MES</v>
      </c>
      <c r="K324" s="98" t="str">
        <f t="shared" si="3"/>
        <v>Posgrado</v>
      </c>
      <c r="L324" s="98" t="s">
        <v>394</v>
      </c>
    </row>
    <row r="325" spans="3:12" ht="15.75" thickBot="1" x14ac:dyDescent="0.3">
      <c r="C325" s="172" t="s">
        <v>59</v>
      </c>
      <c r="D325" s="163"/>
      <c r="E325" s="154">
        <v>0</v>
      </c>
      <c r="F325" s="117">
        <f>IF(E323&lt;6,"",((E323-6)/12)*(G323/E323))</f>
        <v>0</v>
      </c>
      <c r="G325" s="97">
        <f>F325</f>
        <v>0</v>
      </c>
      <c r="H325" s="164"/>
      <c r="I325" s="101" t="s">
        <v>518</v>
      </c>
      <c r="J325" s="101" t="str">
        <f>VLOOKUP(I325,Presupuesto!$B$11:$C$565,2,0)</f>
        <v>DECIMOCUARTO MES</v>
      </c>
      <c r="K325" s="98" t="str">
        <f t="shared" si="3"/>
        <v>Posgrado</v>
      </c>
      <c r="L325" s="98" t="s">
        <v>394</v>
      </c>
    </row>
    <row r="326" spans="3:12" ht="15.75" thickBot="1" x14ac:dyDescent="0.3">
      <c r="C326" s="137" t="s">
        <v>484</v>
      </c>
      <c r="D326" s="199"/>
      <c r="E326" s="152">
        <v>12</v>
      </c>
      <c r="F326" s="303">
        <f>HLOOKUP($C326,$BZ$2:$CM$3,2,0)</f>
        <v>31763.19</v>
      </c>
      <c r="G326" s="113">
        <f>D326*E326*F326</f>
        <v>0</v>
      </c>
      <c r="H326" s="166"/>
      <c r="I326" s="114" t="s">
        <v>495</v>
      </c>
      <c r="J326" s="114" t="str">
        <f>VLOOKUP(I326,Presupuesto!$B$11:$C$565,2,0)</f>
        <v>SUELDOS Y SALARIOS PERMANENTES</v>
      </c>
      <c r="K326" s="98" t="str">
        <f t="shared" si="3"/>
        <v>Posgrado</v>
      </c>
      <c r="L326" s="98" t="s">
        <v>394</v>
      </c>
    </row>
    <row r="327" spans="3:12" x14ac:dyDescent="0.25">
      <c r="C327" s="171" t="s">
        <v>58</v>
      </c>
      <c r="D327" s="163"/>
      <c r="E327" s="154">
        <v>0</v>
      </c>
      <c r="F327" s="100">
        <f>IF(E326=0,"",(G326/E326)/12*E326)</f>
        <v>0</v>
      </c>
      <c r="G327" s="97">
        <f>F327</f>
        <v>0</v>
      </c>
      <c r="H327" s="164"/>
      <c r="I327" s="116" t="s">
        <v>515</v>
      </c>
      <c r="J327" s="116" t="str">
        <f>VLOOKUP(I327,Presupuesto!$B$11:$C$565,2,0)</f>
        <v>AGUINALDO Y DECIMO CUARTO MES</v>
      </c>
      <c r="K327" s="98" t="str">
        <f t="shared" si="3"/>
        <v>Posgrado</v>
      </c>
      <c r="L327" s="98" t="s">
        <v>394</v>
      </c>
    </row>
    <row r="328" spans="3:12" ht="15.75" thickBot="1" x14ac:dyDescent="0.3">
      <c r="C328" s="172" t="s">
        <v>59</v>
      </c>
      <c r="D328" s="163"/>
      <c r="E328" s="154">
        <v>0</v>
      </c>
      <c r="F328" s="117">
        <f>IF(E326&lt;6,"",((E326-6)/12)*(G326/E326))</f>
        <v>0</v>
      </c>
      <c r="G328" s="97">
        <f>F328</f>
        <v>0</v>
      </c>
      <c r="H328" s="164"/>
      <c r="I328" s="101" t="s">
        <v>518</v>
      </c>
      <c r="J328" s="101" t="str">
        <f>VLOOKUP(I328,Presupuesto!$B$11:$C$565,2,0)</f>
        <v>DECIMOCUARTO MES</v>
      </c>
      <c r="K328" s="98" t="str">
        <f t="shared" si="3"/>
        <v>Posgrado</v>
      </c>
      <c r="L328" s="98" t="s">
        <v>394</v>
      </c>
    </row>
    <row r="329" spans="3:12" ht="15.75" thickBot="1" x14ac:dyDescent="0.3">
      <c r="C329" s="137" t="s">
        <v>485</v>
      </c>
      <c r="D329" s="199"/>
      <c r="E329" s="152">
        <v>12</v>
      </c>
      <c r="F329" s="303">
        <f>HLOOKUP($C329,$BZ$2:$CM$3,2,0)</f>
        <v>29777.99</v>
      </c>
      <c r="G329" s="113">
        <f>D329*E329*F329</f>
        <v>0</v>
      </c>
      <c r="H329" s="166"/>
      <c r="I329" s="114" t="s">
        <v>495</v>
      </c>
      <c r="J329" s="114" t="str">
        <f>VLOOKUP(I329,Presupuesto!$B$11:$C$565,2,0)</f>
        <v>SUELDOS Y SALARIOS PERMANENTES</v>
      </c>
      <c r="K329" s="98" t="str">
        <f t="shared" si="3"/>
        <v>Posgrado</v>
      </c>
      <c r="L329" s="98" t="s">
        <v>394</v>
      </c>
    </row>
    <row r="330" spans="3:12" x14ac:dyDescent="0.25">
      <c r="C330" s="171" t="s">
        <v>58</v>
      </c>
      <c r="D330" s="163"/>
      <c r="E330" s="154">
        <v>0</v>
      </c>
      <c r="F330" s="100">
        <f>IF(E329=0,"",(G329/E329)/12*E329)</f>
        <v>0</v>
      </c>
      <c r="G330" s="97">
        <f>F330</f>
        <v>0</v>
      </c>
      <c r="H330" s="164"/>
      <c r="I330" s="116" t="s">
        <v>515</v>
      </c>
      <c r="J330" s="116" t="str">
        <f>VLOOKUP(I330,Presupuesto!$B$11:$C$565,2,0)</f>
        <v>AGUINALDO Y DECIMO CUARTO MES</v>
      </c>
      <c r="K330" s="98" t="str">
        <f t="shared" si="3"/>
        <v>Posgrado</v>
      </c>
      <c r="L330" s="98" t="s">
        <v>394</v>
      </c>
    </row>
    <row r="331" spans="3:12" ht="15.75" thickBot="1" x14ac:dyDescent="0.3">
      <c r="C331" s="172" t="s">
        <v>59</v>
      </c>
      <c r="D331" s="163"/>
      <c r="E331" s="154">
        <v>0</v>
      </c>
      <c r="F331" s="117">
        <f>IF(E329&lt;6,"",((E329-6)/12)*(G329/E329))</f>
        <v>0</v>
      </c>
      <c r="G331" s="97">
        <f>F331</f>
        <v>0</v>
      </c>
      <c r="H331" s="164"/>
      <c r="I331" s="101" t="s">
        <v>518</v>
      </c>
      <c r="J331" s="101" t="str">
        <f>VLOOKUP(I331,Presupuesto!$B$11:$C$565,2,0)</f>
        <v>DECIMOCUARTO MES</v>
      </c>
      <c r="K331" s="98" t="str">
        <f t="shared" si="3"/>
        <v>Posgrado</v>
      </c>
      <c r="L331" s="98" t="s">
        <v>394</v>
      </c>
    </row>
    <row r="332" spans="3:12" ht="15.75" thickBot="1" x14ac:dyDescent="0.3">
      <c r="C332" s="137" t="s">
        <v>486</v>
      </c>
      <c r="D332" s="199"/>
      <c r="E332" s="152">
        <v>12</v>
      </c>
      <c r="F332" s="303">
        <f>HLOOKUP($C332,$BZ$2:$CM$3,2,0)</f>
        <v>27792.79</v>
      </c>
      <c r="G332" s="113">
        <f>D332*E332*F332</f>
        <v>0</v>
      </c>
      <c r="H332" s="166"/>
      <c r="I332" s="114" t="s">
        <v>495</v>
      </c>
      <c r="J332" s="114" t="str">
        <f>VLOOKUP(I332,Presupuesto!$B$11:$C$565,2,0)</f>
        <v>SUELDOS Y SALARIOS PERMANENTES</v>
      </c>
      <c r="K332" s="98" t="str">
        <f t="shared" si="3"/>
        <v>Posgrado</v>
      </c>
      <c r="L332" s="98" t="s">
        <v>394</v>
      </c>
    </row>
    <row r="333" spans="3:12" x14ac:dyDescent="0.25">
      <c r="C333" s="171" t="s">
        <v>58</v>
      </c>
      <c r="D333" s="163"/>
      <c r="E333" s="154">
        <v>0</v>
      </c>
      <c r="F333" s="100">
        <f>IF(E332=0,"",(G332/E332)/12*E332)</f>
        <v>0</v>
      </c>
      <c r="G333" s="97">
        <f>F333</f>
        <v>0</v>
      </c>
      <c r="H333" s="164"/>
      <c r="I333" s="116" t="s">
        <v>515</v>
      </c>
      <c r="J333" s="116" t="str">
        <f>VLOOKUP(I333,Presupuesto!$B$11:$C$565,2,0)</f>
        <v>AGUINALDO Y DECIMO CUARTO MES</v>
      </c>
      <c r="K333" s="98" t="str">
        <f t="shared" si="3"/>
        <v>Posgrado</v>
      </c>
      <c r="L333" s="98" t="s">
        <v>394</v>
      </c>
    </row>
    <row r="334" spans="3:12" ht="15.75" thickBot="1" x14ac:dyDescent="0.3">
      <c r="C334" s="172" t="s">
        <v>59</v>
      </c>
      <c r="D334" s="163"/>
      <c r="E334" s="154">
        <v>0</v>
      </c>
      <c r="F334" s="117">
        <f>IF(E332&lt;6,"",((E332-6)/12)*(G332/E332))</f>
        <v>0</v>
      </c>
      <c r="G334" s="97">
        <f>F334</f>
        <v>0</v>
      </c>
      <c r="H334" s="164"/>
      <c r="I334" s="101" t="s">
        <v>518</v>
      </c>
      <c r="J334" s="101" t="str">
        <f>VLOOKUP(I334,Presupuesto!$B$11:$C$565,2,0)</f>
        <v>DECIMOCUARTO MES</v>
      </c>
      <c r="K334" s="98" t="str">
        <f t="shared" si="3"/>
        <v>Posgrado</v>
      </c>
      <c r="L334" s="98" t="s">
        <v>394</v>
      </c>
    </row>
    <row r="335" spans="3:12" ht="15.75" thickBot="1" x14ac:dyDescent="0.3">
      <c r="C335" s="137" t="s">
        <v>487</v>
      </c>
      <c r="D335" s="199"/>
      <c r="E335" s="152">
        <v>12</v>
      </c>
      <c r="F335" s="303">
        <f>HLOOKUP($C335,$BZ$2:$CM$3,2,0)</f>
        <v>18859.39</v>
      </c>
      <c r="G335" s="113">
        <f>D335*E335*F335</f>
        <v>0</v>
      </c>
      <c r="H335" s="166"/>
      <c r="I335" s="114" t="s">
        <v>495</v>
      </c>
      <c r="J335" s="114" t="str">
        <f>VLOOKUP(I335,Presupuesto!$B$11:$C$565,2,0)</f>
        <v>SUELDOS Y SALARIOS PERMANENTES</v>
      </c>
      <c r="K335" s="98" t="str">
        <f t="shared" si="3"/>
        <v>Posgrado</v>
      </c>
      <c r="L335" s="98" t="s">
        <v>394</v>
      </c>
    </row>
    <row r="336" spans="3:12" x14ac:dyDescent="0.25">
      <c r="C336" s="171" t="s">
        <v>58</v>
      </c>
      <c r="D336" s="163"/>
      <c r="E336" s="154">
        <v>0</v>
      </c>
      <c r="F336" s="100">
        <f>IF(E335=0,"",(G335/E335)/12*E335)</f>
        <v>0</v>
      </c>
      <c r="G336" s="97">
        <f>F336</f>
        <v>0</v>
      </c>
      <c r="H336" s="164"/>
      <c r="I336" s="116" t="s">
        <v>515</v>
      </c>
      <c r="J336" s="116" t="str">
        <f>VLOOKUP(I336,Presupuesto!$B$11:$C$565,2,0)</f>
        <v>AGUINALDO Y DECIMO CUARTO MES</v>
      </c>
      <c r="K336" s="98" t="str">
        <f t="shared" si="3"/>
        <v>Posgrado</v>
      </c>
      <c r="L336" s="98" t="s">
        <v>394</v>
      </c>
    </row>
    <row r="337" spans="3:12" ht="15.75" thickBot="1" x14ac:dyDescent="0.3">
      <c r="C337" s="172" t="s">
        <v>59</v>
      </c>
      <c r="D337" s="163"/>
      <c r="E337" s="154">
        <v>0</v>
      </c>
      <c r="F337" s="117">
        <f>IF(E335&lt;6,"",((E335-6)/12)*(G335/E335))</f>
        <v>0</v>
      </c>
      <c r="G337" s="97">
        <f>F337</f>
        <v>0</v>
      </c>
      <c r="H337" s="164"/>
      <c r="I337" s="101" t="s">
        <v>518</v>
      </c>
      <c r="J337" s="101" t="str">
        <f>VLOOKUP(I337,Presupuesto!$B$11:$C$565,2,0)</f>
        <v>DECIMOCUARTO MES</v>
      </c>
      <c r="K337" s="98" t="str">
        <f t="shared" si="3"/>
        <v>Posgrado</v>
      </c>
      <c r="L337" s="98" t="s">
        <v>394</v>
      </c>
    </row>
    <row r="338" spans="3:12" ht="15.75" thickBot="1" x14ac:dyDescent="0.3">
      <c r="C338" s="137" t="s">
        <v>488</v>
      </c>
      <c r="D338" s="199"/>
      <c r="E338" s="152">
        <v>12</v>
      </c>
      <c r="F338" s="303">
        <f>HLOOKUP($C338,$BZ$2:$CM$3,2,0)</f>
        <v>17866.8</v>
      </c>
      <c r="G338" s="113">
        <f>D338*E338*F338</f>
        <v>0</v>
      </c>
      <c r="H338" s="166"/>
      <c r="I338" s="114" t="s">
        <v>495</v>
      </c>
      <c r="J338" s="114" t="str">
        <f>VLOOKUP(I338,Presupuesto!$B$11:$C$565,2,0)</f>
        <v>SUELDOS Y SALARIOS PERMANENTES</v>
      </c>
      <c r="K338" s="98" t="str">
        <f t="shared" si="3"/>
        <v>Posgrado</v>
      </c>
      <c r="L338" s="98" t="s">
        <v>394</v>
      </c>
    </row>
    <row r="339" spans="3:12" x14ac:dyDescent="0.25">
      <c r="C339" s="171" t="s">
        <v>58</v>
      </c>
      <c r="D339" s="163"/>
      <c r="E339" s="154">
        <v>0</v>
      </c>
      <c r="F339" s="100">
        <f>IF(E338=0,"",(G338/E338)/12*E338)</f>
        <v>0</v>
      </c>
      <c r="G339" s="97">
        <f>F339</f>
        <v>0</v>
      </c>
      <c r="H339" s="164"/>
      <c r="I339" s="116" t="s">
        <v>515</v>
      </c>
      <c r="J339" s="116" t="str">
        <f>VLOOKUP(I339,Presupuesto!$B$11:$C$565,2,0)</f>
        <v>AGUINALDO Y DECIMO CUARTO MES</v>
      </c>
      <c r="K339" s="98" t="str">
        <f t="shared" si="3"/>
        <v>Posgrado</v>
      </c>
      <c r="L339" s="98" t="s">
        <v>394</v>
      </c>
    </row>
    <row r="340" spans="3:12" ht="15.75" thickBot="1" x14ac:dyDescent="0.3">
      <c r="C340" s="172" t="s">
        <v>59</v>
      </c>
      <c r="D340" s="163"/>
      <c r="E340" s="154">
        <v>0</v>
      </c>
      <c r="F340" s="117">
        <f>IF(E338&lt;6,"",((E338-6)/12)*(G338/E338))</f>
        <v>0</v>
      </c>
      <c r="G340" s="97">
        <f>F340</f>
        <v>0</v>
      </c>
      <c r="H340" s="164"/>
      <c r="I340" s="101" t="s">
        <v>518</v>
      </c>
      <c r="J340" s="101" t="str">
        <f>VLOOKUP(I340,Presupuesto!$B$11:$C$565,2,0)</f>
        <v>DECIMOCUARTO MES</v>
      </c>
      <c r="K340" s="98" t="str">
        <f t="shared" si="3"/>
        <v>Posgrado</v>
      </c>
      <c r="L340" s="98" t="s">
        <v>394</v>
      </c>
    </row>
    <row r="341" spans="3:12" ht="15.75" thickBot="1" x14ac:dyDescent="0.3">
      <c r="C341" s="137" t="s">
        <v>489</v>
      </c>
      <c r="D341" s="199"/>
      <c r="E341" s="152">
        <v>12</v>
      </c>
      <c r="F341" s="303">
        <f>HLOOKUP($C341,$BZ$2:$CM$3,2,0)</f>
        <v>13896.4</v>
      </c>
      <c r="G341" s="113">
        <f>D341*E341*F341</f>
        <v>0</v>
      </c>
      <c r="H341" s="166"/>
      <c r="I341" s="114" t="s">
        <v>495</v>
      </c>
      <c r="J341" s="114" t="str">
        <f>VLOOKUP(I341,Presupuesto!$B$11:$C$565,2,0)</f>
        <v>SUELDOS Y SALARIOS PERMANENTES</v>
      </c>
      <c r="K341" s="98" t="str">
        <f t="shared" si="3"/>
        <v>Posgrado</v>
      </c>
      <c r="L341" s="98" t="s">
        <v>394</v>
      </c>
    </row>
    <row r="342" spans="3:12" x14ac:dyDescent="0.25">
      <c r="C342" s="171" t="s">
        <v>58</v>
      </c>
      <c r="D342" s="163"/>
      <c r="E342" s="154">
        <v>0</v>
      </c>
      <c r="F342" s="100">
        <f>IF(E341=0,"",(G341/E341)/12*E341)</f>
        <v>0</v>
      </c>
      <c r="G342" s="97">
        <f>F342</f>
        <v>0</v>
      </c>
      <c r="H342" s="164"/>
      <c r="I342" s="116" t="s">
        <v>515</v>
      </c>
      <c r="J342" s="116" t="str">
        <f>VLOOKUP(I342,Presupuesto!$B$11:$C$565,2,0)</f>
        <v>AGUINALDO Y DECIMO CUARTO MES</v>
      </c>
      <c r="K342" s="98" t="str">
        <f t="shared" si="3"/>
        <v>Posgrado</v>
      </c>
      <c r="L342" s="98" t="s">
        <v>394</v>
      </c>
    </row>
    <row r="343" spans="3:12" ht="15.75" thickBot="1" x14ac:dyDescent="0.3">
      <c r="C343" s="172" t="s">
        <v>59</v>
      </c>
      <c r="D343" s="163"/>
      <c r="E343" s="154">
        <v>0</v>
      </c>
      <c r="F343" s="117">
        <f>IF(E341&lt;6,"",((E341-6)/12)*(G341/E341))</f>
        <v>0</v>
      </c>
      <c r="G343" s="97">
        <f>F343</f>
        <v>0</v>
      </c>
      <c r="H343" s="164"/>
      <c r="I343" s="101" t="s">
        <v>518</v>
      </c>
      <c r="J343" s="101" t="str">
        <f>VLOOKUP(I343,Presupuesto!$B$11:$C$565,2,0)</f>
        <v>DECIMOCUARTO MES</v>
      </c>
      <c r="K343" s="98" t="str">
        <f t="shared" si="3"/>
        <v>Posgrado</v>
      </c>
      <c r="L343" s="98" t="s">
        <v>394</v>
      </c>
    </row>
    <row r="344" spans="3:12" ht="15.75" thickBot="1" x14ac:dyDescent="0.3">
      <c r="C344" s="137" t="s">
        <v>490</v>
      </c>
      <c r="D344" s="199"/>
      <c r="E344" s="152">
        <v>12</v>
      </c>
      <c r="F344" s="303">
        <f>HLOOKUP($C344,$BZ$2:$CM$3,2,0)</f>
        <v>15004.09</v>
      </c>
      <c r="G344" s="113">
        <f>D344*E344*F344</f>
        <v>0</v>
      </c>
      <c r="H344" s="166"/>
      <c r="I344" s="114" t="s">
        <v>495</v>
      </c>
      <c r="J344" s="114" t="str">
        <f>VLOOKUP(I344,Presupuesto!$B$11:$C$565,2,0)</f>
        <v>SUELDOS Y SALARIOS PERMANENTES</v>
      </c>
      <c r="K344" s="98" t="str">
        <f t="shared" si="3"/>
        <v>Posgrado</v>
      </c>
      <c r="L344" s="98" t="s">
        <v>394</v>
      </c>
    </row>
    <row r="345" spans="3:12" x14ac:dyDescent="0.25">
      <c r="C345" s="171" t="s">
        <v>58</v>
      </c>
      <c r="D345" s="163"/>
      <c r="E345" s="154">
        <v>0</v>
      </c>
      <c r="F345" s="100">
        <f>IF(E344=0,"",(G344/E344)/12*E344)</f>
        <v>0</v>
      </c>
      <c r="G345" s="97">
        <f>F345</f>
        <v>0</v>
      </c>
      <c r="H345" s="164"/>
      <c r="I345" s="116" t="s">
        <v>515</v>
      </c>
      <c r="J345" s="116" t="str">
        <f>VLOOKUP(I345,Presupuesto!$B$11:$C$565,2,0)</f>
        <v>AGUINALDO Y DECIMO CUARTO MES</v>
      </c>
      <c r="K345" s="98" t="str">
        <f t="shared" si="3"/>
        <v>Posgrado</v>
      </c>
      <c r="L345" s="98" t="s">
        <v>394</v>
      </c>
    </row>
    <row r="346" spans="3:12" ht="15.75" thickBot="1" x14ac:dyDescent="0.3">
      <c r="C346" s="172" t="s">
        <v>59</v>
      </c>
      <c r="D346" s="163"/>
      <c r="E346" s="154">
        <v>0</v>
      </c>
      <c r="F346" s="117">
        <f>IF(E344&lt;6,"",((E344-6)/12)*(G344/E344))</f>
        <v>0</v>
      </c>
      <c r="G346" s="97">
        <f>F346</f>
        <v>0</v>
      </c>
      <c r="H346" s="164"/>
      <c r="I346" s="101" t="s">
        <v>518</v>
      </c>
      <c r="J346" s="101" t="str">
        <f>VLOOKUP(I346,Presupuesto!$B$11:$C$565,2,0)</f>
        <v>DECIMOCUARTO MES</v>
      </c>
      <c r="K346" s="98" t="str">
        <f t="shared" si="3"/>
        <v>Posgrado</v>
      </c>
      <c r="L346" s="98" t="s">
        <v>394</v>
      </c>
    </row>
    <row r="347" spans="3:12" ht="15.75" thickBot="1" x14ac:dyDescent="0.3">
      <c r="C347" s="137" t="s">
        <v>491</v>
      </c>
      <c r="D347" s="199"/>
      <c r="E347" s="152">
        <v>12</v>
      </c>
      <c r="F347" s="303">
        <f>HLOOKUP($C347,$BZ$2:$CM$3,2,0)</f>
        <v>13238.9</v>
      </c>
      <c r="G347" s="113">
        <f>D347*E347*F347</f>
        <v>0</v>
      </c>
      <c r="H347" s="166"/>
      <c r="I347" s="114" t="s">
        <v>495</v>
      </c>
      <c r="J347" s="114" t="str">
        <f>VLOOKUP(I347,Presupuesto!$B$11:$C$565,2,0)</f>
        <v>SUELDOS Y SALARIOS PERMANENTES</v>
      </c>
      <c r="K347" s="98" t="str">
        <f t="shared" si="3"/>
        <v>Posgrado</v>
      </c>
      <c r="L347" s="98" t="s">
        <v>394</v>
      </c>
    </row>
    <row r="348" spans="3:12" x14ac:dyDescent="0.25">
      <c r="C348" s="171" t="s">
        <v>58</v>
      </c>
      <c r="D348" s="163"/>
      <c r="E348" s="154">
        <v>0</v>
      </c>
      <c r="F348" s="100">
        <f>IF(E347=0,"",(G347/E347)/12*E347)</f>
        <v>0</v>
      </c>
      <c r="G348" s="97">
        <f>F348</f>
        <v>0</v>
      </c>
      <c r="H348" s="164"/>
      <c r="I348" s="116" t="s">
        <v>515</v>
      </c>
      <c r="J348" s="116" t="str">
        <f>VLOOKUP(I348,Presupuesto!$B$11:$C$565,2,0)</f>
        <v>AGUINALDO Y DECIMO CUARTO MES</v>
      </c>
      <c r="K348" s="98" t="str">
        <f t="shared" si="3"/>
        <v>Posgrado</v>
      </c>
      <c r="L348" s="98" t="s">
        <v>394</v>
      </c>
    </row>
    <row r="349" spans="3:12" ht="15.75" thickBot="1" x14ac:dyDescent="0.3">
      <c r="C349" s="172" t="s">
        <v>59</v>
      </c>
      <c r="D349" s="163"/>
      <c r="E349" s="154">
        <v>0</v>
      </c>
      <c r="F349" s="117">
        <f>IF(E347&lt;6,"",((E347-6)/12)*(G347/E347))</f>
        <v>0</v>
      </c>
      <c r="G349" s="97">
        <f>F349</f>
        <v>0</v>
      </c>
      <c r="H349" s="164"/>
      <c r="I349" s="101" t="s">
        <v>518</v>
      </c>
      <c r="J349" s="101" t="str">
        <f>VLOOKUP(I349,Presupuesto!$B$11:$C$565,2,0)</f>
        <v>DECIMOCUARTO MES</v>
      </c>
      <c r="K349" s="98" t="str">
        <f t="shared" si="3"/>
        <v>Posgrado</v>
      </c>
      <c r="L349" s="98" t="s">
        <v>394</v>
      </c>
    </row>
    <row r="350" spans="3:12" ht="15.75" thickBot="1" x14ac:dyDescent="0.3">
      <c r="C350" s="137" t="s">
        <v>492</v>
      </c>
      <c r="D350" s="199"/>
      <c r="E350" s="152">
        <v>12</v>
      </c>
      <c r="F350" s="303">
        <f>HLOOKUP($C350,$BZ$2:$CM$3,2,0)</f>
        <v>12356.31</v>
      </c>
      <c r="G350" s="113">
        <f>D350*E350*F350</f>
        <v>0</v>
      </c>
      <c r="H350" s="166"/>
      <c r="I350" s="114" t="s">
        <v>495</v>
      </c>
      <c r="J350" s="114" t="str">
        <f>VLOOKUP(I350,Presupuesto!$B$11:$C$565,2,0)</f>
        <v>SUELDOS Y SALARIOS PERMANENTES</v>
      </c>
      <c r="K350" s="98" t="str">
        <f t="shared" ref="K350:K367" si="4">$K$317</f>
        <v>Posgrado</v>
      </c>
      <c r="L350" s="98" t="s">
        <v>394</v>
      </c>
    </row>
    <row r="351" spans="3:12" x14ac:dyDescent="0.25">
      <c r="C351" s="171" t="s">
        <v>58</v>
      </c>
      <c r="D351" s="163"/>
      <c r="E351" s="154">
        <v>0</v>
      </c>
      <c r="F351" s="100">
        <f>IF(E350=0,"",(G350/E350)/12*E350)</f>
        <v>0</v>
      </c>
      <c r="G351" s="97">
        <f>F351</f>
        <v>0</v>
      </c>
      <c r="H351" s="164"/>
      <c r="I351" s="116" t="s">
        <v>515</v>
      </c>
      <c r="J351" s="116" t="str">
        <f>VLOOKUP(I351,Presupuesto!$B$11:$C$565,2,0)</f>
        <v>AGUINALDO Y DECIMO CUARTO MES</v>
      </c>
      <c r="K351" s="98" t="str">
        <f t="shared" si="4"/>
        <v>Posgrado</v>
      </c>
      <c r="L351" s="98" t="s">
        <v>394</v>
      </c>
    </row>
    <row r="352" spans="3:12" ht="15.75" thickBot="1" x14ac:dyDescent="0.3">
      <c r="C352" s="172" t="s">
        <v>59</v>
      </c>
      <c r="D352" s="163"/>
      <c r="E352" s="154">
        <v>0</v>
      </c>
      <c r="F352" s="117">
        <f>IF(E350&lt;6,"",((E350-6)/12)*(G350/E350))</f>
        <v>0</v>
      </c>
      <c r="G352" s="97">
        <f>F352</f>
        <v>0</v>
      </c>
      <c r="H352" s="164"/>
      <c r="I352" s="101" t="s">
        <v>518</v>
      </c>
      <c r="J352" s="101" t="str">
        <f>VLOOKUP(I352,Presupuesto!$B$11:$C$565,2,0)</f>
        <v>DECIMOCUARTO MES</v>
      </c>
      <c r="K352" s="98" t="str">
        <f t="shared" si="4"/>
        <v>Posgrado</v>
      </c>
      <c r="L352" s="98" t="s">
        <v>394</v>
      </c>
    </row>
    <row r="353" spans="3:12" ht="15.75" thickBot="1" x14ac:dyDescent="0.3">
      <c r="C353" s="137" t="s">
        <v>493</v>
      </c>
      <c r="D353" s="199"/>
      <c r="E353" s="152">
        <v>12</v>
      </c>
      <c r="F353" s="303">
        <f>HLOOKUP($C353,$BZ$2:$CM$3,2,0)</f>
        <v>463.22</v>
      </c>
      <c r="G353" s="113">
        <f>D353*E353*F353</f>
        <v>0</v>
      </c>
      <c r="H353" s="166"/>
      <c r="I353" s="114" t="s">
        <v>495</v>
      </c>
      <c r="J353" s="114" t="str">
        <f>VLOOKUP(I353,Presupuesto!$B$11:$C$565,2,0)</f>
        <v>SUELDOS Y SALARIOS PERMANENTES</v>
      </c>
      <c r="K353" s="98" t="str">
        <f t="shared" si="4"/>
        <v>Posgrado</v>
      </c>
      <c r="L353" s="98" t="s">
        <v>394</v>
      </c>
    </row>
    <row r="354" spans="3:12" x14ac:dyDescent="0.25">
      <c r="C354" s="171" t="s">
        <v>58</v>
      </c>
      <c r="D354" s="163"/>
      <c r="E354" s="154">
        <v>0</v>
      </c>
      <c r="F354" s="100">
        <f>IF(E353=0,"",(G353/E353)/12*E353)</f>
        <v>0</v>
      </c>
      <c r="G354" s="97">
        <f>F354</f>
        <v>0</v>
      </c>
      <c r="H354" s="164"/>
      <c r="I354" s="116" t="s">
        <v>515</v>
      </c>
      <c r="J354" s="116" t="str">
        <f>VLOOKUP(I354,Presupuesto!$B$11:$C$565,2,0)</f>
        <v>AGUINALDO Y DECIMO CUARTO MES</v>
      </c>
      <c r="K354" s="98" t="str">
        <f t="shared" si="4"/>
        <v>Posgrado</v>
      </c>
      <c r="L354" s="98" t="s">
        <v>394</v>
      </c>
    </row>
    <row r="355" spans="3:12" ht="15.75" thickBot="1" x14ac:dyDescent="0.3">
      <c r="C355" s="172" t="s">
        <v>59</v>
      </c>
      <c r="D355" s="163"/>
      <c r="E355" s="154">
        <v>0</v>
      </c>
      <c r="F355" s="117">
        <f>IF(E353&lt;6,"",((E353-6)/12)*(G353/E353))</f>
        <v>0</v>
      </c>
      <c r="G355" s="97">
        <f>F355</f>
        <v>0</v>
      </c>
      <c r="H355" s="164"/>
      <c r="I355" s="101" t="s">
        <v>518</v>
      </c>
      <c r="J355" s="101" t="str">
        <f>VLOOKUP(I355,Presupuesto!$B$11:$C$565,2,0)</f>
        <v>DECIMOCUARTO MES</v>
      </c>
      <c r="K355" s="98" t="str">
        <f t="shared" si="4"/>
        <v>Posgrado</v>
      </c>
      <c r="L355" s="98" t="s">
        <v>394</v>
      </c>
    </row>
    <row r="356" spans="3:12" ht="15.75" thickBot="1" x14ac:dyDescent="0.3">
      <c r="C356" s="137" t="s">
        <v>494</v>
      </c>
      <c r="D356" s="199"/>
      <c r="E356" s="152">
        <v>12</v>
      </c>
      <c r="F356" s="303">
        <f>HLOOKUP($C356,$BZ$2:$CM$3,2,0)</f>
        <v>2007.3</v>
      </c>
      <c r="G356" s="113">
        <f>D356*E356*F356</f>
        <v>0</v>
      </c>
      <c r="H356" s="166"/>
      <c r="I356" s="114" t="s">
        <v>495</v>
      </c>
      <c r="J356" s="114" t="str">
        <f>VLOOKUP(I356,Presupuesto!$B$11:$C$565,2,0)</f>
        <v>SUELDOS Y SALARIOS PERMANENTES</v>
      </c>
      <c r="K356" s="98" t="str">
        <f t="shared" si="4"/>
        <v>Posgrado</v>
      </c>
      <c r="L356" s="98" t="s">
        <v>394</v>
      </c>
    </row>
    <row r="357" spans="3:12" x14ac:dyDescent="0.25">
      <c r="C357" s="171" t="s">
        <v>58</v>
      </c>
      <c r="D357" s="163"/>
      <c r="E357" s="154">
        <v>0</v>
      </c>
      <c r="F357" s="100">
        <f>IF(E356=0,"",(G356/E356)/12*E356)</f>
        <v>0</v>
      </c>
      <c r="G357" s="97">
        <f>F357</f>
        <v>0</v>
      </c>
      <c r="H357" s="164"/>
      <c r="I357" s="116" t="s">
        <v>515</v>
      </c>
      <c r="J357" s="116" t="str">
        <f>VLOOKUP(I357,Presupuesto!$B$11:$C$565,2,0)</f>
        <v>AGUINALDO Y DECIMO CUARTO MES</v>
      </c>
      <c r="K357" s="98" t="str">
        <f t="shared" si="4"/>
        <v>Posgrado</v>
      </c>
      <c r="L357" s="98" t="s">
        <v>394</v>
      </c>
    </row>
    <row r="358" spans="3:12" ht="15.75" thickBot="1" x14ac:dyDescent="0.3">
      <c r="C358" s="172" t="s">
        <v>59</v>
      </c>
      <c r="D358" s="163"/>
      <c r="E358" s="154">
        <v>0</v>
      </c>
      <c r="F358" s="117">
        <f>IF(E356&lt;6,"",((E356-6)/12)*(G356/E356))</f>
        <v>0</v>
      </c>
      <c r="G358" s="97">
        <f>F358</f>
        <v>0</v>
      </c>
      <c r="H358" s="164"/>
      <c r="I358" s="101" t="s">
        <v>518</v>
      </c>
      <c r="J358" s="101" t="str">
        <f>VLOOKUP(I358,Presupuesto!$B$11:$C$565,2,0)</f>
        <v>DECIMOCUARTO MES</v>
      </c>
      <c r="K358" s="98" t="str">
        <f t="shared" si="4"/>
        <v>Posgrado</v>
      </c>
      <c r="L358" s="98" t="s">
        <v>394</v>
      </c>
    </row>
    <row r="359" spans="3:12" ht="15.75" thickBot="1" x14ac:dyDescent="0.3">
      <c r="C359" s="140" t="s">
        <v>83</v>
      </c>
      <c r="D359" s="199"/>
      <c r="E359" s="152">
        <v>12</v>
      </c>
      <c r="F359" s="139">
        <v>30000</v>
      </c>
      <c r="G359" s="113">
        <f>D359*E359*F359</f>
        <v>0</v>
      </c>
      <c r="H359" s="166"/>
      <c r="I359" s="114" t="s">
        <v>563</v>
      </c>
      <c r="J359" s="114" t="str">
        <f>VLOOKUP(I359,Presupuesto!$B$11:$C$565,2,0)</f>
        <v>CONTRATOS ESPECIALES</v>
      </c>
      <c r="K359" s="98" t="str">
        <f t="shared" si="4"/>
        <v>Posgrado</v>
      </c>
      <c r="L359" s="98" t="s">
        <v>394</v>
      </c>
    </row>
    <row r="360" spans="3:12" x14ac:dyDescent="0.25">
      <c r="C360" s="171" t="s">
        <v>58</v>
      </c>
      <c r="D360" s="163"/>
      <c r="E360" s="154">
        <v>0</v>
      </c>
      <c r="F360" s="117">
        <f>IF(E359=0,"",(G359/E359)/12*E359)</f>
        <v>0</v>
      </c>
      <c r="G360" s="97">
        <f>F360</f>
        <v>0</v>
      </c>
      <c r="H360" s="164"/>
      <c r="I360" s="101" t="s">
        <v>563</v>
      </c>
      <c r="J360" s="101" t="str">
        <f>VLOOKUP(I360,Presupuesto!$B$11:$C$565,2,0)</f>
        <v>CONTRATOS ESPECIALES</v>
      </c>
      <c r="K360" s="98" t="str">
        <f t="shared" si="4"/>
        <v>Posgrado</v>
      </c>
      <c r="L360" s="98" t="s">
        <v>393</v>
      </c>
    </row>
    <row r="361" spans="3:12" ht="15.75" thickBot="1" x14ac:dyDescent="0.3">
      <c r="C361" s="172" t="s">
        <v>59</v>
      </c>
      <c r="D361" s="163"/>
      <c r="E361" s="154">
        <v>0</v>
      </c>
      <c r="F361" s="100">
        <f>IF(E359&lt;6,"",((E359-6)/12)*(G359/E359))</f>
        <v>0</v>
      </c>
      <c r="G361" s="97">
        <f>F361</f>
        <v>0</v>
      </c>
      <c r="H361" s="164"/>
      <c r="I361" s="101" t="s">
        <v>563</v>
      </c>
      <c r="J361" s="101" t="str">
        <f>VLOOKUP(I361,Presupuesto!$B$11:$C$565,2,0)</f>
        <v>CONTRATOS ESPECIALES</v>
      </c>
      <c r="K361" s="98" t="str">
        <f t="shared" si="4"/>
        <v>Posgrado</v>
      </c>
      <c r="L361" s="98" t="s">
        <v>398</v>
      </c>
    </row>
    <row r="362" spans="3:12" ht="15.75" thickBot="1" x14ac:dyDescent="0.3">
      <c r="C362" s="140" t="s">
        <v>60</v>
      </c>
      <c r="D362" s="199"/>
      <c r="E362" s="152">
        <v>12</v>
      </c>
      <c r="F362" s="118">
        <v>30000</v>
      </c>
      <c r="G362" s="113">
        <f>D362*E362*F362</f>
        <v>0</v>
      </c>
      <c r="H362" s="166"/>
      <c r="I362" s="114" t="s">
        <v>704</v>
      </c>
      <c r="J362" s="114" t="str">
        <f>VLOOKUP(I362,Presupuesto!$B$11:$C$565,2,0)</f>
        <v>OTROS SERVICIOS TECNICOS Y PROFESIONALES</v>
      </c>
      <c r="K362" s="98" t="str">
        <f t="shared" si="4"/>
        <v>Posgrado</v>
      </c>
      <c r="L362" s="98" t="s">
        <v>393</v>
      </c>
    </row>
    <row r="363" spans="3:12" x14ac:dyDescent="0.25">
      <c r="C363" s="171" t="s">
        <v>58</v>
      </c>
      <c r="D363" s="163"/>
      <c r="E363" s="154">
        <v>0</v>
      </c>
      <c r="F363" s="100">
        <v>0</v>
      </c>
      <c r="G363" s="97">
        <f>F363</f>
        <v>0</v>
      </c>
      <c r="H363" s="164"/>
      <c r="I363" s="101" t="s">
        <v>704</v>
      </c>
      <c r="J363" s="101" t="str">
        <f>VLOOKUP(I363,Presupuesto!$B$11:$C$565,2,0)</f>
        <v>OTROS SERVICIOS TECNICOS Y PROFESIONALES</v>
      </c>
      <c r="K363" s="98" t="str">
        <f t="shared" si="4"/>
        <v>Posgrado</v>
      </c>
      <c r="L363" s="98" t="s">
        <v>393</v>
      </c>
    </row>
    <row r="364" spans="3:12" ht="15.75" thickBot="1" x14ac:dyDescent="0.3">
      <c r="C364" s="172" t="s">
        <v>59</v>
      </c>
      <c r="D364" s="163"/>
      <c r="E364" s="154">
        <v>0</v>
      </c>
      <c r="F364" s="100">
        <v>0</v>
      </c>
      <c r="G364" s="97">
        <f>F364</f>
        <v>0</v>
      </c>
      <c r="H364" s="164"/>
      <c r="I364" s="101" t="s">
        <v>704</v>
      </c>
      <c r="J364" s="101" t="str">
        <f>VLOOKUP(I364,Presupuesto!$B$11:$C$565,2,0)</f>
        <v>OTROS SERVICIOS TECNICOS Y PROFESIONALES</v>
      </c>
      <c r="K364" s="98" t="str">
        <f t="shared" si="4"/>
        <v>Posgrado</v>
      </c>
      <c r="L364" s="98" t="s">
        <v>393</v>
      </c>
    </row>
    <row r="365" spans="3:12" ht="15.75" thickBot="1" x14ac:dyDescent="0.3">
      <c r="C365" s="140" t="s">
        <v>61</v>
      </c>
      <c r="D365" s="199"/>
      <c r="E365" s="152">
        <v>12</v>
      </c>
      <c r="F365" s="118">
        <v>30000</v>
      </c>
      <c r="G365" s="113">
        <f>D365*E365*F365</f>
        <v>0</v>
      </c>
      <c r="H365" s="166"/>
      <c r="I365" s="114" t="s">
        <v>495</v>
      </c>
      <c r="J365" s="114" t="str">
        <f>VLOOKUP(I365,Presupuesto!$B$11:$C$565,2,0)</f>
        <v>SUELDOS Y SALARIOS PERMANENTES</v>
      </c>
      <c r="K365" s="98" t="str">
        <f t="shared" si="4"/>
        <v>Posgrado</v>
      </c>
      <c r="L365" s="98" t="s">
        <v>393</v>
      </c>
    </row>
    <row r="366" spans="3:12" x14ac:dyDescent="0.25">
      <c r="C366" s="171" t="s">
        <v>58</v>
      </c>
      <c r="D366" s="169"/>
      <c r="E366" s="131">
        <v>0</v>
      </c>
      <c r="F366" s="119">
        <f>IF(E365=0,"",(G365/E365)/12*E365)</f>
        <v>0</v>
      </c>
      <c r="G366" s="120">
        <f>F366</f>
        <v>0</v>
      </c>
      <c r="H366" s="164"/>
      <c r="I366" s="101" t="s">
        <v>515</v>
      </c>
      <c r="J366" s="101" t="str">
        <f>VLOOKUP(I366,Presupuesto!$B$11:$C$565,2,0)</f>
        <v>AGUINALDO Y DECIMO CUARTO MES</v>
      </c>
      <c r="K366" s="98" t="str">
        <f t="shared" si="4"/>
        <v>Posgrado</v>
      </c>
      <c r="L366" s="98" t="s">
        <v>393</v>
      </c>
    </row>
    <row r="367" spans="3:12" ht="15.75" thickBot="1" x14ac:dyDescent="0.3">
      <c r="C367" s="173" t="s">
        <v>59</v>
      </c>
      <c r="D367" s="162"/>
      <c r="E367" s="132">
        <v>0</v>
      </c>
      <c r="F367" s="105">
        <f>IF(E365&lt;6,"",((E365-6)/12)*(G365/E365))</f>
        <v>0</v>
      </c>
      <c r="G367" s="105">
        <f>F367</f>
        <v>0</v>
      </c>
      <c r="H367" s="162"/>
      <c r="I367" s="106" t="s">
        <v>518</v>
      </c>
      <c r="J367" s="124" t="str">
        <f>VLOOKUP(I367,Presupuesto!$B$11:$C$565,2,0)</f>
        <v>DECIMOCUARTO MES</v>
      </c>
      <c r="K367" s="106" t="str">
        <f t="shared" si="4"/>
        <v>Posgrado</v>
      </c>
      <c r="L367" s="124" t="s">
        <v>393</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391</v>
      </c>
      <c r="D373" s="367"/>
      <c r="E373" s="93"/>
      <c r="F373" s="93"/>
      <c r="G373" s="93"/>
      <c r="H373" s="76"/>
      <c r="I373" s="76"/>
      <c r="J373" s="76"/>
      <c r="K373" s="153"/>
    </row>
    <row r="374" spans="3:12" ht="18.75" x14ac:dyDescent="0.25">
      <c r="C374" s="210"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130</v>
      </c>
      <c r="I376" s="136" t="s">
        <v>46</v>
      </c>
      <c r="J376" s="136" t="s">
        <v>131</v>
      </c>
      <c r="K376" s="136" t="s">
        <v>409</v>
      </c>
      <c r="L376" s="136" t="s">
        <v>410</v>
      </c>
    </row>
    <row r="377" spans="3:12" ht="15.75" thickBot="1" x14ac:dyDescent="0.3">
      <c r="C377" s="137" t="s">
        <v>481</v>
      </c>
      <c r="D377" s="199"/>
      <c r="E377" s="152">
        <v>12</v>
      </c>
      <c r="F377" s="303">
        <f>HLOOKUP($C377,$BZ$2:$CM$3,2,0)</f>
        <v>43674.39</v>
      </c>
      <c r="G377" s="113">
        <f>D377*E377*F377</f>
        <v>0</v>
      </c>
      <c r="H377" s="166"/>
      <c r="I377" s="114" t="s">
        <v>495</v>
      </c>
      <c r="J377" s="114" t="str">
        <f>VLOOKUP(I377,Presupuesto!$B$11:$C$565,2,0)</f>
        <v>SUELDOS Y SALARIOS PERMANENTES</v>
      </c>
      <c r="K377" s="218" t="s">
        <v>1453</v>
      </c>
      <c r="L377" s="98" t="s">
        <v>393</v>
      </c>
    </row>
    <row r="378" spans="3:12" x14ac:dyDescent="0.25">
      <c r="C378" s="171" t="s">
        <v>58</v>
      </c>
      <c r="D378" s="163"/>
      <c r="E378" s="154">
        <v>0</v>
      </c>
      <c r="F378" s="100">
        <f>IF(E377=0,"",(G377/E377)/12*E377)</f>
        <v>0</v>
      </c>
      <c r="G378" s="97">
        <f>F378</f>
        <v>0</v>
      </c>
      <c r="H378" s="164"/>
      <c r="I378" s="116" t="s">
        <v>515</v>
      </c>
      <c r="J378" s="116" t="str">
        <f>VLOOKUP(I378,Presupuesto!$B$11:$C$565,2,0)</f>
        <v>AGUINALDO Y DECIMO CUARTO MES</v>
      </c>
      <c r="K378" s="98" t="str">
        <f t="shared" ref="K378:K409" si="5">$K$377</f>
        <v>Posgrado</v>
      </c>
      <c r="L378" s="98" t="s">
        <v>411</v>
      </c>
    </row>
    <row r="379" spans="3:12" ht="15.75" thickBot="1" x14ac:dyDescent="0.3">
      <c r="C379" s="172" t="s">
        <v>59</v>
      </c>
      <c r="D379" s="163"/>
      <c r="E379" s="154">
        <v>0</v>
      </c>
      <c r="F379" s="117">
        <f>IF(E377&lt;6,"",((E377-6)/12)*(G377/E377))</f>
        <v>0</v>
      </c>
      <c r="G379" s="97">
        <f>F379</f>
        <v>0</v>
      </c>
      <c r="H379" s="164"/>
      <c r="I379" s="101" t="s">
        <v>518</v>
      </c>
      <c r="J379" s="101" t="str">
        <f>VLOOKUP(I379,Presupuesto!$B$11:$C$565,2,0)</f>
        <v>DECIMOCUARTO MES</v>
      </c>
      <c r="K379" s="98" t="str">
        <f t="shared" si="5"/>
        <v>Posgrado</v>
      </c>
      <c r="L379" s="98" t="s">
        <v>394</v>
      </c>
    </row>
    <row r="380" spans="3:12" ht="15.75" thickBot="1" x14ac:dyDescent="0.3">
      <c r="C380" s="137" t="s">
        <v>482</v>
      </c>
      <c r="D380" s="199"/>
      <c r="E380" s="152">
        <v>12</v>
      </c>
      <c r="F380" s="303">
        <f>HLOOKUP($C380,$BZ$2:$CM$3,2,0)</f>
        <v>39703.99</v>
      </c>
      <c r="G380" s="113">
        <f>D380*E380*F380</f>
        <v>0</v>
      </c>
      <c r="H380" s="166"/>
      <c r="I380" s="114" t="s">
        <v>495</v>
      </c>
      <c r="J380" s="114" t="str">
        <f>VLOOKUP(I380,Presupuesto!$B$11:$C$565,2,0)</f>
        <v>SUELDOS Y SALARIOS PERMANENTES</v>
      </c>
      <c r="K380" s="98" t="str">
        <f t="shared" si="5"/>
        <v>Posgrado</v>
      </c>
      <c r="L380" s="98" t="s">
        <v>394</v>
      </c>
    </row>
    <row r="381" spans="3:12" x14ac:dyDescent="0.25">
      <c r="C381" s="171" t="s">
        <v>58</v>
      </c>
      <c r="D381" s="163"/>
      <c r="E381" s="154">
        <v>0</v>
      </c>
      <c r="F381" s="100">
        <f>IF(E380=0,"",(G380/E380)/12*E380)</f>
        <v>0</v>
      </c>
      <c r="G381" s="97">
        <f>F381</f>
        <v>0</v>
      </c>
      <c r="H381" s="164"/>
      <c r="I381" s="116" t="s">
        <v>515</v>
      </c>
      <c r="J381" s="116" t="str">
        <f>VLOOKUP(I381,Presupuesto!$B$11:$C$565,2,0)</f>
        <v>AGUINALDO Y DECIMO CUARTO MES</v>
      </c>
      <c r="K381" s="98" t="str">
        <f t="shared" si="5"/>
        <v>Posgrado</v>
      </c>
      <c r="L381" s="98" t="s">
        <v>394</v>
      </c>
    </row>
    <row r="382" spans="3:12" ht="15.75" thickBot="1" x14ac:dyDescent="0.3">
      <c r="C382" s="172" t="s">
        <v>59</v>
      </c>
      <c r="D382" s="163"/>
      <c r="E382" s="154">
        <v>0</v>
      </c>
      <c r="F382" s="117">
        <f>IF(E380&lt;6,"",((E380-6)/12)*(G380/E380))</f>
        <v>0</v>
      </c>
      <c r="G382" s="97">
        <f>F382</f>
        <v>0</v>
      </c>
      <c r="H382" s="164"/>
      <c r="I382" s="101" t="s">
        <v>518</v>
      </c>
      <c r="J382" s="101" t="str">
        <f>VLOOKUP(I382,Presupuesto!$B$11:$C$565,2,0)</f>
        <v>DECIMOCUARTO MES</v>
      </c>
      <c r="K382" s="98" t="str">
        <f t="shared" si="5"/>
        <v>Posgrado</v>
      </c>
      <c r="L382" s="98" t="s">
        <v>394</v>
      </c>
    </row>
    <row r="383" spans="3:12" ht="15.75" thickBot="1" x14ac:dyDescent="0.3">
      <c r="C383" s="137" t="s">
        <v>483</v>
      </c>
      <c r="D383" s="199"/>
      <c r="E383" s="152">
        <v>12</v>
      </c>
      <c r="F383" s="303">
        <f>HLOOKUP($C383,$BZ$2:$CM$3,2,0)</f>
        <v>35733.589999999997</v>
      </c>
      <c r="G383" s="113">
        <f>D383*E383*F383</f>
        <v>0</v>
      </c>
      <c r="H383" s="166"/>
      <c r="I383" s="114" t="s">
        <v>495</v>
      </c>
      <c r="J383" s="114" t="str">
        <f>VLOOKUP(I383,Presupuesto!$B$11:$C$565,2,0)</f>
        <v>SUELDOS Y SALARIOS PERMANENTES</v>
      </c>
      <c r="K383" s="98" t="str">
        <f t="shared" si="5"/>
        <v>Posgrado</v>
      </c>
      <c r="L383" s="98" t="s">
        <v>394</v>
      </c>
    </row>
    <row r="384" spans="3:12" x14ac:dyDescent="0.25">
      <c r="C384" s="171" t="s">
        <v>58</v>
      </c>
      <c r="D384" s="163"/>
      <c r="E384" s="154">
        <v>0</v>
      </c>
      <c r="F384" s="100">
        <f>IF(E383=0,"",(G383/E383)/12*E383)</f>
        <v>0</v>
      </c>
      <c r="G384" s="97">
        <f>F384</f>
        <v>0</v>
      </c>
      <c r="H384" s="164"/>
      <c r="I384" s="116" t="s">
        <v>515</v>
      </c>
      <c r="J384" s="116" t="str">
        <f>VLOOKUP(I384,Presupuesto!$B$11:$C$565,2,0)</f>
        <v>AGUINALDO Y DECIMO CUARTO MES</v>
      </c>
      <c r="K384" s="98" t="str">
        <f t="shared" si="5"/>
        <v>Posgrado</v>
      </c>
      <c r="L384" s="98" t="s">
        <v>394</v>
      </c>
    </row>
    <row r="385" spans="3:12" ht="15.75" thickBot="1" x14ac:dyDescent="0.3">
      <c r="C385" s="172" t="s">
        <v>59</v>
      </c>
      <c r="D385" s="163"/>
      <c r="E385" s="154">
        <v>0</v>
      </c>
      <c r="F385" s="117">
        <f>IF(E383&lt;6,"",((E383-6)/12)*(G383/E383))</f>
        <v>0</v>
      </c>
      <c r="G385" s="97">
        <f>F385</f>
        <v>0</v>
      </c>
      <c r="H385" s="164"/>
      <c r="I385" s="101" t="s">
        <v>518</v>
      </c>
      <c r="J385" s="101" t="str">
        <f>VLOOKUP(I385,Presupuesto!$B$11:$C$565,2,0)</f>
        <v>DECIMOCUARTO MES</v>
      </c>
      <c r="K385" s="98" t="str">
        <f t="shared" si="5"/>
        <v>Posgrado</v>
      </c>
      <c r="L385" s="98" t="s">
        <v>394</v>
      </c>
    </row>
    <row r="386" spans="3:12" ht="15.75" thickBot="1" x14ac:dyDescent="0.3">
      <c r="C386" s="137" t="s">
        <v>484</v>
      </c>
      <c r="D386" s="199"/>
      <c r="E386" s="152">
        <v>12</v>
      </c>
      <c r="F386" s="303">
        <f>HLOOKUP($C386,$BZ$2:$CM$3,2,0)</f>
        <v>31763.19</v>
      </c>
      <c r="G386" s="113">
        <f>D386*E386*F386</f>
        <v>0</v>
      </c>
      <c r="H386" s="166"/>
      <c r="I386" s="114" t="s">
        <v>495</v>
      </c>
      <c r="J386" s="114" t="str">
        <f>VLOOKUP(I386,Presupuesto!$B$11:$C$565,2,0)</f>
        <v>SUELDOS Y SALARIOS PERMANENTES</v>
      </c>
      <c r="K386" s="98" t="str">
        <f t="shared" si="5"/>
        <v>Posgrado</v>
      </c>
      <c r="L386" s="98" t="s">
        <v>394</v>
      </c>
    </row>
    <row r="387" spans="3:12" x14ac:dyDescent="0.25">
      <c r="C387" s="171" t="s">
        <v>58</v>
      </c>
      <c r="D387" s="163"/>
      <c r="E387" s="154">
        <v>0</v>
      </c>
      <c r="F387" s="100">
        <f>IF(E386=0,"",(G386/E386)/12*E386)</f>
        <v>0</v>
      </c>
      <c r="G387" s="97">
        <f>F387</f>
        <v>0</v>
      </c>
      <c r="H387" s="164"/>
      <c r="I387" s="116" t="s">
        <v>515</v>
      </c>
      <c r="J387" s="116" t="str">
        <f>VLOOKUP(I387,Presupuesto!$B$11:$C$565,2,0)</f>
        <v>AGUINALDO Y DECIMO CUARTO MES</v>
      </c>
      <c r="K387" s="98" t="str">
        <f t="shared" si="5"/>
        <v>Posgrado</v>
      </c>
      <c r="L387" s="98" t="s">
        <v>394</v>
      </c>
    </row>
    <row r="388" spans="3:12" ht="15.75" thickBot="1" x14ac:dyDescent="0.3">
      <c r="C388" s="172" t="s">
        <v>59</v>
      </c>
      <c r="D388" s="163"/>
      <c r="E388" s="154">
        <v>0</v>
      </c>
      <c r="F388" s="117">
        <f>IF(E386&lt;6,"",((E386-6)/12)*(G386/E386))</f>
        <v>0</v>
      </c>
      <c r="G388" s="97">
        <f>F388</f>
        <v>0</v>
      </c>
      <c r="H388" s="164"/>
      <c r="I388" s="101" t="s">
        <v>518</v>
      </c>
      <c r="J388" s="101" t="str">
        <f>VLOOKUP(I388,Presupuesto!$B$11:$C$565,2,0)</f>
        <v>DECIMOCUARTO MES</v>
      </c>
      <c r="K388" s="98" t="str">
        <f t="shared" si="5"/>
        <v>Posgrado</v>
      </c>
      <c r="L388" s="98" t="s">
        <v>394</v>
      </c>
    </row>
    <row r="389" spans="3:12" ht="15.75" thickBot="1" x14ac:dyDescent="0.3">
      <c r="C389" s="137" t="s">
        <v>485</v>
      </c>
      <c r="D389" s="199"/>
      <c r="E389" s="152">
        <v>12</v>
      </c>
      <c r="F389" s="303">
        <f>HLOOKUP($C389,$BZ$2:$CM$3,2,0)</f>
        <v>29777.99</v>
      </c>
      <c r="G389" s="113">
        <f>D389*E389*F389</f>
        <v>0</v>
      </c>
      <c r="H389" s="166"/>
      <c r="I389" s="114" t="s">
        <v>495</v>
      </c>
      <c r="J389" s="114" t="str">
        <f>VLOOKUP(I389,Presupuesto!$B$11:$C$565,2,0)</f>
        <v>SUELDOS Y SALARIOS PERMANENTES</v>
      </c>
      <c r="K389" s="98" t="str">
        <f t="shared" si="5"/>
        <v>Posgrado</v>
      </c>
      <c r="L389" s="98" t="s">
        <v>394</v>
      </c>
    </row>
    <row r="390" spans="3:12" x14ac:dyDescent="0.25">
      <c r="C390" s="171" t="s">
        <v>58</v>
      </c>
      <c r="D390" s="163"/>
      <c r="E390" s="154">
        <v>0</v>
      </c>
      <c r="F390" s="100">
        <f>IF(E389=0,"",(G389/E389)/12*E389)</f>
        <v>0</v>
      </c>
      <c r="G390" s="97">
        <f>F390</f>
        <v>0</v>
      </c>
      <c r="H390" s="164"/>
      <c r="I390" s="116" t="s">
        <v>515</v>
      </c>
      <c r="J390" s="116" t="str">
        <f>VLOOKUP(I390,Presupuesto!$B$11:$C$565,2,0)</f>
        <v>AGUINALDO Y DECIMO CUARTO MES</v>
      </c>
      <c r="K390" s="98" t="str">
        <f t="shared" si="5"/>
        <v>Posgrado</v>
      </c>
      <c r="L390" s="98" t="s">
        <v>394</v>
      </c>
    </row>
    <row r="391" spans="3:12" ht="15.75" thickBot="1" x14ac:dyDescent="0.3">
      <c r="C391" s="172" t="s">
        <v>59</v>
      </c>
      <c r="D391" s="163"/>
      <c r="E391" s="154">
        <v>0</v>
      </c>
      <c r="F391" s="117">
        <f>IF(E389&lt;6,"",((E389-6)/12)*(G389/E389))</f>
        <v>0</v>
      </c>
      <c r="G391" s="97">
        <f>F391</f>
        <v>0</v>
      </c>
      <c r="H391" s="164"/>
      <c r="I391" s="101" t="s">
        <v>518</v>
      </c>
      <c r="J391" s="101" t="str">
        <f>VLOOKUP(I391,Presupuesto!$B$11:$C$565,2,0)</f>
        <v>DECIMOCUARTO MES</v>
      </c>
      <c r="K391" s="98" t="str">
        <f t="shared" si="5"/>
        <v>Posgrado</v>
      </c>
      <c r="L391" s="98" t="s">
        <v>394</v>
      </c>
    </row>
    <row r="392" spans="3:12" ht="15.75" thickBot="1" x14ac:dyDescent="0.3">
      <c r="C392" s="137" t="s">
        <v>486</v>
      </c>
      <c r="D392" s="199"/>
      <c r="E392" s="152">
        <v>12</v>
      </c>
      <c r="F392" s="303">
        <f>HLOOKUP($C392,$BZ$2:$CM$3,2,0)</f>
        <v>27792.79</v>
      </c>
      <c r="G392" s="113">
        <f>D392*E392*F392</f>
        <v>0</v>
      </c>
      <c r="H392" s="166"/>
      <c r="I392" s="114" t="s">
        <v>495</v>
      </c>
      <c r="J392" s="114" t="str">
        <f>VLOOKUP(I392,Presupuesto!$B$11:$C$565,2,0)</f>
        <v>SUELDOS Y SALARIOS PERMANENTES</v>
      </c>
      <c r="K392" s="98" t="str">
        <f t="shared" si="5"/>
        <v>Posgrado</v>
      </c>
      <c r="L392" s="98" t="s">
        <v>394</v>
      </c>
    </row>
    <row r="393" spans="3:12" x14ac:dyDescent="0.25">
      <c r="C393" s="171" t="s">
        <v>58</v>
      </c>
      <c r="D393" s="163"/>
      <c r="E393" s="154">
        <v>0</v>
      </c>
      <c r="F393" s="100">
        <f>IF(E392=0,"",(G392/E392)/12*E392)</f>
        <v>0</v>
      </c>
      <c r="G393" s="97">
        <f>F393</f>
        <v>0</v>
      </c>
      <c r="H393" s="164"/>
      <c r="I393" s="116" t="s">
        <v>515</v>
      </c>
      <c r="J393" s="116" t="str">
        <f>VLOOKUP(I393,Presupuesto!$B$11:$C$565,2,0)</f>
        <v>AGUINALDO Y DECIMO CUARTO MES</v>
      </c>
      <c r="K393" s="98" t="str">
        <f t="shared" si="5"/>
        <v>Posgrado</v>
      </c>
      <c r="L393" s="98" t="s">
        <v>394</v>
      </c>
    </row>
    <row r="394" spans="3:12" ht="15.75" thickBot="1" x14ac:dyDescent="0.3">
      <c r="C394" s="172" t="s">
        <v>59</v>
      </c>
      <c r="D394" s="163"/>
      <c r="E394" s="154">
        <v>0</v>
      </c>
      <c r="F394" s="117">
        <f>IF(E392&lt;6,"",((E392-6)/12)*(G392/E392))</f>
        <v>0</v>
      </c>
      <c r="G394" s="97">
        <f>F394</f>
        <v>0</v>
      </c>
      <c r="H394" s="164"/>
      <c r="I394" s="101" t="s">
        <v>518</v>
      </c>
      <c r="J394" s="101" t="str">
        <f>VLOOKUP(I394,Presupuesto!$B$11:$C$565,2,0)</f>
        <v>DECIMOCUARTO MES</v>
      </c>
      <c r="K394" s="98" t="str">
        <f t="shared" si="5"/>
        <v>Posgrado</v>
      </c>
      <c r="L394" s="98" t="s">
        <v>394</v>
      </c>
    </row>
    <row r="395" spans="3:12" ht="15.75" thickBot="1" x14ac:dyDescent="0.3">
      <c r="C395" s="137" t="s">
        <v>487</v>
      </c>
      <c r="D395" s="199"/>
      <c r="E395" s="152">
        <v>12</v>
      </c>
      <c r="F395" s="303">
        <f>HLOOKUP($C395,$BZ$2:$CM$3,2,0)</f>
        <v>18859.39</v>
      </c>
      <c r="G395" s="113">
        <f>D395*E395*F395</f>
        <v>0</v>
      </c>
      <c r="H395" s="166"/>
      <c r="I395" s="114" t="s">
        <v>495</v>
      </c>
      <c r="J395" s="114" t="str">
        <f>VLOOKUP(I395,Presupuesto!$B$11:$C$565,2,0)</f>
        <v>SUELDOS Y SALARIOS PERMANENTES</v>
      </c>
      <c r="K395" s="98" t="str">
        <f t="shared" si="5"/>
        <v>Posgrado</v>
      </c>
      <c r="L395" s="98" t="s">
        <v>394</v>
      </c>
    </row>
    <row r="396" spans="3:12" x14ac:dyDescent="0.25">
      <c r="C396" s="171" t="s">
        <v>58</v>
      </c>
      <c r="D396" s="163"/>
      <c r="E396" s="154">
        <v>0</v>
      </c>
      <c r="F396" s="100">
        <f>IF(E395=0,"",(G395/E395)/12*E395)</f>
        <v>0</v>
      </c>
      <c r="G396" s="97">
        <f>F396</f>
        <v>0</v>
      </c>
      <c r="H396" s="164"/>
      <c r="I396" s="116" t="s">
        <v>515</v>
      </c>
      <c r="J396" s="116" t="str">
        <f>VLOOKUP(I396,Presupuesto!$B$11:$C$565,2,0)</f>
        <v>AGUINALDO Y DECIMO CUARTO MES</v>
      </c>
      <c r="K396" s="98" t="str">
        <f t="shared" si="5"/>
        <v>Posgrado</v>
      </c>
      <c r="L396" s="98" t="s">
        <v>394</v>
      </c>
    </row>
    <row r="397" spans="3:12" ht="15.75" thickBot="1" x14ac:dyDescent="0.3">
      <c r="C397" s="172" t="s">
        <v>59</v>
      </c>
      <c r="D397" s="163"/>
      <c r="E397" s="154">
        <v>0</v>
      </c>
      <c r="F397" s="117">
        <f>IF(E395&lt;6,"",((E395-6)/12)*(G395/E395))</f>
        <v>0</v>
      </c>
      <c r="G397" s="97">
        <f>F397</f>
        <v>0</v>
      </c>
      <c r="H397" s="164"/>
      <c r="I397" s="101" t="s">
        <v>518</v>
      </c>
      <c r="J397" s="101" t="str">
        <f>VLOOKUP(I397,Presupuesto!$B$11:$C$565,2,0)</f>
        <v>DECIMOCUARTO MES</v>
      </c>
      <c r="K397" s="98" t="str">
        <f t="shared" si="5"/>
        <v>Posgrado</v>
      </c>
      <c r="L397" s="98" t="s">
        <v>394</v>
      </c>
    </row>
    <row r="398" spans="3:12" ht="15.75" thickBot="1" x14ac:dyDescent="0.3">
      <c r="C398" s="137" t="s">
        <v>488</v>
      </c>
      <c r="D398" s="199"/>
      <c r="E398" s="152">
        <v>12</v>
      </c>
      <c r="F398" s="303">
        <f>HLOOKUP($C398,$BZ$2:$CM$3,2,0)</f>
        <v>17866.8</v>
      </c>
      <c r="G398" s="113">
        <f>D398*E398*F398</f>
        <v>0</v>
      </c>
      <c r="H398" s="166"/>
      <c r="I398" s="114" t="s">
        <v>495</v>
      </c>
      <c r="J398" s="114" t="str">
        <f>VLOOKUP(I398,Presupuesto!$B$11:$C$565,2,0)</f>
        <v>SUELDOS Y SALARIOS PERMANENTES</v>
      </c>
      <c r="K398" s="98" t="str">
        <f t="shared" si="5"/>
        <v>Posgrado</v>
      </c>
      <c r="L398" s="98" t="s">
        <v>394</v>
      </c>
    </row>
    <row r="399" spans="3:12" x14ac:dyDescent="0.25">
      <c r="C399" s="171" t="s">
        <v>58</v>
      </c>
      <c r="D399" s="163"/>
      <c r="E399" s="154">
        <v>0</v>
      </c>
      <c r="F399" s="100">
        <f>IF(E398=0,"",(G398/E398)/12*E398)</f>
        <v>0</v>
      </c>
      <c r="G399" s="97">
        <f>F399</f>
        <v>0</v>
      </c>
      <c r="H399" s="164"/>
      <c r="I399" s="116" t="s">
        <v>515</v>
      </c>
      <c r="J399" s="116" t="str">
        <f>VLOOKUP(I399,Presupuesto!$B$11:$C$565,2,0)</f>
        <v>AGUINALDO Y DECIMO CUARTO MES</v>
      </c>
      <c r="K399" s="98" t="str">
        <f t="shared" si="5"/>
        <v>Posgrado</v>
      </c>
      <c r="L399" s="98" t="s">
        <v>394</v>
      </c>
    </row>
    <row r="400" spans="3:12" ht="15.75" thickBot="1" x14ac:dyDescent="0.3">
      <c r="C400" s="172" t="s">
        <v>59</v>
      </c>
      <c r="D400" s="163"/>
      <c r="E400" s="154">
        <v>0</v>
      </c>
      <c r="F400" s="117">
        <f>IF(E398&lt;6,"",((E398-6)/12)*(G398/E398))</f>
        <v>0</v>
      </c>
      <c r="G400" s="97">
        <f>F400</f>
        <v>0</v>
      </c>
      <c r="H400" s="164"/>
      <c r="I400" s="101" t="s">
        <v>518</v>
      </c>
      <c r="J400" s="101" t="str">
        <f>VLOOKUP(I400,Presupuesto!$B$11:$C$565,2,0)</f>
        <v>DECIMOCUARTO MES</v>
      </c>
      <c r="K400" s="98" t="str">
        <f t="shared" si="5"/>
        <v>Posgrado</v>
      </c>
      <c r="L400" s="98" t="s">
        <v>394</v>
      </c>
    </row>
    <row r="401" spans="3:12" ht="15.75" thickBot="1" x14ac:dyDescent="0.3">
      <c r="C401" s="137" t="s">
        <v>489</v>
      </c>
      <c r="D401" s="199"/>
      <c r="E401" s="152">
        <v>12</v>
      </c>
      <c r="F401" s="303">
        <f>HLOOKUP($C401,$BZ$2:$CM$3,2,0)</f>
        <v>13896.4</v>
      </c>
      <c r="G401" s="113">
        <f>D401*E401*F401</f>
        <v>0</v>
      </c>
      <c r="H401" s="166"/>
      <c r="I401" s="114" t="s">
        <v>495</v>
      </c>
      <c r="J401" s="114" t="str">
        <f>VLOOKUP(I401,Presupuesto!$B$11:$C$565,2,0)</f>
        <v>SUELDOS Y SALARIOS PERMANENTES</v>
      </c>
      <c r="K401" s="98" t="str">
        <f t="shared" si="5"/>
        <v>Posgrado</v>
      </c>
      <c r="L401" s="98" t="s">
        <v>394</v>
      </c>
    </row>
    <row r="402" spans="3:12" x14ac:dyDescent="0.25">
      <c r="C402" s="171" t="s">
        <v>58</v>
      </c>
      <c r="D402" s="163"/>
      <c r="E402" s="154">
        <v>0</v>
      </c>
      <c r="F402" s="100">
        <f>IF(E401=0,"",(G401/E401)/12*E401)</f>
        <v>0</v>
      </c>
      <c r="G402" s="97">
        <f>F402</f>
        <v>0</v>
      </c>
      <c r="H402" s="164"/>
      <c r="I402" s="116" t="s">
        <v>515</v>
      </c>
      <c r="J402" s="116" t="str">
        <f>VLOOKUP(I402,Presupuesto!$B$11:$C$565,2,0)</f>
        <v>AGUINALDO Y DECIMO CUARTO MES</v>
      </c>
      <c r="K402" s="98" t="str">
        <f t="shared" si="5"/>
        <v>Posgrado</v>
      </c>
      <c r="L402" s="98" t="s">
        <v>394</v>
      </c>
    </row>
    <row r="403" spans="3:12" ht="15.75" thickBot="1" x14ac:dyDescent="0.3">
      <c r="C403" s="172" t="s">
        <v>59</v>
      </c>
      <c r="D403" s="163"/>
      <c r="E403" s="154">
        <v>0</v>
      </c>
      <c r="F403" s="117">
        <f>IF(E401&lt;6,"",((E401-6)/12)*(G401/E401))</f>
        <v>0</v>
      </c>
      <c r="G403" s="97">
        <f>F403</f>
        <v>0</v>
      </c>
      <c r="H403" s="164"/>
      <c r="I403" s="101" t="s">
        <v>518</v>
      </c>
      <c r="J403" s="101" t="str">
        <f>VLOOKUP(I403,Presupuesto!$B$11:$C$565,2,0)</f>
        <v>DECIMOCUARTO MES</v>
      </c>
      <c r="K403" s="98" t="str">
        <f t="shared" si="5"/>
        <v>Posgrado</v>
      </c>
      <c r="L403" s="98" t="s">
        <v>394</v>
      </c>
    </row>
    <row r="404" spans="3:12" ht="15.75" thickBot="1" x14ac:dyDescent="0.3">
      <c r="C404" s="137" t="s">
        <v>490</v>
      </c>
      <c r="D404" s="199"/>
      <c r="E404" s="152">
        <v>12</v>
      </c>
      <c r="F404" s="303">
        <f>HLOOKUP($C404,$BZ$2:$CM$3,2,0)</f>
        <v>15004.09</v>
      </c>
      <c r="G404" s="113">
        <f>D404*E404*F404</f>
        <v>0</v>
      </c>
      <c r="H404" s="166"/>
      <c r="I404" s="114" t="s">
        <v>495</v>
      </c>
      <c r="J404" s="114" t="str">
        <f>VLOOKUP(I404,Presupuesto!$B$11:$C$565,2,0)</f>
        <v>SUELDOS Y SALARIOS PERMANENTES</v>
      </c>
      <c r="K404" s="98" t="str">
        <f t="shared" si="5"/>
        <v>Posgrado</v>
      </c>
      <c r="L404" s="98" t="s">
        <v>394</v>
      </c>
    </row>
    <row r="405" spans="3:12" x14ac:dyDescent="0.25">
      <c r="C405" s="171" t="s">
        <v>58</v>
      </c>
      <c r="D405" s="163"/>
      <c r="E405" s="154">
        <v>0</v>
      </c>
      <c r="F405" s="100">
        <f>IF(E404=0,"",(G404/E404)/12*E404)</f>
        <v>0</v>
      </c>
      <c r="G405" s="97">
        <f>F405</f>
        <v>0</v>
      </c>
      <c r="H405" s="164"/>
      <c r="I405" s="116" t="s">
        <v>515</v>
      </c>
      <c r="J405" s="116" t="str">
        <f>VLOOKUP(I405,Presupuesto!$B$11:$C$565,2,0)</f>
        <v>AGUINALDO Y DECIMO CUARTO MES</v>
      </c>
      <c r="K405" s="98" t="str">
        <f t="shared" si="5"/>
        <v>Posgrado</v>
      </c>
      <c r="L405" s="98" t="s">
        <v>394</v>
      </c>
    </row>
    <row r="406" spans="3:12" ht="15.75" thickBot="1" x14ac:dyDescent="0.3">
      <c r="C406" s="172" t="s">
        <v>59</v>
      </c>
      <c r="D406" s="163"/>
      <c r="E406" s="154">
        <v>0</v>
      </c>
      <c r="F406" s="117">
        <f>IF(E404&lt;6,"",((E404-6)/12)*(G404/E404))</f>
        <v>0</v>
      </c>
      <c r="G406" s="97">
        <f>F406</f>
        <v>0</v>
      </c>
      <c r="H406" s="164"/>
      <c r="I406" s="101" t="s">
        <v>518</v>
      </c>
      <c r="J406" s="101" t="str">
        <f>VLOOKUP(I406,Presupuesto!$B$11:$C$565,2,0)</f>
        <v>DECIMOCUARTO MES</v>
      </c>
      <c r="K406" s="98" t="str">
        <f t="shared" si="5"/>
        <v>Posgrado</v>
      </c>
      <c r="L406" s="98" t="s">
        <v>394</v>
      </c>
    </row>
    <row r="407" spans="3:12" ht="15.75" thickBot="1" x14ac:dyDescent="0.3">
      <c r="C407" s="137" t="s">
        <v>491</v>
      </c>
      <c r="D407" s="199"/>
      <c r="E407" s="152">
        <v>12</v>
      </c>
      <c r="F407" s="303">
        <f>HLOOKUP($C407,$BZ$2:$CM$3,2,0)</f>
        <v>13238.9</v>
      </c>
      <c r="G407" s="113">
        <f>D407*E407*F407</f>
        <v>0</v>
      </c>
      <c r="H407" s="166"/>
      <c r="I407" s="114" t="s">
        <v>495</v>
      </c>
      <c r="J407" s="114" t="str">
        <f>VLOOKUP(I407,Presupuesto!$B$11:$C$565,2,0)</f>
        <v>SUELDOS Y SALARIOS PERMANENTES</v>
      </c>
      <c r="K407" s="98" t="str">
        <f t="shared" si="5"/>
        <v>Posgrado</v>
      </c>
      <c r="L407" s="98" t="s">
        <v>394</v>
      </c>
    </row>
    <row r="408" spans="3:12" x14ac:dyDescent="0.25">
      <c r="C408" s="171" t="s">
        <v>58</v>
      </c>
      <c r="D408" s="163"/>
      <c r="E408" s="154">
        <v>0</v>
      </c>
      <c r="F408" s="100">
        <f>IF(E407=0,"",(G407/E407)/12*E407)</f>
        <v>0</v>
      </c>
      <c r="G408" s="97">
        <f>F408</f>
        <v>0</v>
      </c>
      <c r="H408" s="164"/>
      <c r="I408" s="116" t="s">
        <v>515</v>
      </c>
      <c r="J408" s="116" t="str">
        <f>VLOOKUP(I408,Presupuesto!$B$11:$C$565,2,0)</f>
        <v>AGUINALDO Y DECIMO CUARTO MES</v>
      </c>
      <c r="K408" s="98" t="str">
        <f t="shared" si="5"/>
        <v>Posgrado</v>
      </c>
      <c r="L408" s="98" t="s">
        <v>394</v>
      </c>
    </row>
    <row r="409" spans="3:12" ht="15.75" thickBot="1" x14ac:dyDescent="0.3">
      <c r="C409" s="172" t="s">
        <v>59</v>
      </c>
      <c r="D409" s="163"/>
      <c r="E409" s="154">
        <v>0</v>
      </c>
      <c r="F409" s="117">
        <f>IF(E407&lt;6,"",((E407-6)/12)*(G407/E407))</f>
        <v>0</v>
      </c>
      <c r="G409" s="97">
        <f>F409</f>
        <v>0</v>
      </c>
      <c r="H409" s="164"/>
      <c r="I409" s="101" t="s">
        <v>518</v>
      </c>
      <c r="J409" s="101" t="str">
        <f>VLOOKUP(I409,Presupuesto!$B$11:$C$565,2,0)</f>
        <v>DECIMOCUARTO MES</v>
      </c>
      <c r="K409" s="98" t="str">
        <f t="shared" si="5"/>
        <v>Posgrado</v>
      </c>
      <c r="L409" s="98" t="s">
        <v>394</v>
      </c>
    </row>
    <row r="410" spans="3:12" ht="15.75" thickBot="1" x14ac:dyDescent="0.3">
      <c r="C410" s="137" t="s">
        <v>492</v>
      </c>
      <c r="D410" s="199"/>
      <c r="E410" s="152">
        <v>12</v>
      </c>
      <c r="F410" s="303">
        <f>HLOOKUP($C410,$BZ$2:$CM$3,2,0)</f>
        <v>12356.31</v>
      </c>
      <c r="G410" s="113">
        <f>D410*E410*F410</f>
        <v>0</v>
      </c>
      <c r="H410" s="166"/>
      <c r="I410" s="114" t="s">
        <v>495</v>
      </c>
      <c r="J410" s="114" t="str">
        <f>VLOOKUP(I410,Presupuesto!$B$11:$C$565,2,0)</f>
        <v>SUELDOS Y SALARIOS PERMANENTES</v>
      </c>
      <c r="K410" s="98" t="str">
        <f t="shared" ref="K410:K427" si="6">$K$377</f>
        <v>Posgrado</v>
      </c>
      <c r="L410" s="98" t="s">
        <v>394</v>
      </c>
    </row>
    <row r="411" spans="3:12" x14ac:dyDescent="0.25">
      <c r="C411" s="171" t="s">
        <v>58</v>
      </c>
      <c r="D411" s="163"/>
      <c r="E411" s="154">
        <v>0</v>
      </c>
      <c r="F411" s="100">
        <f>IF(E410=0,"",(G410/E410)/12*E410)</f>
        <v>0</v>
      </c>
      <c r="G411" s="97">
        <f>F411</f>
        <v>0</v>
      </c>
      <c r="H411" s="164"/>
      <c r="I411" s="116" t="s">
        <v>515</v>
      </c>
      <c r="J411" s="116" t="str">
        <f>VLOOKUP(I411,Presupuesto!$B$11:$C$565,2,0)</f>
        <v>AGUINALDO Y DECIMO CUARTO MES</v>
      </c>
      <c r="K411" s="98" t="str">
        <f t="shared" si="6"/>
        <v>Posgrado</v>
      </c>
      <c r="L411" s="98" t="s">
        <v>394</v>
      </c>
    </row>
    <row r="412" spans="3:12" ht="15.75" thickBot="1" x14ac:dyDescent="0.3">
      <c r="C412" s="172" t="s">
        <v>59</v>
      </c>
      <c r="D412" s="163"/>
      <c r="E412" s="154">
        <v>0</v>
      </c>
      <c r="F412" s="117">
        <f>IF(E410&lt;6,"",((E410-6)/12)*(G410/E410))</f>
        <v>0</v>
      </c>
      <c r="G412" s="97">
        <f>F412</f>
        <v>0</v>
      </c>
      <c r="H412" s="164"/>
      <c r="I412" s="101" t="s">
        <v>518</v>
      </c>
      <c r="J412" s="101" t="str">
        <f>VLOOKUP(I412,Presupuesto!$B$11:$C$565,2,0)</f>
        <v>DECIMOCUARTO MES</v>
      </c>
      <c r="K412" s="98" t="str">
        <f t="shared" si="6"/>
        <v>Posgrado</v>
      </c>
      <c r="L412" s="98" t="s">
        <v>394</v>
      </c>
    </row>
    <row r="413" spans="3:12" ht="15.75" thickBot="1" x14ac:dyDescent="0.3">
      <c r="C413" s="137" t="s">
        <v>493</v>
      </c>
      <c r="D413" s="199"/>
      <c r="E413" s="152">
        <v>12</v>
      </c>
      <c r="F413" s="303">
        <f>HLOOKUP($C413,$BZ$2:$CM$3,2,0)</f>
        <v>463.22</v>
      </c>
      <c r="G413" s="113">
        <f>D413*E413*F413</f>
        <v>0</v>
      </c>
      <c r="H413" s="166"/>
      <c r="I413" s="114" t="s">
        <v>495</v>
      </c>
      <c r="J413" s="114" t="str">
        <f>VLOOKUP(I413,Presupuesto!$B$11:$C$565,2,0)</f>
        <v>SUELDOS Y SALARIOS PERMANENTES</v>
      </c>
      <c r="K413" s="98" t="str">
        <f t="shared" si="6"/>
        <v>Posgrado</v>
      </c>
      <c r="L413" s="98" t="s">
        <v>394</v>
      </c>
    </row>
    <row r="414" spans="3:12" x14ac:dyDescent="0.25">
      <c r="C414" s="171" t="s">
        <v>58</v>
      </c>
      <c r="D414" s="163"/>
      <c r="E414" s="154">
        <v>0</v>
      </c>
      <c r="F414" s="100">
        <f>IF(E413=0,"",(G413/E413)/12*E413)</f>
        <v>0</v>
      </c>
      <c r="G414" s="97">
        <f>F414</f>
        <v>0</v>
      </c>
      <c r="H414" s="164"/>
      <c r="I414" s="116" t="s">
        <v>515</v>
      </c>
      <c r="J414" s="116" t="str">
        <f>VLOOKUP(I414,Presupuesto!$B$11:$C$565,2,0)</f>
        <v>AGUINALDO Y DECIMO CUARTO MES</v>
      </c>
      <c r="K414" s="98" t="str">
        <f t="shared" si="6"/>
        <v>Posgrado</v>
      </c>
      <c r="L414" s="98" t="s">
        <v>394</v>
      </c>
    </row>
    <row r="415" spans="3:12" ht="15.75" thickBot="1" x14ac:dyDescent="0.3">
      <c r="C415" s="172" t="s">
        <v>59</v>
      </c>
      <c r="D415" s="163"/>
      <c r="E415" s="154">
        <v>0</v>
      </c>
      <c r="F415" s="117">
        <f>IF(E413&lt;6,"",((E413-6)/12)*(G413/E413))</f>
        <v>0</v>
      </c>
      <c r="G415" s="97">
        <f>F415</f>
        <v>0</v>
      </c>
      <c r="H415" s="164"/>
      <c r="I415" s="101" t="s">
        <v>518</v>
      </c>
      <c r="J415" s="101" t="str">
        <f>VLOOKUP(I415,Presupuesto!$B$11:$C$565,2,0)</f>
        <v>DECIMOCUARTO MES</v>
      </c>
      <c r="K415" s="98" t="str">
        <f t="shared" si="6"/>
        <v>Posgrado</v>
      </c>
      <c r="L415" s="98" t="s">
        <v>394</v>
      </c>
    </row>
    <row r="416" spans="3:12" ht="15.75" thickBot="1" x14ac:dyDescent="0.3">
      <c r="C416" s="137" t="s">
        <v>494</v>
      </c>
      <c r="D416" s="199"/>
      <c r="E416" s="152">
        <v>12</v>
      </c>
      <c r="F416" s="303">
        <f>HLOOKUP($C416,$BZ$2:$CM$3,2,0)</f>
        <v>2007.3</v>
      </c>
      <c r="G416" s="113">
        <f>D416*E416*F416</f>
        <v>0</v>
      </c>
      <c r="H416" s="166"/>
      <c r="I416" s="114" t="s">
        <v>495</v>
      </c>
      <c r="J416" s="114" t="str">
        <f>VLOOKUP(I416,Presupuesto!$B$11:$C$565,2,0)</f>
        <v>SUELDOS Y SALARIOS PERMANENTES</v>
      </c>
      <c r="K416" s="98" t="str">
        <f t="shared" si="6"/>
        <v>Posgrado</v>
      </c>
      <c r="L416" s="98" t="s">
        <v>394</v>
      </c>
    </row>
    <row r="417" spans="3:12" x14ac:dyDescent="0.25">
      <c r="C417" s="171" t="s">
        <v>58</v>
      </c>
      <c r="D417" s="163"/>
      <c r="E417" s="154">
        <v>0</v>
      </c>
      <c r="F417" s="100">
        <f>IF(E416=0,"",(G416/E416)/12*E416)</f>
        <v>0</v>
      </c>
      <c r="G417" s="97">
        <f>F417</f>
        <v>0</v>
      </c>
      <c r="H417" s="164"/>
      <c r="I417" s="116" t="s">
        <v>515</v>
      </c>
      <c r="J417" s="116" t="str">
        <f>VLOOKUP(I417,Presupuesto!$B$11:$C$565,2,0)</f>
        <v>AGUINALDO Y DECIMO CUARTO MES</v>
      </c>
      <c r="K417" s="98" t="str">
        <f t="shared" si="6"/>
        <v>Posgrado</v>
      </c>
      <c r="L417" s="98" t="s">
        <v>394</v>
      </c>
    </row>
    <row r="418" spans="3:12" ht="15.75" thickBot="1" x14ac:dyDescent="0.3">
      <c r="C418" s="172" t="s">
        <v>59</v>
      </c>
      <c r="D418" s="163"/>
      <c r="E418" s="154">
        <v>0</v>
      </c>
      <c r="F418" s="117">
        <f>IF(E416&lt;6,"",((E416-6)/12)*(G416/E416))</f>
        <v>0</v>
      </c>
      <c r="G418" s="97">
        <f>F418</f>
        <v>0</v>
      </c>
      <c r="H418" s="164"/>
      <c r="I418" s="101" t="s">
        <v>518</v>
      </c>
      <c r="J418" s="101" t="str">
        <f>VLOOKUP(I418,Presupuesto!$B$11:$C$565,2,0)</f>
        <v>DECIMOCUARTO MES</v>
      </c>
      <c r="K418" s="98" t="str">
        <f t="shared" si="6"/>
        <v>Posgrado</v>
      </c>
      <c r="L418" s="98" t="s">
        <v>394</v>
      </c>
    </row>
    <row r="419" spans="3:12" ht="15.75" thickBot="1" x14ac:dyDescent="0.3">
      <c r="C419" s="140" t="s">
        <v>83</v>
      </c>
      <c r="D419" s="199"/>
      <c r="E419" s="152">
        <v>12</v>
      </c>
      <c r="F419" s="139">
        <v>30000</v>
      </c>
      <c r="G419" s="113">
        <f>D419*E419*F419</f>
        <v>0</v>
      </c>
      <c r="H419" s="166"/>
      <c r="I419" s="114" t="s">
        <v>563</v>
      </c>
      <c r="J419" s="114" t="str">
        <f>VLOOKUP(I419,Presupuesto!$B$11:$C$565,2,0)</f>
        <v>CONTRATOS ESPECIALES</v>
      </c>
      <c r="K419" s="98" t="str">
        <f t="shared" si="6"/>
        <v>Posgrado</v>
      </c>
      <c r="L419" s="98" t="s">
        <v>394</v>
      </c>
    </row>
    <row r="420" spans="3:12" x14ac:dyDescent="0.25">
      <c r="C420" s="171" t="s">
        <v>58</v>
      </c>
      <c r="D420" s="163"/>
      <c r="E420" s="154">
        <v>0</v>
      </c>
      <c r="F420" s="117">
        <f>IF(E419=0,"",(G419/E419)/12*E419)</f>
        <v>0</v>
      </c>
      <c r="G420" s="97">
        <f>F420</f>
        <v>0</v>
      </c>
      <c r="H420" s="164"/>
      <c r="I420" s="101" t="s">
        <v>563</v>
      </c>
      <c r="J420" s="101" t="str">
        <f>VLOOKUP(I420,Presupuesto!$B$11:$C$565,2,0)</f>
        <v>CONTRATOS ESPECIALES</v>
      </c>
      <c r="K420" s="98" t="str">
        <f t="shared" si="6"/>
        <v>Posgrado</v>
      </c>
      <c r="L420" s="98" t="s">
        <v>393</v>
      </c>
    </row>
    <row r="421" spans="3:12" ht="15.75" thickBot="1" x14ac:dyDescent="0.3">
      <c r="C421" s="172" t="s">
        <v>59</v>
      </c>
      <c r="D421" s="163"/>
      <c r="E421" s="154">
        <v>0</v>
      </c>
      <c r="F421" s="100">
        <f>IF(E419&lt;6,"",((E419-6)/12)*(G419/E419))</f>
        <v>0</v>
      </c>
      <c r="G421" s="97">
        <f>F421</f>
        <v>0</v>
      </c>
      <c r="H421" s="164"/>
      <c r="I421" s="101" t="s">
        <v>563</v>
      </c>
      <c r="J421" s="101" t="str">
        <f>VLOOKUP(I421,Presupuesto!$B$11:$C$565,2,0)</f>
        <v>CONTRATOS ESPECIALES</v>
      </c>
      <c r="K421" s="98" t="str">
        <f t="shared" si="6"/>
        <v>Posgrado</v>
      </c>
      <c r="L421" s="98" t="s">
        <v>398</v>
      </c>
    </row>
    <row r="422" spans="3:12" ht="15.75" thickBot="1" x14ac:dyDescent="0.3">
      <c r="C422" s="140" t="s">
        <v>60</v>
      </c>
      <c r="D422" s="199"/>
      <c r="E422" s="152">
        <v>12</v>
      </c>
      <c r="F422" s="118">
        <v>30000</v>
      </c>
      <c r="G422" s="113">
        <f>D422*E422*F422</f>
        <v>0</v>
      </c>
      <c r="H422" s="166"/>
      <c r="I422" s="114" t="s">
        <v>704</v>
      </c>
      <c r="J422" s="114" t="str">
        <f>VLOOKUP(I422,Presupuesto!$B$11:$C$565,2,0)</f>
        <v>OTROS SERVICIOS TECNICOS Y PROFESIONALES</v>
      </c>
      <c r="K422" s="98" t="str">
        <f t="shared" si="6"/>
        <v>Posgrado</v>
      </c>
      <c r="L422" s="98" t="s">
        <v>393</v>
      </c>
    </row>
    <row r="423" spans="3:12" x14ac:dyDescent="0.25">
      <c r="C423" s="171" t="s">
        <v>58</v>
      </c>
      <c r="D423" s="163"/>
      <c r="E423" s="154">
        <v>0</v>
      </c>
      <c r="F423" s="100">
        <v>0</v>
      </c>
      <c r="G423" s="97">
        <f>F423</f>
        <v>0</v>
      </c>
      <c r="H423" s="164"/>
      <c r="I423" s="101" t="s">
        <v>704</v>
      </c>
      <c r="J423" s="101" t="str">
        <f>VLOOKUP(I423,Presupuesto!$B$11:$C$565,2,0)</f>
        <v>OTROS SERVICIOS TECNICOS Y PROFESIONALES</v>
      </c>
      <c r="K423" s="98" t="str">
        <f t="shared" si="6"/>
        <v>Posgrado</v>
      </c>
      <c r="L423" s="98" t="s">
        <v>393</v>
      </c>
    </row>
    <row r="424" spans="3:12" ht="15.75" thickBot="1" x14ac:dyDescent="0.3">
      <c r="C424" s="172" t="s">
        <v>59</v>
      </c>
      <c r="D424" s="163"/>
      <c r="E424" s="154">
        <v>0</v>
      </c>
      <c r="F424" s="100">
        <v>0</v>
      </c>
      <c r="G424" s="97">
        <f>F424</f>
        <v>0</v>
      </c>
      <c r="H424" s="164"/>
      <c r="I424" s="101" t="s">
        <v>704</v>
      </c>
      <c r="J424" s="101" t="str">
        <f>VLOOKUP(I424,Presupuesto!$B$11:$C$565,2,0)</f>
        <v>OTROS SERVICIOS TECNICOS Y PROFESIONALES</v>
      </c>
      <c r="K424" s="98" t="str">
        <f t="shared" si="6"/>
        <v>Posgrado</v>
      </c>
      <c r="L424" s="98" t="s">
        <v>393</v>
      </c>
    </row>
    <row r="425" spans="3:12" ht="15.75" thickBot="1" x14ac:dyDescent="0.3">
      <c r="C425" s="140" t="s">
        <v>61</v>
      </c>
      <c r="D425" s="199"/>
      <c r="E425" s="152">
        <v>12</v>
      </c>
      <c r="F425" s="118">
        <v>30000</v>
      </c>
      <c r="G425" s="113">
        <f>D425*E425*F425</f>
        <v>0</v>
      </c>
      <c r="H425" s="166"/>
      <c r="I425" s="114" t="s">
        <v>495</v>
      </c>
      <c r="J425" s="114" t="str">
        <f>VLOOKUP(I425,Presupuesto!$B$11:$C$565,2,0)</f>
        <v>SUELDOS Y SALARIOS PERMANENTES</v>
      </c>
      <c r="K425" s="98" t="str">
        <f t="shared" si="6"/>
        <v>Posgrado</v>
      </c>
      <c r="L425" s="98" t="s">
        <v>393</v>
      </c>
    </row>
    <row r="426" spans="3:12" x14ac:dyDescent="0.25">
      <c r="C426" s="171" t="s">
        <v>58</v>
      </c>
      <c r="D426" s="169"/>
      <c r="E426" s="131">
        <v>0</v>
      </c>
      <c r="F426" s="119">
        <f>IF(E425=0,"",(G425/E425)/12*E425)</f>
        <v>0</v>
      </c>
      <c r="G426" s="120">
        <f>F426</f>
        <v>0</v>
      </c>
      <c r="H426" s="164"/>
      <c r="I426" s="101" t="s">
        <v>515</v>
      </c>
      <c r="J426" s="101" t="str">
        <f>VLOOKUP(I426,Presupuesto!$B$11:$C$565,2,0)</f>
        <v>AGUINALDO Y DECIMO CUARTO MES</v>
      </c>
      <c r="K426" s="98" t="str">
        <f t="shared" si="6"/>
        <v>Posgrado</v>
      </c>
      <c r="L426" s="98" t="s">
        <v>393</v>
      </c>
    </row>
    <row r="427" spans="3:12" ht="15.75" thickBot="1" x14ac:dyDescent="0.3">
      <c r="C427" s="173" t="s">
        <v>59</v>
      </c>
      <c r="D427" s="162"/>
      <c r="E427" s="132">
        <v>0</v>
      </c>
      <c r="F427" s="105">
        <f>IF(E425&lt;6,"",((E425-6)/12)*(G425/E425))</f>
        <v>0</v>
      </c>
      <c r="G427" s="105">
        <f>F427</f>
        <v>0</v>
      </c>
      <c r="H427" s="162"/>
      <c r="I427" s="106" t="s">
        <v>518</v>
      </c>
      <c r="J427" s="124" t="str">
        <f>VLOOKUP(I427,Presupuesto!$B$11:$C$565,2,0)</f>
        <v>DECIMOCUARTO MES</v>
      </c>
      <c r="K427" s="106" t="str">
        <f t="shared" si="6"/>
        <v>Posgrado</v>
      </c>
      <c r="L427" s="124" t="s">
        <v>393</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391</v>
      </c>
      <c r="D433" s="367"/>
      <c r="E433" s="93"/>
      <c r="F433" s="93"/>
      <c r="G433" s="93"/>
      <c r="H433" s="76"/>
      <c r="I433" s="76"/>
      <c r="J433" s="76"/>
      <c r="K433" s="153"/>
    </row>
    <row r="434" spans="3:12" ht="18.75" x14ac:dyDescent="0.25">
      <c r="C434" s="210"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130</v>
      </c>
      <c r="I436" s="136" t="s">
        <v>46</v>
      </c>
      <c r="J436" s="136" t="s">
        <v>131</v>
      </c>
      <c r="K436" s="136" t="s">
        <v>409</v>
      </c>
      <c r="L436" s="136" t="s">
        <v>410</v>
      </c>
    </row>
    <row r="437" spans="3:12" ht="15.75" thickBot="1" x14ac:dyDescent="0.3">
      <c r="C437" s="137" t="s">
        <v>481</v>
      </c>
      <c r="D437" s="199"/>
      <c r="E437" s="152">
        <v>12</v>
      </c>
      <c r="F437" s="303">
        <f>HLOOKUP($C437,$BZ$2:$CM$3,2,0)</f>
        <v>43674.39</v>
      </c>
      <c r="G437" s="113">
        <f>D437*E437*F437</f>
        <v>0</v>
      </c>
      <c r="H437" s="166"/>
      <c r="I437" s="114" t="s">
        <v>495</v>
      </c>
      <c r="J437" s="114" t="str">
        <f>VLOOKUP(I437,Presupuesto!$B$11:$C$565,2,0)</f>
        <v>SUELDOS Y SALARIOS PERMANENTES</v>
      </c>
      <c r="K437" s="218" t="s">
        <v>1453</v>
      </c>
      <c r="L437" s="98" t="s">
        <v>393</v>
      </c>
    </row>
    <row r="438" spans="3:12" x14ac:dyDescent="0.25">
      <c r="C438" s="171" t="s">
        <v>58</v>
      </c>
      <c r="D438" s="163"/>
      <c r="E438" s="154">
        <v>0</v>
      </c>
      <c r="F438" s="100">
        <f>IF(E437=0,"",(G437/E437)/12*E437)</f>
        <v>0</v>
      </c>
      <c r="G438" s="97">
        <f>F438</f>
        <v>0</v>
      </c>
      <c r="H438" s="164"/>
      <c r="I438" s="116" t="s">
        <v>515</v>
      </c>
      <c r="J438" s="116" t="str">
        <f>VLOOKUP(I438,Presupuesto!$B$11:$C$565,2,0)</f>
        <v>AGUINALDO Y DECIMO CUARTO MES</v>
      </c>
      <c r="K438" s="98" t="str">
        <f t="shared" ref="K438:K469" si="7">$K$437</f>
        <v>Posgrado</v>
      </c>
      <c r="L438" s="98" t="s">
        <v>411</v>
      </c>
    </row>
    <row r="439" spans="3:12" ht="15.75" thickBot="1" x14ac:dyDescent="0.3">
      <c r="C439" s="172" t="s">
        <v>59</v>
      </c>
      <c r="D439" s="163"/>
      <c r="E439" s="154">
        <v>0</v>
      </c>
      <c r="F439" s="117">
        <f>IF(E437&lt;6,"",((E437-6)/12)*(G437/E437))</f>
        <v>0</v>
      </c>
      <c r="G439" s="97">
        <f>F439</f>
        <v>0</v>
      </c>
      <c r="H439" s="164"/>
      <c r="I439" s="101" t="s">
        <v>518</v>
      </c>
      <c r="J439" s="101" t="str">
        <f>VLOOKUP(I439,Presupuesto!$B$11:$C$565,2,0)</f>
        <v>DECIMOCUARTO MES</v>
      </c>
      <c r="K439" s="98" t="str">
        <f t="shared" si="7"/>
        <v>Posgrado</v>
      </c>
      <c r="L439" s="98" t="s">
        <v>394</v>
      </c>
    </row>
    <row r="440" spans="3:12" ht="15.75" thickBot="1" x14ac:dyDescent="0.3">
      <c r="C440" s="137" t="s">
        <v>482</v>
      </c>
      <c r="D440" s="199"/>
      <c r="E440" s="152">
        <v>12</v>
      </c>
      <c r="F440" s="303">
        <f>HLOOKUP($C440,$BZ$2:$CM$3,2,0)</f>
        <v>39703.99</v>
      </c>
      <c r="G440" s="113">
        <f>D440*E440*F440</f>
        <v>0</v>
      </c>
      <c r="H440" s="166"/>
      <c r="I440" s="114" t="s">
        <v>495</v>
      </c>
      <c r="J440" s="114" t="str">
        <f>VLOOKUP(I440,Presupuesto!$B$11:$C$565,2,0)</f>
        <v>SUELDOS Y SALARIOS PERMANENTES</v>
      </c>
      <c r="K440" s="98" t="str">
        <f t="shared" si="7"/>
        <v>Posgrado</v>
      </c>
      <c r="L440" s="98" t="s">
        <v>394</v>
      </c>
    </row>
    <row r="441" spans="3:12" x14ac:dyDescent="0.25">
      <c r="C441" s="171" t="s">
        <v>58</v>
      </c>
      <c r="D441" s="163"/>
      <c r="E441" s="154">
        <v>0</v>
      </c>
      <c r="F441" s="100">
        <f>IF(E440=0,"",(G440/E440)/12*E440)</f>
        <v>0</v>
      </c>
      <c r="G441" s="97">
        <f>F441</f>
        <v>0</v>
      </c>
      <c r="H441" s="164"/>
      <c r="I441" s="116" t="s">
        <v>515</v>
      </c>
      <c r="J441" s="116" t="str">
        <f>VLOOKUP(I441,Presupuesto!$B$11:$C$565,2,0)</f>
        <v>AGUINALDO Y DECIMO CUARTO MES</v>
      </c>
      <c r="K441" s="98" t="str">
        <f t="shared" si="7"/>
        <v>Posgrado</v>
      </c>
      <c r="L441" s="98" t="s">
        <v>394</v>
      </c>
    </row>
    <row r="442" spans="3:12" ht="15.75" thickBot="1" x14ac:dyDescent="0.3">
      <c r="C442" s="172" t="s">
        <v>59</v>
      </c>
      <c r="D442" s="163"/>
      <c r="E442" s="154">
        <v>0</v>
      </c>
      <c r="F442" s="117">
        <f>IF(E440&lt;6,"",((E440-6)/12)*(G440/E440))</f>
        <v>0</v>
      </c>
      <c r="G442" s="97">
        <f>F442</f>
        <v>0</v>
      </c>
      <c r="H442" s="164"/>
      <c r="I442" s="101" t="s">
        <v>518</v>
      </c>
      <c r="J442" s="101" t="str">
        <f>VLOOKUP(I442,Presupuesto!$B$11:$C$565,2,0)</f>
        <v>DECIMOCUARTO MES</v>
      </c>
      <c r="K442" s="98" t="str">
        <f t="shared" si="7"/>
        <v>Posgrado</v>
      </c>
      <c r="L442" s="98" t="s">
        <v>394</v>
      </c>
    </row>
    <row r="443" spans="3:12" ht="15.75" thickBot="1" x14ac:dyDescent="0.3">
      <c r="C443" s="137" t="s">
        <v>483</v>
      </c>
      <c r="D443" s="199"/>
      <c r="E443" s="152">
        <v>12</v>
      </c>
      <c r="F443" s="303">
        <f>HLOOKUP($C443,$BZ$2:$CM$3,2,0)</f>
        <v>35733.589999999997</v>
      </c>
      <c r="G443" s="113">
        <f>D443*E443*F443</f>
        <v>0</v>
      </c>
      <c r="H443" s="166"/>
      <c r="I443" s="114" t="s">
        <v>495</v>
      </c>
      <c r="J443" s="114" t="str">
        <f>VLOOKUP(I443,Presupuesto!$B$11:$C$565,2,0)</f>
        <v>SUELDOS Y SALARIOS PERMANENTES</v>
      </c>
      <c r="K443" s="98" t="str">
        <f t="shared" si="7"/>
        <v>Posgrado</v>
      </c>
      <c r="L443" s="98" t="s">
        <v>394</v>
      </c>
    </row>
    <row r="444" spans="3:12" x14ac:dyDescent="0.25">
      <c r="C444" s="171" t="s">
        <v>58</v>
      </c>
      <c r="D444" s="163"/>
      <c r="E444" s="154">
        <v>0</v>
      </c>
      <c r="F444" s="100">
        <f>IF(E443=0,"",(G443/E443)/12*E443)</f>
        <v>0</v>
      </c>
      <c r="G444" s="97">
        <f>F444</f>
        <v>0</v>
      </c>
      <c r="H444" s="164"/>
      <c r="I444" s="116" t="s">
        <v>515</v>
      </c>
      <c r="J444" s="116" t="str">
        <f>VLOOKUP(I444,Presupuesto!$B$11:$C$565,2,0)</f>
        <v>AGUINALDO Y DECIMO CUARTO MES</v>
      </c>
      <c r="K444" s="98" t="str">
        <f t="shared" si="7"/>
        <v>Posgrado</v>
      </c>
      <c r="L444" s="98" t="s">
        <v>394</v>
      </c>
    </row>
    <row r="445" spans="3:12" ht="15.75" thickBot="1" x14ac:dyDescent="0.3">
      <c r="C445" s="172" t="s">
        <v>59</v>
      </c>
      <c r="D445" s="163"/>
      <c r="E445" s="154">
        <v>0</v>
      </c>
      <c r="F445" s="117">
        <f>IF(E443&lt;6,"",((E443-6)/12)*(G443/E443))</f>
        <v>0</v>
      </c>
      <c r="G445" s="97">
        <f>F445</f>
        <v>0</v>
      </c>
      <c r="H445" s="164"/>
      <c r="I445" s="101" t="s">
        <v>518</v>
      </c>
      <c r="J445" s="101" t="str">
        <f>VLOOKUP(I445,Presupuesto!$B$11:$C$565,2,0)</f>
        <v>DECIMOCUARTO MES</v>
      </c>
      <c r="K445" s="98" t="str">
        <f t="shared" si="7"/>
        <v>Posgrado</v>
      </c>
      <c r="L445" s="98" t="s">
        <v>394</v>
      </c>
    </row>
    <row r="446" spans="3:12" ht="15.75" thickBot="1" x14ac:dyDescent="0.3">
      <c r="C446" s="137" t="s">
        <v>484</v>
      </c>
      <c r="D446" s="199"/>
      <c r="E446" s="152">
        <v>12</v>
      </c>
      <c r="F446" s="303">
        <f>HLOOKUP($C446,$BZ$2:$CM$3,2,0)</f>
        <v>31763.19</v>
      </c>
      <c r="G446" s="113">
        <f>D446*E446*F446</f>
        <v>0</v>
      </c>
      <c r="H446" s="166"/>
      <c r="I446" s="114" t="s">
        <v>495</v>
      </c>
      <c r="J446" s="114" t="str">
        <f>VLOOKUP(I446,Presupuesto!$B$11:$C$565,2,0)</f>
        <v>SUELDOS Y SALARIOS PERMANENTES</v>
      </c>
      <c r="K446" s="98" t="str">
        <f t="shared" si="7"/>
        <v>Posgrado</v>
      </c>
      <c r="L446" s="98" t="s">
        <v>394</v>
      </c>
    </row>
    <row r="447" spans="3:12" x14ac:dyDescent="0.25">
      <c r="C447" s="171" t="s">
        <v>58</v>
      </c>
      <c r="D447" s="163"/>
      <c r="E447" s="154">
        <v>0</v>
      </c>
      <c r="F447" s="100">
        <f>IF(E446=0,"",(G446/E446)/12*E446)</f>
        <v>0</v>
      </c>
      <c r="G447" s="97">
        <f>F447</f>
        <v>0</v>
      </c>
      <c r="H447" s="164"/>
      <c r="I447" s="116" t="s">
        <v>515</v>
      </c>
      <c r="J447" s="116" t="str">
        <f>VLOOKUP(I447,Presupuesto!$B$11:$C$565,2,0)</f>
        <v>AGUINALDO Y DECIMO CUARTO MES</v>
      </c>
      <c r="K447" s="98" t="str">
        <f t="shared" si="7"/>
        <v>Posgrado</v>
      </c>
      <c r="L447" s="98" t="s">
        <v>394</v>
      </c>
    </row>
    <row r="448" spans="3:12" ht="15.75" thickBot="1" x14ac:dyDescent="0.3">
      <c r="C448" s="172" t="s">
        <v>59</v>
      </c>
      <c r="D448" s="163"/>
      <c r="E448" s="154">
        <v>0</v>
      </c>
      <c r="F448" s="117">
        <f>IF(E446&lt;6,"",((E446-6)/12)*(G446/E446))</f>
        <v>0</v>
      </c>
      <c r="G448" s="97">
        <f>F448</f>
        <v>0</v>
      </c>
      <c r="H448" s="164"/>
      <c r="I448" s="101" t="s">
        <v>518</v>
      </c>
      <c r="J448" s="101" t="str">
        <f>VLOOKUP(I448,Presupuesto!$B$11:$C$565,2,0)</f>
        <v>DECIMOCUARTO MES</v>
      </c>
      <c r="K448" s="98" t="str">
        <f t="shared" si="7"/>
        <v>Posgrado</v>
      </c>
      <c r="L448" s="98" t="s">
        <v>394</v>
      </c>
    </row>
    <row r="449" spans="3:12" ht="15.75" thickBot="1" x14ac:dyDescent="0.3">
      <c r="C449" s="137" t="s">
        <v>485</v>
      </c>
      <c r="D449" s="199"/>
      <c r="E449" s="152">
        <v>12</v>
      </c>
      <c r="F449" s="303">
        <f>HLOOKUP($C449,$BZ$2:$CM$3,2,0)</f>
        <v>29777.99</v>
      </c>
      <c r="G449" s="113">
        <f>D449*E449*F449</f>
        <v>0</v>
      </c>
      <c r="H449" s="166"/>
      <c r="I449" s="114" t="s">
        <v>495</v>
      </c>
      <c r="J449" s="114" t="str">
        <f>VLOOKUP(I449,Presupuesto!$B$11:$C$565,2,0)</f>
        <v>SUELDOS Y SALARIOS PERMANENTES</v>
      </c>
      <c r="K449" s="98" t="str">
        <f t="shared" si="7"/>
        <v>Posgrado</v>
      </c>
      <c r="L449" s="98" t="s">
        <v>394</v>
      </c>
    </row>
    <row r="450" spans="3:12" x14ac:dyDescent="0.25">
      <c r="C450" s="171" t="s">
        <v>58</v>
      </c>
      <c r="D450" s="163"/>
      <c r="E450" s="154">
        <v>0</v>
      </c>
      <c r="F450" s="100">
        <f>IF(E449=0,"",(G449/E449)/12*E449)</f>
        <v>0</v>
      </c>
      <c r="G450" s="97">
        <f>F450</f>
        <v>0</v>
      </c>
      <c r="H450" s="164"/>
      <c r="I450" s="116" t="s">
        <v>515</v>
      </c>
      <c r="J450" s="116" t="str">
        <f>VLOOKUP(I450,Presupuesto!$B$11:$C$565,2,0)</f>
        <v>AGUINALDO Y DECIMO CUARTO MES</v>
      </c>
      <c r="K450" s="98" t="str">
        <f t="shared" si="7"/>
        <v>Posgrado</v>
      </c>
      <c r="L450" s="98" t="s">
        <v>394</v>
      </c>
    </row>
    <row r="451" spans="3:12" ht="15.75" thickBot="1" x14ac:dyDescent="0.3">
      <c r="C451" s="172" t="s">
        <v>59</v>
      </c>
      <c r="D451" s="163"/>
      <c r="E451" s="154">
        <v>0</v>
      </c>
      <c r="F451" s="117">
        <f>IF(E449&lt;6,"",((E449-6)/12)*(G449/E449))</f>
        <v>0</v>
      </c>
      <c r="G451" s="97">
        <f>F451</f>
        <v>0</v>
      </c>
      <c r="H451" s="164"/>
      <c r="I451" s="101" t="s">
        <v>518</v>
      </c>
      <c r="J451" s="101" t="str">
        <f>VLOOKUP(I451,Presupuesto!$B$11:$C$565,2,0)</f>
        <v>DECIMOCUARTO MES</v>
      </c>
      <c r="K451" s="98" t="str">
        <f t="shared" si="7"/>
        <v>Posgrado</v>
      </c>
      <c r="L451" s="98" t="s">
        <v>394</v>
      </c>
    </row>
    <row r="452" spans="3:12" ht="15.75" thickBot="1" x14ac:dyDescent="0.3">
      <c r="C452" s="137" t="s">
        <v>486</v>
      </c>
      <c r="D452" s="199"/>
      <c r="E452" s="152">
        <v>12</v>
      </c>
      <c r="F452" s="303">
        <f>HLOOKUP($C452,$BZ$2:$CM$3,2,0)</f>
        <v>27792.79</v>
      </c>
      <c r="G452" s="113">
        <f>D452*E452*F452</f>
        <v>0</v>
      </c>
      <c r="H452" s="166"/>
      <c r="I452" s="114" t="s">
        <v>495</v>
      </c>
      <c r="J452" s="114" t="str">
        <f>VLOOKUP(I452,Presupuesto!$B$11:$C$565,2,0)</f>
        <v>SUELDOS Y SALARIOS PERMANENTES</v>
      </c>
      <c r="K452" s="98" t="str">
        <f t="shared" si="7"/>
        <v>Posgrado</v>
      </c>
      <c r="L452" s="98" t="s">
        <v>394</v>
      </c>
    </row>
    <row r="453" spans="3:12" x14ac:dyDescent="0.25">
      <c r="C453" s="171" t="s">
        <v>58</v>
      </c>
      <c r="D453" s="163"/>
      <c r="E453" s="154">
        <v>0</v>
      </c>
      <c r="F453" s="100">
        <f>IF(E452=0,"",(G452/E452)/12*E452)</f>
        <v>0</v>
      </c>
      <c r="G453" s="97">
        <f>F453</f>
        <v>0</v>
      </c>
      <c r="H453" s="164"/>
      <c r="I453" s="116" t="s">
        <v>515</v>
      </c>
      <c r="J453" s="116" t="str">
        <f>VLOOKUP(I453,Presupuesto!$B$11:$C$565,2,0)</f>
        <v>AGUINALDO Y DECIMO CUARTO MES</v>
      </c>
      <c r="K453" s="98" t="str">
        <f t="shared" si="7"/>
        <v>Posgrado</v>
      </c>
      <c r="L453" s="98" t="s">
        <v>394</v>
      </c>
    </row>
    <row r="454" spans="3:12" ht="15.75" thickBot="1" x14ac:dyDescent="0.3">
      <c r="C454" s="172" t="s">
        <v>59</v>
      </c>
      <c r="D454" s="163"/>
      <c r="E454" s="154">
        <v>0</v>
      </c>
      <c r="F454" s="117">
        <f>IF(E452&lt;6,"",((E452-6)/12)*(G452/E452))</f>
        <v>0</v>
      </c>
      <c r="G454" s="97">
        <f>F454</f>
        <v>0</v>
      </c>
      <c r="H454" s="164"/>
      <c r="I454" s="101" t="s">
        <v>518</v>
      </c>
      <c r="J454" s="101" t="str">
        <f>VLOOKUP(I454,Presupuesto!$B$11:$C$565,2,0)</f>
        <v>DECIMOCUARTO MES</v>
      </c>
      <c r="K454" s="98" t="str">
        <f t="shared" si="7"/>
        <v>Posgrado</v>
      </c>
      <c r="L454" s="98" t="s">
        <v>394</v>
      </c>
    </row>
    <row r="455" spans="3:12" ht="15.75" thickBot="1" x14ac:dyDescent="0.3">
      <c r="C455" s="137" t="s">
        <v>487</v>
      </c>
      <c r="D455" s="199"/>
      <c r="E455" s="152">
        <v>12</v>
      </c>
      <c r="F455" s="303">
        <f>HLOOKUP($C455,$BZ$2:$CM$3,2,0)</f>
        <v>18859.39</v>
      </c>
      <c r="G455" s="113">
        <f>D455*E455*F455</f>
        <v>0</v>
      </c>
      <c r="H455" s="166"/>
      <c r="I455" s="114" t="s">
        <v>495</v>
      </c>
      <c r="J455" s="114" t="str">
        <f>VLOOKUP(I455,Presupuesto!$B$11:$C$565,2,0)</f>
        <v>SUELDOS Y SALARIOS PERMANENTES</v>
      </c>
      <c r="K455" s="98" t="str">
        <f t="shared" si="7"/>
        <v>Posgrado</v>
      </c>
      <c r="L455" s="98" t="s">
        <v>394</v>
      </c>
    </row>
    <row r="456" spans="3:12" x14ac:dyDescent="0.25">
      <c r="C456" s="171" t="s">
        <v>58</v>
      </c>
      <c r="D456" s="163"/>
      <c r="E456" s="154">
        <v>0</v>
      </c>
      <c r="F456" s="100">
        <f>IF(E455=0,"",(G455/E455)/12*E455)</f>
        <v>0</v>
      </c>
      <c r="G456" s="97">
        <f>F456</f>
        <v>0</v>
      </c>
      <c r="H456" s="164"/>
      <c r="I456" s="116" t="s">
        <v>515</v>
      </c>
      <c r="J456" s="116" t="str">
        <f>VLOOKUP(I456,Presupuesto!$B$11:$C$565,2,0)</f>
        <v>AGUINALDO Y DECIMO CUARTO MES</v>
      </c>
      <c r="K456" s="98" t="str">
        <f t="shared" si="7"/>
        <v>Posgrado</v>
      </c>
      <c r="L456" s="98" t="s">
        <v>394</v>
      </c>
    </row>
    <row r="457" spans="3:12" ht="15.75" thickBot="1" x14ac:dyDescent="0.3">
      <c r="C457" s="172" t="s">
        <v>59</v>
      </c>
      <c r="D457" s="163"/>
      <c r="E457" s="154">
        <v>0</v>
      </c>
      <c r="F457" s="117">
        <f>IF(E455&lt;6,"",((E455-6)/12)*(G455/E455))</f>
        <v>0</v>
      </c>
      <c r="G457" s="97">
        <f>F457</f>
        <v>0</v>
      </c>
      <c r="H457" s="164"/>
      <c r="I457" s="101" t="s">
        <v>518</v>
      </c>
      <c r="J457" s="101" t="str">
        <f>VLOOKUP(I457,Presupuesto!$B$11:$C$565,2,0)</f>
        <v>DECIMOCUARTO MES</v>
      </c>
      <c r="K457" s="98" t="str">
        <f t="shared" si="7"/>
        <v>Posgrado</v>
      </c>
      <c r="L457" s="98" t="s">
        <v>394</v>
      </c>
    </row>
    <row r="458" spans="3:12" ht="15.75" thickBot="1" x14ac:dyDescent="0.3">
      <c r="C458" s="137" t="s">
        <v>488</v>
      </c>
      <c r="D458" s="199"/>
      <c r="E458" s="152">
        <v>12</v>
      </c>
      <c r="F458" s="303">
        <f>HLOOKUP($C458,$BZ$2:$CM$3,2,0)</f>
        <v>17866.8</v>
      </c>
      <c r="G458" s="113">
        <f>D458*E458*F458</f>
        <v>0</v>
      </c>
      <c r="H458" s="166"/>
      <c r="I458" s="114" t="s">
        <v>495</v>
      </c>
      <c r="J458" s="114" t="str">
        <f>VLOOKUP(I458,Presupuesto!$B$11:$C$565,2,0)</f>
        <v>SUELDOS Y SALARIOS PERMANENTES</v>
      </c>
      <c r="K458" s="98" t="str">
        <f t="shared" si="7"/>
        <v>Posgrado</v>
      </c>
      <c r="L458" s="98" t="s">
        <v>394</v>
      </c>
    </row>
    <row r="459" spans="3:12" x14ac:dyDescent="0.25">
      <c r="C459" s="171" t="s">
        <v>58</v>
      </c>
      <c r="D459" s="163"/>
      <c r="E459" s="154">
        <v>0</v>
      </c>
      <c r="F459" s="100">
        <f>IF(E458=0,"",(G458/E458)/12*E458)</f>
        <v>0</v>
      </c>
      <c r="G459" s="97">
        <f>F459</f>
        <v>0</v>
      </c>
      <c r="H459" s="164"/>
      <c r="I459" s="116" t="s">
        <v>515</v>
      </c>
      <c r="J459" s="116" t="str">
        <f>VLOOKUP(I459,Presupuesto!$B$11:$C$565,2,0)</f>
        <v>AGUINALDO Y DECIMO CUARTO MES</v>
      </c>
      <c r="K459" s="98" t="str">
        <f t="shared" si="7"/>
        <v>Posgrado</v>
      </c>
      <c r="L459" s="98" t="s">
        <v>394</v>
      </c>
    </row>
    <row r="460" spans="3:12" ht="15.75" thickBot="1" x14ac:dyDescent="0.3">
      <c r="C460" s="172" t="s">
        <v>59</v>
      </c>
      <c r="D460" s="163"/>
      <c r="E460" s="154">
        <v>0</v>
      </c>
      <c r="F460" s="117">
        <f>IF(E458&lt;6,"",((E458-6)/12)*(G458/E458))</f>
        <v>0</v>
      </c>
      <c r="G460" s="97">
        <f>F460</f>
        <v>0</v>
      </c>
      <c r="H460" s="164"/>
      <c r="I460" s="101" t="s">
        <v>518</v>
      </c>
      <c r="J460" s="101" t="str">
        <f>VLOOKUP(I460,Presupuesto!$B$11:$C$565,2,0)</f>
        <v>DECIMOCUARTO MES</v>
      </c>
      <c r="K460" s="98" t="str">
        <f t="shared" si="7"/>
        <v>Posgrado</v>
      </c>
      <c r="L460" s="98" t="s">
        <v>394</v>
      </c>
    </row>
    <row r="461" spans="3:12" ht="15.75" thickBot="1" x14ac:dyDescent="0.3">
      <c r="C461" s="137" t="s">
        <v>489</v>
      </c>
      <c r="D461" s="199"/>
      <c r="E461" s="152">
        <v>12</v>
      </c>
      <c r="F461" s="303">
        <f>HLOOKUP($C461,$BZ$2:$CM$3,2,0)</f>
        <v>13896.4</v>
      </c>
      <c r="G461" s="113">
        <f>D461*E461*F461</f>
        <v>0</v>
      </c>
      <c r="H461" s="166"/>
      <c r="I461" s="114" t="s">
        <v>495</v>
      </c>
      <c r="J461" s="114" t="str">
        <f>VLOOKUP(I461,Presupuesto!$B$11:$C$565,2,0)</f>
        <v>SUELDOS Y SALARIOS PERMANENTES</v>
      </c>
      <c r="K461" s="98" t="str">
        <f t="shared" si="7"/>
        <v>Posgrado</v>
      </c>
      <c r="L461" s="98" t="s">
        <v>394</v>
      </c>
    </row>
    <row r="462" spans="3:12" x14ac:dyDescent="0.25">
      <c r="C462" s="171" t="s">
        <v>58</v>
      </c>
      <c r="D462" s="163"/>
      <c r="E462" s="154">
        <v>0</v>
      </c>
      <c r="F462" s="100">
        <f>IF(E461=0,"",(G461/E461)/12*E461)</f>
        <v>0</v>
      </c>
      <c r="G462" s="97">
        <f>F462</f>
        <v>0</v>
      </c>
      <c r="H462" s="164"/>
      <c r="I462" s="116" t="s">
        <v>515</v>
      </c>
      <c r="J462" s="116" t="str">
        <f>VLOOKUP(I462,Presupuesto!$B$11:$C$565,2,0)</f>
        <v>AGUINALDO Y DECIMO CUARTO MES</v>
      </c>
      <c r="K462" s="98" t="str">
        <f t="shared" si="7"/>
        <v>Posgrado</v>
      </c>
      <c r="L462" s="98" t="s">
        <v>394</v>
      </c>
    </row>
    <row r="463" spans="3:12" ht="15.75" thickBot="1" x14ac:dyDescent="0.3">
      <c r="C463" s="172" t="s">
        <v>59</v>
      </c>
      <c r="D463" s="163"/>
      <c r="E463" s="154">
        <v>0</v>
      </c>
      <c r="F463" s="117">
        <f>IF(E461&lt;6,"",((E461-6)/12)*(G461/E461))</f>
        <v>0</v>
      </c>
      <c r="G463" s="97">
        <f>F463</f>
        <v>0</v>
      </c>
      <c r="H463" s="164"/>
      <c r="I463" s="101" t="s">
        <v>518</v>
      </c>
      <c r="J463" s="101" t="str">
        <f>VLOOKUP(I463,Presupuesto!$B$11:$C$565,2,0)</f>
        <v>DECIMOCUARTO MES</v>
      </c>
      <c r="K463" s="98" t="str">
        <f t="shared" si="7"/>
        <v>Posgrado</v>
      </c>
      <c r="L463" s="98" t="s">
        <v>394</v>
      </c>
    </row>
    <row r="464" spans="3:12" ht="15.75" thickBot="1" x14ac:dyDescent="0.3">
      <c r="C464" s="137" t="s">
        <v>490</v>
      </c>
      <c r="D464" s="199"/>
      <c r="E464" s="152">
        <v>12</v>
      </c>
      <c r="F464" s="303">
        <f>HLOOKUP($C464,$BZ$2:$CM$3,2,0)</f>
        <v>15004.09</v>
      </c>
      <c r="G464" s="113">
        <f>D464*E464*F464</f>
        <v>0</v>
      </c>
      <c r="H464" s="166"/>
      <c r="I464" s="114" t="s">
        <v>495</v>
      </c>
      <c r="J464" s="114" t="str">
        <f>VLOOKUP(I464,Presupuesto!$B$11:$C$565,2,0)</f>
        <v>SUELDOS Y SALARIOS PERMANENTES</v>
      </c>
      <c r="K464" s="98" t="str">
        <f t="shared" si="7"/>
        <v>Posgrado</v>
      </c>
      <c r="L464" s="98" t="s">
        <v>394</v>
      </c>
    </row>
    <row r="465" spans="3:12" x14ac:dyDescent="0.25">
      <c r="C465" s="171" t="s">
        <v>58</v>
      </c>
      <c r="D465" s="163"/>
      <c r="E465" s="154">
        <v>0</v>
      </c>
      <c r="F465" s="100">
        <f>IF(E464=0,"",(G464/E464)/12*E464)</f>
        <v>0</v>
      </c>
      <c r="G465" s="97">
        <f>F465</f>
        <v>0</v>
      </c>
      <c r="H465" s="164"/>
      <c r="I465" s="116" t="s">
        <v>515</v>
      </c>
      <c r="J465" s="116" t="str">
        <f>VLOOKUP(I465,Presupuesto!$B$11:$C$565,2,0)</f>
        <v>AGUINALDO Y DECIMO CUARTO MES</v>
      </c>
      <c r="K465" s="98" t="str">
        <f t="shared" si="7"/>
        <v>Posgrado</v>
      </c>
      <c r="L465" s="98" t="s">
        <v>394</v>
      </c>
    </row>
    <row r="466" spans="3:12" ht="15.75" thickBot="1" x14ac:dyDescent="0.3">
      <c r="C466" s="172" t="s">
        <v>59</v>
      </c>
      <c r="D466" s="163"/>
      <c r="E466" s="154">
        <v>0</v>
      </c>
      <c r="F466" s="117">
        <f>IF(E464&lt;6,"",((E464-6)/12)*(G464/E464))</f>
        <v>0</v>
      </c>
      <c r="G466" s="97">
        <f>F466</f>
        <v>0</v>
      </c>
      <c r="H466" s="164"/>
      <c r="I466" s="101" t="s">
        <v>518</v>
      </c>
      <c r="J466" s="101" t="str">
        <f>VLOOKUP(I466,Presupuesto!$B$11:$C$565,2,0)</f>
        <v>DECIMOCUARTO MES</v>
      </c>
      <c r="K466" s="98" t="str">
        <f t="shared" si="7"/>
        <v>Posgrado</v>
      </c>
      <c r="L466" s="98" t="s">
        <v>394</v>
      </c>
    </row>
    <row r="467" spans="3:12" ht="15.75" thickBot="1" x14ac:dyDescent="0.3">
      <c r="C467" s="137" t="s">
        <v>491</v>
      </c>
      <c r="D467" s="199"/>
      <c r="E467" s="152">
        <v>12</v>
      </c>
      <c r="F467" s="303">
        <f>HLOOKUP($C467,$BZ$2:$CM$3,2,0)</f>
        <v>13238.9</v>
      </c>
      <c r="G467" s="113">
        <f>D467*E467*F467</f>
        <v>0</v>
      </c>
      <c r="H467" s="166"/>
      <c r="I467" s="114" t="s">
        <v>495</v>
      </c>
      <c r="J467" s="114" t="str">
        <f>VLOOKUP(I467,Presupuesto!$B$11:$C$565,2,0)</f>
        <v>SUELDOS Y SALARIOS PERMANENTES</v>
      </c>
      <c r="K467" s="98" t="str">
        <f t="shared" si="7"/>
        <v>Posgrado</v>
      </c>
      <c r="L467" s="98" t="s">
        <v>394</v>
      </c>
    </row>
    <row r="468" spans="3:12" x14ac:dyDescent="0.25">
      <c r="C468" s="171" t="s">
        <v>58</v>
      </c>
      <c r="D468" s="163"/>
      <c r="E468" s="154">
        <v>0</v>
      </c>
      <c r="F468" s="100">
        <f>IF(E467=0,"",(G467/E467)/12*E467)</f>
        <v>0</v>
      </c>
      <c r="G468" s="97">
        <f>F468</f>
        <v>0</v>
      </c>
      <c r="H468" s="164"/>
      <c r="I468" s="116" t="s">
        <v>515</v>
      </c>
      <c r="J468" s="116" t="str">
        <f>VLOOKUP(I468,Presupuesto!$B$11:$C$565,2,0)</f>
        <v>AGUINALDO Y DECIMO CUARTO MES</v>
      </c>
      <c r="K468" s="98" t="str">
        <f t="shared" si="7"/>
        <v>Posgrado</v>
      </c>
      <c r="L468" s="98" t="s">
        <v>394</v>
      </c>
    </row>
    <row r="469" spans="3:12" ht="15.75" thickBot="1" x14ac:dyDescent="0.3">
      <c r="C469" s="172" t="s">
        <v>59</v>
      </c>
      <c r="D469" s="163"/>
      <c r="E469" s="154">
        <v>0</v>
      </c>
      <c r="F469" s="117">
        <f>IF(E467&lt;6,"",((E467-6)/12)*(G467/E467))</f>
        <v>0</v>
      </c>
      <c r="G469" s="97">
        <f>F469</f>
        <v>0</v>
      </c>
      <c r="H469" s="164"/>
      <c r="I469" s="101" t="s">
        <v>518</v>
      </c>
      <c r="J469" s="101" t="str">
        <f>VLOOKUP(I469,Presupuesto!$B$11:$C$565,2,0)</f>
        <v>DECIMOCUARTO MES</v>
      </c>
      <c r="K469" s="98" t="str">
        <f t="shared" si="7"/>
        <v>Posgrado</v>
      </c>
      <c r="L469" s="98" t="s">
        <v>394</v>
      </c>
    </row>
    <row r="470" spans="3:12" ht="15.75" thickBot="1" x14ac:dyDescent="0.3">
      <c r="C470" s="137" t="s">
        <v>492</v>
      </c>
      <c r="D470" s="199"/>
      <c r="E470" s="152">
        <v>12</v>
      </c>
      <c r="F470" s="303">
        <f>HLOOKUP($C470,$BZ$2:$CM$3,2,0)</f>
        <v>12356.31</v>
      </c>
      <c r="G470" s="113">
        <f>D470*E470*F470</f>
        <v>0</v>
      </c>
      <c r="H470" s="166"/>
      <c r="I470" s="114" t="s">
        <v>495</v>
      </c>
      <c r="J470" s="114" t="str">
        <f>VLOOKUP(I470,Presupuesto!$B$11:$C$565,2,0)</f>
        <v>SUELDOS Y SALARIOS PERMANENTES</v>
      </c>
      <c r="K470" s="98" t="str">
        <f t="shared" ref="K470:K487" si="8">$K$437</f>
        <v>Posgrado</v>
      </c>
      <c r="L470" s="98" t="s">
        <v>394</v>
      </c>
    </row>
    <row r="471" spans="3:12" x14ac:dyDescent="0.25">
      <c r="C471" s="171" t="s">
        <v>58</v>
      </c>
      <c r="D471" s="163"/>
      <c r="E471" s="154">
        <v>0</v>
      </c>
      <c r="F471" s="100">
        <f>IF(E470=0,"",(G470/E470)/12*E470)</f>
        <v>0</v>
      </c>
      <c r="G471" s="97">
        <f>F471</f>
        <v>0</v>
      </c>
      <c r="H471" s="164"/>
      <c r="I471" s="116" t="s">
        <v>515</v>
      </c>
      <c r="J471" s="116" t="str">
        <f>VLOOKUP(I471,Presupuesto!$B$11:$C$565,2,0)</f>
        <v>AGUINALDO Y DECIMO CUARTO MES</v>
      </c>
      <c r="K471" s="98" t="str">
        <f t="shared" si="8"/>
        <v>Posgrado</v>
      </c>
      <c r="L471" s="98" t="s">
        <v>394</v>
      </c>
    </row>
    <row r="472" spans="3:12" ht="15.75" thickBot="1" x14ac:dyDescent="0.3">
      <c r="C472" s="172" t="s">
        <v>59</v>
      </c>
      <c r="D472" s="163"/>
      <c r="E472" s="154">
        <v>0</v>
      </c>
      <c r="F472" s="117">
        <f>IF(E470&lt;6,"",((E470-6)/12)*(G470/E470))</f>
        <v>0</v>
      </c>
      <c r="G472" s="97">
        <f>F472</f>
        <v>0</v>
      </c>
      <c r="H472" s="164"/>
      <c r="I472" s="101" t="s">
        <v>518</v>
      </c>
      <c r="J472" s="101" t="str">
        <f>VLOOKUP(I472,Presupuesto!$B$11:$C$565,2,0)</f>
        <v>DECIMOCUARTO MES</v>
      </c>
      <c r="K472" s="98" t="str">
        <f t="shared" si="8"/>
        <v>Posgrado</v>
      </c>
      <c r="L472" s="98" t="s">
        <v>394</v>
      </c>
    </row>
    <row r="473" spans="3:12" ht="15.75" thickBot="1" x14ac:dyDescent="0.3">
      <c r="C473" s="137" t="s">
        <v>493</v>
      </c>
      <c r="D473" s="199"/>
      <c r="E473" s="152">
        <v>12</v>
      </c>
      <c r="F473" s="303">
        <f>HLOOKUP($C473,$BZ$2:$CM$3,2,0)</f>
        <v>463.22</v>
      </c>
      <c r="G473" s="113">
        <f>D473*E473*F473</f>
        <v>0</v>
      </c>
      <c r="H473" s="166"/>
      <c r="I473" s="114" t="s">
        <v>495</v>
      </c>
      <c r="J473" s="114" t="str">
        <f>VLOOKUP(I473,Presupuesto!$B$11:$C$565,2,0)</f>
        <v>SUELDOS Y SALARIOS PERMANENTES</v>
      </c>
      <c r="K473" s="98" t="str">
        <f t="shared" si="8"/>
        <v>Posgrado</v>
      </c>
      <c r="L473" s="98" t="s">
        <v>394</v>
      </c>
    </row>
    <row r="474" spans="3:12" x14ac:dyDescent="0.25">
      <c r="C474" s="171" t="s">
        <v>58</v>
      </c>
      <c r="D474" s="163"/>
      <c r="E474" s="154">
        <v>0</v>
      </c>
      <c r="F474" s="100">
        <f>IF(E473=0,"",(G473/E473)/12*E473)</f>
        <v>0</v>
      </c>
      <c r="G474" s="97">
        <f>F474</f>
        <v>0</v>
      </c>
      <c r="H474" s="164"/>
      <c r="I474" s="116" t="s">
        <v>515</v>
      </c>
      <c r="J474" s="116" t="str">
        <f>VLOOKUP(I474,Presupuesto!$B$11:$C$565,2,0)</f>
        <v>AGUINALDO Y DECIMO CUARTO MES</v>
      </c>
      <c r="K474" s="98" t="str">
        <f t="shared" si="8"/>
        <v>Posgrado</v>
      </c>
      <c r="L474" s="98" t="s">
        <v>394</v>
      </c>
    </row>
    <row r="475" spans="3:12" ht="15.75" thickBot="1" x14ac:dyDescent="0.3">
      <c r="C475" s="172" t="s">
        <v>59</v>
      </c>
      <c r="D475" s="163"/>
      <c r="E475" s="154">
        <v>0</v>
      </c>
      <c r="F475" s="117">
        <f>IF(E473&lt;6,"",((E473-6)/12)*(G473/E473))</f>
        <v>0</v>
      </c>
      <c r="G475" s="97">
        <f>F475</f>
        <v>0</v>
      </c>
      <c r="H475" s="164"/>
      <c r="I475" s="101" t="s">
        <v>518</v>
      </c>
      <c r="J475" s="101" t="str">
        <f>VLOOKUP(I475,Presupuesto!$B$11:$C$565,2,0)</f>
        <v>DECIMOCUARTO MES</v>
      </c>
      <c r="K475" s="98" t="str">
        <f t="shared" si="8"/>
        <v>Posgrado</v>
      </c>
      <c r="L475" s="98" t="s">
        <v>394</v>
      </c>
    </row>
    <row r="476" spans="3:12" ht="15.75" thickBot="1" x14ac:dyDescent="0.3">
      <c r="C476" s="137" t="s">
        <v>494</v>
      </c>
      <c r="D476" s="199"/>
      <c r="E476" s="152">
        <v>12</v>
      </c>
      <c r="F476" s="303">
        <f>HLOOKUP($C476,$BZ$2:$CM$3,2,0)</f>
        <v>2007.3</v>
      </c>
      <c r="G476" s="113">
        <f>D476*E476*F476</f>
        <v>0</v>
      </c>
      <c r="H476" s="166"/>
      <c r="I476" s="114" t="s">
        <v>495</v>
      </c>
      <c r="J476" s="114" t="str">
        <f>VLOOKUP(I476,Presupuesto!$B$11:$C$565,2,0)</f>
        <v>SUELDOS Y SALARIOS PERMANENTES</v>
      </c>
      <c r="K476" s="98" t="str">
        <f t="shared" si="8"/>
        <v>Posgrado</v>
      </c>
      <c r="L476" s="98" t="s">
        <v>394</v>
      </c>
    </row>
    <row r="477" spans="3:12" x14ac:dyDescent="0.25">
      <c r="C477" s="171" t="s">
        <v>58</v>
      </c>
      <c r="D477" s="163"/>
      <c r="E477" s="154">
        <v>0</v>
      </c>
      <c r="F477" s="100">
        <f>IF(E476=0,"",(G476/E476)/12*E476)</f>
        <v>0</v>
      </c>
      <c r="G477" s="97">
        <f>F477</f>
        <v>0</v>
      </c>
      <c r="H477" s="164"/>
      <c r="I477" s="116" t="s">
        <v>515</v>
      </c>
      <c r="J477" s="116" t="str">
        <f>VLOOKUP(I477,Presupuesto!$B$11:$C$565,2,0)</f>
        <v>AGUINALDO Y DECIMO CUARTO MES</v>
      </c>
      <c r="K477" s="98" t="str">
        <f t="shared" si="8"/>
        <v>Posgrado</v>
      </c>
      <c r="L477" s="98" t="s">
        <v>394</v>
      </c>
    </row>
    <row r="478" spans="3:12" ht="15.75" thickBot="1" x14ac:dyDescent="0.3">
      <c r="C478" s="172" t="s">
        <v>59</v>
      </c>
      <c r="D478" s="163"/>
      <c r="E478" s="154">
        <v>0</v>
      </c>
      <c r="F478" s="117">
        <f>IF(E476&lt;6,"",((E476-6)/12)*(G476/E476))</f>
        <v>0</v>
      </c>
      <c r="G478" s="97">
        <f>F478</f>
        <v>0</v>
      </c>
      <c r="H478" s="164"/>
      <c r="I478" s="101" t="s">
        <v>518</v>
      </c>
      <c r="J478" s="101" t="str">
        <f>VLOOKUP(I478,Presupuesto!$B$11:$C$565,2,0)</f>
        <v>DECIMOCUARTO MES</v>
      </c>
      <c r="K478" s="98" t="str">
        <f t="shared" si="8"/>
        <v>Posgrado</v>
      </c>
      <c r="L478" s="98" t="s">
        <v>394</v>
      </c>
    </row>
    <row r="479" spans="3:12" ht="15.75" thickBot="1" x14ac:dyDescent="0.3">
      <c r="C479" s="140" t="s">
        <v>83</v>
      </c>
      <c r="D479" s="199"/>
      <c r="E479" s="152">
        <v>12</v>
      </c>
      <c r="F479" s="139">
        <v>30000</v>
      </c>
      <c r="G479" s="113">
        <f>D479*E479*F479</f>
        <v>0</v>
      </c>
      <c r="H479" s="166"/>
      <c r="I479" s="114" t="s">
        <v>563</v>
      </c>
      <c r="J479" s="114" t="str">
        <f>VLOOKUP(I479,Presupuesto!$B$11:$C$565,2,0)</f>
        <v>CONTRATOS ESPECIALES</v>
      </c>
      <c r="K479" s="98" t="str">
        <f t="shared" si="8"/>
        <v>Posgrado</v>
      </c>
      <c r="L479" s="98" t="s">
        <v>394</v>
      </c>
    </row>
    <row r="480" spans="3:12" x14ac:dyDescent="0.25">
      <c r="C480" s="171" t="s">
        <v>58</v>
      </c>
      <c r="D480" s="163"/>
      <c r="E480" s="154">
        <v>0</v>
      </c>
      <c r="F480" s="117">
        <f>IF(E479=0,"",(G479/E479)/12*E479)</f>
        <v>0</v>
      </c>
      <c r="G480" s="97">
        <f>F480</f>
        <v>0</v>
      </c>
      <c r="H480" s="164"/>
      <c r="I480" s="101" t="s">
        <v>563</v>
      </c>
      <c r="J480" s="101" t="str">
        <f>VLOOKUP(I480,Presupuesto!$B$11:$C$565,2,0)</f>
        <v>CONTRATOS ESPECIALES</v>
      </c>
      <c r="K480" s="98" t="str">
        <f t="shared" si="8"/>
        <v>Posgrado</v>
      </c>
      <c r="L480" s="98" t="s">
        <v>393</v>
      </c>
    </row>
    <row r="481" spans="3:12" ht="15.75" thickBot="1" x14ac:dyDescent="0.3">
      <c r="C481" s="172" t="s">
        <v>59</v>
      </c>
      <c r="D481" s="163"/>
      <c r="E481" s="154">
        <v>0</v>
      </c>
      <c r="F481" s="100">
        <f>IF(E479&lt;6,"",((E479-6)/12)*(G479/E479))</f>
        <v>0</v>
      </c>
      <c r="G481" s="97">
        <f>F481</f>
        <v>0</v>
      </c>
      <c r="H481" s="164"/>
      <c r="I481" s="101" t="s">
        <v>563</v>
      </c>
      <c r="J481" s="101" t="str">
        <f>VLOOKUP(I481,Presupuesto!$B$11:$C$565,2,0)</f>
        <v>CONTRATOS ESPECIALES</v>
      </c>
      <c r="K481" s="98" t="str">
        <f t="shared" si="8"/>
        <v>Posgrado</v>
      </c>
      <c r="L481" s="98" t="s">
        <v>398</v>
      </c>
    </row>
    <row r="482" spans="3:12" ht="15.75" thickBot="1" x14ac:dyDescent="0.3">
      <c r="C482" s="140" t="s">
        <v>60</v>
      </c>
      <c r="D482" s="199"/>
      <c r="E482" s="152">
        <v>12</v>
      </c>
      <c r="F482" s="118">
        <v>30000</v>
      </c>
      <c r="G482" s="113">
        <f>D482*E482*F482</f>
        <v>0</v>
      </c>
      <c r="H482" s="166"/>
      <c r="I482" s="114" t="s">
        <v>704</v>
      </c>
      <c r="J482" s="114" t="str">
        <f>VLOOKUP(I482,Presupuesto!$B$11:$C$565,2,0)</f>
        <v>OTROS SERVICIOS TECNICOS Y PROFESIONALES</v>
      </c>
      <c r="K482" s="98" t="str">
        <f t="shared" si="8"/>
        <v>Posgrado</v>
      </c>
      <c r="L482" s="98" t="s">
        <v>393</v>
      </c>
    </row>
    <row r="483" spans="3:12" x14ac:dyDescent="0.25">
      <c r="C483" s="171" t="s">
        <v>58</v>
      </c>
      <c r="D483" s="163"/>
      <c r="E483" s="154">
        <v>0</v>
      </c>
      <c r="F483" s="100">
        <v>0</v>
      </c>
      <c r="G483" s="97">
        <f>F483</f>
        <v>0</v>
      </c>
      <c r="H483" s="164"/>
      <c r="I483" s="101" t="s">
        <v>704</v>
      </c>
      <c r="J483" s="101" t="str">
        <f>VLOOKUP(I483,Presupuesto!$B$11:$C$565,2,0)</f>
        <v>OTROS SERVICIOS TECNICOS Y PROFESIONALES</v>
      </c>
      <c r="K483" s="98" t="str">
        <f t="shared" si="8"/>
        <v>Posgrado</v>
      </c>
      <c r="L483" s="98" t="s">
        <v>393</v>
      </c>
    </row>
    <row r="484" spans="3:12" ht="15.75" thickBot="1" x14ac:dyDescent="0.3">
      <c r="C484" s="172" t="s">
        <v>59</v>
      </c>
      <c r="D484" s="163"/>
      <c r="E484" s="154">
        <v>0</v>
      </c>
      <c r="F484" s="100">
        <v>0</v>
      </c>
      <c r="G484" s="97">
        <f>F484</f>
        <v>0</v>
      </c>
      <c r="H484" s="164"/>
      <c r="I484" s="101" t="s">
        <v>704</v>
      </c>
      <c r="J484" s="101" t="str">
        <f>VLOOKUP(I484,Presupuesto!$B$11:$C$565,2,0)</f>
        <v>OTROS SERVICIOS TECNICOS Y PROFESIONALES</v>
      </c>
      <c r="K484" s="98" t="str">
        <f t="shared" si="8"/>
        <v>Posgrado</v>
      </c>
      <c r="L484" s="98" t="s">
        <v>393</v>
      </c>
    </row>
    <row r="485" spans="3:12" ht="15.75" thickBot="1" x14ac:dyDescent="0.3">
      <c r="C485" s="140" t="s">
        <v>61</v>
      </c>
      <c r="D485" s="199"/>
      <c r="E485" s="152">
        <v>12</v>
      </c>
      <c r="F485" s="118">
        <v>30000</v>
      </c>
      <c r="G485" s="113">
        <f>D485*E485*F485</f>
        <v>0</v>
      </c>
      <c r="H485" s="166"/>
      <c r="I485" s="114" t="s">
        <v>495</v>
      </c>
      <c r="J485" s="114" t="str">
        <f>VLOOKUP(I485,Presupuesto!$B$11:$C$565,2,0)</f>
        <v>SUELDOS Y SALARIOS PERMANENTES</v>
      </c>
      <c r="K485" s="98" t="str">
        <f t="shared" si="8"/>
        <v>Posgrado</v>
      </c>
      <c r="L485" s="98" t="s">
        <v>393</v>
      </c>
    </row>
    <row r="486" spans="3:12" x14ac:dyDescent="0.25">
      <c r="C486" s="171" t="s">
        <v>58</v>
      </c>
      <c r="D486" s="169"/>
      <c r="E486" s="131">
        <v>0</v>
      </c>
      <c r="F486" s="119">
        <f>IF(E485=0,"",(G485/E485)/12*E485)</f>
        <v>0</v>
      </c>
      <c r="G486" s="120">
        <f>F486</f>
        <v>0</v>
      </c>
      <c r="H486" s="164"/>
      <c r="I486" s="101" t="s">
        <v>515</v>
      </c>
      <c r="J486" s="101" t="str">
        <f>VLOOKUP(I486,Presupuesto!$B$11:$C$565,2,0)</f>
        <v>AGUINALDO Y DECIMO CUARTO MES</v>
      </c>
      <c r="K486" s="98" t="str">
        <f t="shared" si="8"/>
        <v>Posgrado</v>
      </c>
      <c r="L486" s="98" t="s">
        <v>393</v>
      </c>
    </row>
    <row r="487" spans="3:12" ht="15.75" thickBot="1" x14ac:dyDescent="0.3">
      <c r="C487" s="173" t="s">
        <v>59</v>
      </c>
      <c r="D487" s="162"/>
      <c r="E487" s="132">
        <v>0</v>
      </c>
      <c r="F487" s="105">
        <f>IF(E485&lt;6,"",((E485-6)/12)*(G485/E485))</f>
        <v>0</v>
      </c>
      <c r="G487" s="105">
        <f>F487</f>
        <v>0</v>
      </c>
      <c r="H487" s="162"/>
      <c r="I487" s="106" t="s">
        <v>518</v>
      </c>
      <c r="J487" s="124" t="str">
        <f>VLOOKUP(I487,Presupuesto!$B$11:$C$565,2,0)</f>
        <v>DECIMOCUARTO MES</v>
      </c>
      <c r="K487" s="106" t="str">
        <f t="shared" si="8"/>
        <v>Posgrado</v>
      </c>
      <c r="L487" s="124" t="s">
        <v>393</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391</v>
      </c>
      <c r="D493" s="367"/>
      <c r="E493" s="93"/>
      <c r="F493" s="93"/>
      <c r="G493" s="93"/>
      <c r="H493" s="76"/>
      <c r="I493" s="76"/>
      <c r="J493" s="76"/>
      <c r="K493" s="153"/>
    </row>
    <row r="494" spans="3:12" ht="18.75" x14ac:dyDescent="0.25">
      <c r="C494" s="210"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130</v>
      </c>
      <c r="I496" s="136" t="s">
        <v>46</v>
      </c>
      <c r="J496" s="136" t="s">
        <v>131</v>
      </c>
      <c r="K496" s="136" t="s">
        <v>409</v>
      </c>
      <c r="L496" s="136" t="s">
        <v>410</v>
      </c>
    </row>
    <row r="497" spans="3:12" ht="15.75" thickBot="1" x14ac:dyDescent="0.3">
      <c r="C497" s="137" t="s">
        <v>481</v>
      </c>
      <c r="D497" s="199"/>
      <c r="E497" s="152">
        <v>12</v>
      </c>
      <c r="F497" s="303">
        <f>HLOOKUP($C497,$BZ$2:$CM$3,2,0)</f>
        <v>43674.39</v>
      </c>
      <c r="G497" s="113">
        <f>D497*E497*F497</f>
        <v>0</v>
      </c>
      <c r="H497" s="166"/>
      <c r="I497" s="114" t="s">
        <v>495</v>
      </c>
      <c r="J497" s="114" t="str">
        <f>VLOOKUP(I497,Presupuesto!$B$11:$C$565,2,0)</f>
        <v>SUELDOS Y SALARIOS PERMANENTES</v>
      </c>
      <c r="K497" s="218" t="s">
        <v>1453</v>
      </c>
      <c r="L497" s="98" t="s">
        <v>393</v>
      </c>
    </row>
    <row r="498" spans="3:12" x14ac:dyDescent="0.25">
      <c r="C498" s="171" t="s">
        <v>58</v>
      </c>
      <c r="D498" s="163"/>
      <c r="E498" s="154">
        <v>0</v>
      </c>
      <c r="F498" s="100">
        <f>IF(E497=0,"",(G497/E497)/12*E497)</f>
        <v>0</v>
      </c>
      <c r="G498" s="97">
        <f>F498</f>
        <v>0</v>
      </c>
      <c r="H498" s="164"/>
      <c r="I498" s="116" t="s">
        <v>515</v>
      </c>
      <c r="J498" s="116" t="str">
        <f>VLOOKUP(I498,Presupuesto!$B$11:$C$565,2,0)</f>
        <v>AGUINALDO Y DECIMO CUARTO MES</v>
      </c>
      <c r="K498" s="98" t="str">
        <f t="shared" ref="K498:K529" si="9">$K$497</f>
        <v>Posgrado</v>
      </c>
      <c r="L498" s="98" t="s">
        <v>411</v>
      </c>
    </row>
    <row r="499" spans="3:12" ht="15.75" thickBot="1" x14ac:dyDescent="0.3">
      <c r="C499" s="172" t="s">
        <v>59</v>
      </c>
      <c r="D499" s="163"/>
      <c r="E499" s="154">
        <v>0</v>
      </c>
      <c r="F499" s="117">
        <f>IF(E497&lt;6,"",((E497-6)/12)*(G497/E497))</f>
        <v>0</v>
      </c>
      <c r="G499" s="97">
        <f>F499</f>
        <v>0</v>
      </c>
      <c r="H499" s="164"/>
      <c r="I499" s="101" t="s">
        <v>518</v>
      </c>
      <c r="J499" s="101" t="str">
        <f>VLOOKUP(I499,Presupuesto!$B$11:$C$565,2,0)</f>
        <v>DECIMOCUARTO MES</v>
      </c>
      <c r="K499" s="98" t="str">
        <f t="shared" si="9"/>
        <v>Posgrado</v>
      </c>
      <c r="L499" s="98" t="s">
        <v>394</v>
      </c>
    </row>
    <row r="500" spans="3:12" ht="15.75" thickBot="1" x14ac:dyDescent="0.3">
      <c r="C500" s="137" t="s">
        <v>482</v>
      </c>
      <c r="D500" s="199"/>
      <c r="E500" s="152">
        <v>12</v>
      </c>
      <c r="F500" s="303">
        <f>HLOOKUP($C500,$BZ$2:$CM$3,2,0)</f>
        <v>39703.99</v>
      </c>
      <c r="G500" s="113">
        <f>D500*E500*F500</f>
        <v>0</v>
      </c>
      <c r="H500" s="166"/>
      <c r="I500" s="114" t="s">
        <v>495</v>
      </c>
      <c r="J500" s="114" t="str">
        <f>VLOOKUP(I500,Presupuesto!$B$11:$C$565,2,0)</f>
        <v>SUELDOS Y SALARIOS PERMANENTES</v>
      </c>
      <c r="K500" s="98" t="str">
        <f t="shared" si="9"/>
        <v>Posgrado</v>
      </c>
      <c r="L500" s="98" t="s">
        <v>394</v>
      </c>
    </row>
    <row r="501" spans="3:12" x14ac:dyDescent="0.25">
      <c r="C501" s="171" t="s">
        <v>58</v>
      </c>
      <c r="D501" s="163"/>
      <c r="E501" s="154">
        <v>0</v>
      </c>
      <c r="F501" s="100">
        <f>IF(E500=0,"",(G500/E500)/12*E500)</f>
        <v>0</v>
      </c>
      <c r="G501" s="97">
        <f>F501</f>
        <v>0</v>
      </c>
      <c r="H501" s="164"/>
      <c r="I501" s="116" t="s">
        <v>515</v>
      </c>
      <c r="J501" s="116" t="str">
        <f>VLOOKUP(I501,Presupuesto!$B$11:$C$565,2,0)</f>
        <v>AGUINALDO Y DECIMO CUARTO MES</v>
      </c>
      <c r="K501" s="98" t="str">
        <f t="shared" si="9"/>
        <v>Posgrado</v>
      </c>
      <c r="L501" s="98" t="s">
        <v>394</v>
      </c>
    </row>
    <row r="502" spans="3:12" ht="15.75" thickBot="1" x14ac:dyDescent="0.3">
      <c r="C502" s="172" t="s">
        <v>59</v>
      </c>
      <c r="D502" s="163"/>
      <c r="E502" s="154">
        <v>0</v>
      </c>
      <c r="F502" s="117">
        <f>IF(E500&lt;6,"",((E500-6)/12)*(G500/E500))</f>
        <v>0</v>
      </c>
      <c r="G502" s="97">
        <f>F502</f>
        <v>0</v>
      </c>
      <c r="H502" s="164"/>
      <c r="I502" s="101" t="s">
        <v>518</v>
      </c>
      <c r="J502" s="101" t="str">
        <f>VLOOKUP(I502,Presupuesto!$B$11:$C$565,2,0)</f>
        <v>DECIMOCUARTO MES</v>
      </c>
      <c r="K502" s="98" t="str">
        <f t="shared" si="9"/>
        <v>Posgrado</v>
      </c>
      <c r="L502" s="98" t="s">
        <v>394</v>
      </c>
    </row>
    <row r="503" spans="3:12" ht="15.75" thickBot="1" x14ac:dyDescent="0.3">
      <c r="C503" s="137" t="s">
        <v>483</v>
      </c>
      <c r="D503" s="199"/>
      <c r="E503" s="152">
        <v>12</v>
      </c>
      <c r="F503" s="303">
        <f>HLOOKUP($C503,$BZ$2:$CM$3,2,0)</f>
        <v>35733.589999999997</v>
      </c>
      <c r="G503" s="113">
        <f>D503*E503*F503</f>
        <v>0</v>
      </c>
      <c r="H503" s="166"/>
      <c r="I503" s="114" t="s">
        <v>495</v>
      </c>
      <c r="J503" s="114" t="str">
        <f>VLOOKUP(I503,Presupuesto!$B$11:$C$565,2,0)</f>
        <v>SUELDOS Y SALARIOS PERMANENTES</v>
      </c>
      <c r="K503" s="98" t="str">
        <f t="shared" si="9"/>
        <v>Posgrado</v>
      </c>
      <c r="L503" s="98" t="s">
        <v>394</v>
      </c>
    </row>
    <row r="504" spans="3:12" x14ac:dyDescent="0.25">
      <c r="C504" s="171" t="s">
        <v>58</v>
      </c>
      <c r="D504" s="163"/>
      <c r="E504" s="154">
        <v>0</v>
      </c>
      <c r="F504" s="100">
        <f>IF(E503=0,"",(G503/E503)/12*E503)</f>
        <v>0</v>
      </c>
      <c r="G504" s="97">
        <f>F504</f>
        <v>0</v>
      </c>
      <c r="H504" s="164"/>
      <c r="I504" s="116" t="s">
        <v>515</v>
      </c>
      <c r="J504" s="116" t="str">
        <f>VLOOKUP(I504,Presupuesto!$B$11:$C$565,2,0)</f>
        <v>AGUINALDO Y DECIMO CUARTO MES</v>
      </c>
      <c r="K504" s="98" t="str">
        <f t="shared" si="9"/>
        <v>Posgrado</v>
      </c>
      <c r="L504" s="98" t="s">
        <v>394</v>
      </c>
    </row>
    <row r="505" spans="3:12" ht="15.75" thickBot="1" x14ac:dyDescent="0.3">
      <c r="C505" s="172" t="s">
        <v>59</v>
      </c>
      <c r="D505" s="163"/>
      <c r="E505" s="154">
        <v>0</v>
      </c>
      <c r="F505" s="117">
        <f>IF(E503&lt;6,"",((E503-6)/12)*(G503/E503))</f>
        <v>0</v>
      </c>
      <c r="G505" s="97">
        <f>F505</f>
        <v>0</v>
      </c>
      <c r="H505" s="164"/>
      <c r="I505" s="101" t="s">
        <v>518</v>
      </c>
      <c r="J505" s="101" t="str">
        <f>VLOOKUP(I505,Presupuesto!$B$11:$C$565,2,0)</f>
        <v>DECIMOCUARTO MES</v>
      </c>
      <c r="K505" s="98" t="str">
        <f t="shared" si="9"/>
        <v>Posgrado</v>
      </c>
      <c r="L505" s="98" t="s">
        <v>394</v>
      </c>
    </row>
    <row r="506" spans="3:12" ht="15.75" thickBot="1" x14ac:dyDescent="0.3">
      <c r="C506" s="137" t="s">
        <v>484</v>
      </c>
      <c r="D506" s="199"/>
      <c r="E506" s="152">
        <v>12</v>
      </c>
      <c r="F506" s="303">
        <f>HLOOKUP($C506,$BZ$2:$CM$3,2,0)</f>
        <v>31763.19</v>
      </c>
      <c r="G506" s="113">
        <f>D506*E506*F506</f>
        <v>0</v>
      </c>
      <c r="H506" s="166"/>
      <c r="I506" s="114" t="s">
        <v>495</v>
      </c>
      <c r="J506" s="114" t="str">
        <f>VLOOKUP(I506,Presupuesto!$B$11:$C$565,2,0)</f>
        <v>SUELDOS Y SALARIOS PERMANENTES</v>
      </c>
      <c r="K506" s="98" t="str">
        <f t="shared" si="9"/>
        <v>Posgrado</v>
      </c>
      <c r="L506" s="98" t="s">
        <v>394</v>
      </c>
    </row>
    <row r="507" spans="3:12" x14ac:dyDescent="0.25">
      <c r="C507" s="171" t="s">
        <v>58</v>
      </c>
      <c r="D507" s="163"/>
      <c r="E507" s="154">
        <v>0</v>
      </c>
      <c r="F507" s="100">
        <f>IF(E506=0,"",(G506/E506)/12*E506)</f>
        <v>0</v>
      </c>
      <c r="G507" s="97">
        <f>F507</f>
        <v>0</v>
      </c>
      <c r="H507" s="164"/>
      <c r="I507" s="116" t="s">
        <v>515</v>
      </c>
      <c r="J507" s="116" t="str">
        <f>VLOOKUP(I507,Presupuesto!$B$11:$C$565,2,0)</f>
        <v>AGUINALDO Y DECIMO CUARTO MES</v>
      </c>
      <c r="K507" s="98" t="str">
        <f t="shared" si="9"/>
        <v>Posgrado</v>
      </c>
      <c r="L507" s="98" t="s">
        <v>394</v>
      </c>
    </row>
    <row r="508" spans="3:12" ht="15.75" thickBot="1" x14ac:dyDescent="0.3">
      <c r="C508" s="172" t="s">
        <v>59</v>
      </c>
      <c r="D508" s="163"/>
      <c r="E508" s="154">
        <v>0</v>
      </c>
      <c r="F508" s="117">
        <f>IF(E506&lt;6,"",((E506-6)/12)*(G506/E506))</f>
        <v>0</v>
      </c>
      <c r="G508" s="97">
        <f>F508</f>
        <v>0</v>
      </c>
      <c r="H508" s="164"/>
      <c r="I508" s="101" t="s">
        <v>518</v>
      </c>
      <c r="J508" s="101" t="str">
        <f>VLOOKUP(I508,Presupuesto!$B$11:$C$565,2,0)</f>
        <v>DECIMOCUARTO MES</v>
      </c>
      <c r="K508" s="98" t="str">
        <f t="shared" si="9"/>
        <v>Posgrado</v>
      </c>
      <c r="L508" s="98" t="s">
        <v>394</v>
      </c>
    </row>
    <row r="509" spans="3:12" ht="15.75" thickBot="1" x14ac:dyDescent="0.3">
      <c r="C509" s="137" t="s">
        <v>485</v>
      </c>
      <c r="D509" s="199"/>
      <c r="E509" s="152">
        <v>12</v>
      </c>
      <c r="F509" s="303">
        <f>HLOOKUP($C509,$BZ$2:$CM$3,2,0)</f>
        <v>29777.99</v>
      </c>
      <c r="G509" s="113">
        <f>D509*E509*F509</f>
        <v>0</v>
      </c>
      <c r="H509" s="166"/>
      <c r="I509" s="114" t="s">
        <v>495</v>
      </c>
      <c r="J509" s="114" t="str">
        <f>VLOOKUP(I509,Presupuesto!$B$11:$C$565,2,0)</f>
        <v>SUELDOS Y SALARIOS PERMANENTES</v>
      </c>
      <c r="K509" s="98" t="str">
        <f t="shared" si="9"/>
        <v>Posgrado</v>
      </c>
      <c r="L509" s="98" t="s">
        <v>394</v>
      </c>
    </row>
    <row r="510" spans="3:12" x14ac:dyDescent="0.25">
      <c r="C510" s="171" t="s">
        <v>58</v>
      </c>
      <c r="D510" s="163"/>
      <c r="E510" s="154">
        <v>0</v>
      </c>
      <c r="F510" s="100">
        <f>IF(E509=0,"",(G509/E509)/12*E509)</f>
        <v>0</v>
      </c>
      <c r="G510" s="97">
        <f>F510</f>
        <v>0</v>
      </c>
      <c r="H510" s="164"/>
      <c r="I510" s="116" t="s">
        <v>515</v>
      </c>
      <c r="J510" s="116" t="str">
        <f>VLOOKUP(I510,Presupuesto!$B$11:$C$565,2,0)</f>
        <v>AGUINALDO Y DECIMO CUARTO MES</v>
      </c>
      <c r="K510" s="98" t="str">
        <f t="shared" si="9"/>
        <v>Posgrado</v>
      </c>
      <c r="L510" s="98" t="s">
        <v>394</v>
      </c>
    </row>
    <row r="511" spans="3:12" ht="15.75" thickBot="1" x14ac:dyDescent="0.3">
      <c r="C511" s="172" t="s">
        <v>59</v>
      </c>
      <c r="D511" s="163"/>
      <c r="E511" s="154">
        <v>0</v>
      </c>
      <c r="F511" s="117">
        <f>IF(E509&lt;6,"",((E509-6)/12)*(G509/E509))</f>
        <v>0</v>
      </c>
      <c r="G511" s="97">
        <f>F511</f>
        <v>0</v>
      </c>
      <c r="H511" s="164"/>
      <c r="I511" s="101" t="s">
        <v>518</v>
      </c>
      <c r="J511" s="101" t="str">
        <f>VLOOKUP(I511,Presupuesto!$B$11:$C$565,2,0)</f>
        <v>DECIMOCUARTO MES</v>
      </c>
      <c r="K511" s="98" t="str">
        <f t="shared" si="9"/>
        <v>Posgrado</v>
      </c>
      <c r="L511" s="98" t="s">
        <v>394</v>
      </c>
    </row>
    <row r="512" spans="3:12" ht="15.75" thickBot="1" x14ac:dyDescent="0.3">
      <c r="C512" s="137" t="s">
        <v>486</v>
      </c>
      <c r="D512" s="199"/>
      <c r="E512" s="152">
        <v>12</v>
      </c>
      <c r="F512" s="303">
        <f>HLOOKUP($C512,$BZ$2:$CM$3,2,0)</f>
        <v>27792.79</v>
      </c>
      <c r="G512" s="113">
        <f>D512*E512*F512</f>
        <v>0</v>
      </c>
      <c r="H512" s="166"/>
      <c r="I512" s="114" t="s">
        <v>495</v>
      </c>
      <c r="J512" s="114" t="str">
        <f>VLOOKUP(I512,Presupuesto!$B$11:$C$565,2,0)</f>
        <v>SUELDOS Y SALARIOS PERMANENTES</v>
      </c>
      <c r="K512" s="98" t="str">
        <f t="shared" si="9"/>
        <v>Posgrado</v>
      </c>
      <c r="L512" s="98" t="s">
        <v>394</v>
      </c>
    </row>
    <row r="513" spans="3:12" x14ac:dyDescent="0.25">
      <c r="C513" s="171" t="s">
        <v>58</v>
      </c>
      <c r="D513" s="163"/>
      <c r="E513" s="154">
        <v>0</v>
      </c>
      <c r="F513" s="100">
        <f>IF(E512=0,"",(G512/E512)/12*E512)</f>
        <v>0</v>
      </c>
      <c r="G513" s="97">
        <f>F513</f>
        <v>0</v>
      </c>
      <c r="H513" s="164"/>
      <c r="I513" s="116" t="s">
        <v>515</v>
      </c>
      <c r="J513" s="116" t="str">
        <f>VLOOKUP(I513,Presupuesto!$B$11:$C$565,2,0)</f>
        <v>AGUINALDO Y DECIMO CUARTO MES</v>
      </c>
      <c r="K513" s="98" t="str">
        <f t="shared" si="9"/>
        <v>Posgrado</v>
      </c>
      <c r="L513" s="98" t="s">
        <v>394</v>
      </c>
    </row>
    <row r="514" spans="3:12" ht="15.75" thickBot="1" x14ac:dyDescent="0.3">
      <c r="C514" s="172" t="s">
        <v>59</v>
      </c>
      <c r="D514" s="163"/>
      <c r="E514" s="154">
        <v>0</v>
      </c>
      <c r="F514" s="117">
        <f>IF(E512&lt;6,"",((E512-6)/12)*(G512/E512))</f>
        <v>0</v>
      </c>
      <c r="G514" s="97">
        <f>F514</f>
        <v>0</v>
      </c>
      <c r="H514" s="164"/>
      <c r="I514" s="101" t="s">
        <v>518</v>
      </c>
      <c r="J514" s="101" t="str">
        <f>VLOOKUP(I514,Presupuesto!$B$11:$C$565,2,0)</f>
        <v>DECIMOCUARTO MES</v>
      </c>
      <c r="K514" s="98" t="str">
        <f t="shared" si="9"/>
        <v>Posgrado</v>
      </c>
      <c r="L514" s="98" t="s">
        <v>394</v>
      </c>
    </row>
    <row r="515" spans="3:12" ht="15.75" thickBot="1" x14ac:dyDescent="0.3">
      <c r="C515" s="137" t="s">
        <v>487</v>
      </c>
      <c r="D515" s="199"/>
      <c r="E515" s="152">
        <v>12</v>
      </c>
      <c r="F515" s="303">
        <f>HLOOKUP($C515,$BZ$2:$CM$3,2,0)</f>
        <v>18859.39</v>
      </c>
      <c r="G515" s="113">
        <f>D515*E515*F515</f>
        <v>0</v>
      </c>
      <c r="H515" s="166"/>
      <c r="I515" s="114" t="s">
        <v>495</v>
      </c>
      <c r="J515" s="114" t="str">
        <f>VLOOKUP(I515,Presupuesto!$B$11:$C$565,2,0)</f>
        <v>SUELDOS Y SALARIOS PERMANENTES</v>
      </c>
      <c r="K515" s="98" t="str">
        <f t="shared" si="9"/>
        <v>Posgrado</v>
      </c>
      <c r="L515" s="98" t="s">
        <v>394</v>
      </c>
    </row>
    <row r="516" spans="3:12" x14ac:dyDescent="0.25">
      <c r="C516" s="171" t="s">
        <v>58</v>
      </c>
      <c r="D516" s="163"/>
      <c r="E516" s="154">
        <v>0</v>
      </c>
      <c r="F516" s="100">
        <f>IF(E515=0,"",(G515/E515)/12*E515)</f>
        <v>0</v>
      </c>
      <c r="G516" s="97">
        <f>F516</f>
        <v>0</v>
      </c>
      <c r="H516" s="164"/>
      <c r="I516" s="116" t="s">
        <v>515</v>
      </c>
      <c r="J516" s="116" t="str">
        <f>VLOOKUP(I516,Presupuesto!$B$11:$C$565,2,0)</f>
        <v>AGUINALDO Y DECIMO CUARTO MES</v>
      </c>
      <c r="K516" s="98" t="str">
        <f t="shared" si="9"/>
        <v>Posgrado</v>
      </c>
      <c r="L516" s="98" t="s">
        <v>394</v>
      </c>
    </row>
    <row r="517" spans="3:12" ht="15.75" thickBot="1" x14ac:dyDescent="0.3">
      <c r="C517" s="172" t="s">
        <v>59</v>
      </c>
      <c r="D517" s="163"/>
      <c r="E517" s="154">
        <v>0</v>
      </c>
      <c r="F517" s="117">
        <f>IF(E515&lt;6,"",((E515-6)/12)*(G515/E515))</f>
        <v>0</v>
      </c>
      <c r="G517" s="97">
        <f>F517</f>
        <v>0</v>
      </c>
      <c r="H517" s="164"/>
      <c r="I517" s="101" t="s">
        <v>518</v>
      </c>
      <c r="J517" s="101" t="str">
        <f>VLOOKUP(I517,Presupuesto!$B$11:$C$565,2,0)</f>
        <v>DECIMOCUARTO MES</v>
      </c>
      <c r="K517" s="98" t="str">
        <f t="shared" si="9"/>
        <v>Posgrado</v>
      </c>
      <c r="L517" s="98" t="s">
        <v>394</v>
      </c>
    </row>
    <row r="518" spans="3:12" ht="15.75" thickBot="1" x14ac:dyDescent="0.3">
      <c r="C518" s="137" t="s">
        <v>488</v>
      </c>
      <c r="D518" s="199"/>
      <c r="E518" s="152">
        <v>12</v>
      </c>
      <c r="F518" s="303">
        <f>HLOOKUP($C518,$BZ$2:$CM$3,2,0)</f>
        <v>17866.8</v>
      </c>
      <c r="G518" s="113">
        <f>D518*E518*F518</f>
        <v>0</v>
      </c>
      <c r="H518" s="166"/>
      <c r="I518" s="114" t="s">
        <v>495</v>
      </c>
      <c r="J518" s="114" t="str">
        <f>VLOOKUP(I518,Presupuesto!$B$11:$C$565,2,0)</f>
        <v>SUELDOS Y SALARIOS PERMANENTES</v>
      </c>
      <c r="K518" s="98" t="str">
        <f t="shared" si="9"/>
        <v>Posgrado</v>
      </c>
      <c r="L518" s="98" t="s">
        <v>394</v>
      </c>
    </row>
    <row r="519" spans="3:12" x14ac:dyDescent="0.25">
      <c r="C519" s="171" t="s">
        <v>58</v>
      </c>
      <c r="D519" s="163"/>
      <c r="E519" s="154">
        <v>0</v>
      </c>
      <c r="F519" s="100">
        <f>IF(E518=0,"",(G518/E518)/12*E518)</f>
        <v>0</v>
      </c>
      <c r="G519" s="97">
        <f>F519</f>
        <v>0</v>
      </c>
      <c r="H519" s="164"/>
      <c r="I519" s="116" t="s">
        <v>515</v>
      </c>
      <c r="J519" s="116" t="str">
        <f>VLOOKUP(I519,Presupuesto!$B$11:$C$565,2,0)</f>
        <v>AGUINALDO Y DECIMO CUARTO MES</v>
      </c>
      <c r="K519" s="98" t="str">
        <f t="shared" si="9"/>
        <v>Posgrado</v>
      </c>
      <c r="L519" s="98" t="s">
        <v>394</v>
      </c>
    </row>
    <row r="520" spans="3:12" ht="15.75" thickBot="1" x14ac:dyDescent="0.3">
      <c r="C520" s="172" t="s">
        <v>59</v>
      </c>
      <c r="D520" s="163"/>
      <c r="E520" s="154">
        <v>0</v>
      </c>
      <c r="F520" s="117">
        <f>IF(E518&lt;6,"",((E518-6)/12)*(G518/E518))</f>
        <v>0</v>
      </c>
      <c r="G520" s="97">
        <f>F520</f>
        <v>0</v>
      </c>
      <c r="H520" s="164"/>
      <c r="I520" s="101" t="s">
        <v>518</v>
      </c>
      <c r="J520" s="101" t="str">
        <f>VLOOKUP(I520,Presupuesto!$B$11:$C$565,2,0)</f>
        <v>DECIMOCUARTO MES</v>
      </c>
      <c r="K520" s="98" t="str">
        <f t="shared" si="9"/>
        <v>Posgrado</v>
      </c>
      <c r="L520" s="98" t="s">
        <v>394</v>
      </c>
    </row>
    <row r="521" spans="3:12" ht="15.75" thickBot="1" x14ac:dyDescent="0.3">
      <c r="C521" s="137" t="s">
        <v>489</v>
      </c>
      <c r="D521" s="199"/>
      <c r="E521" s="152">
        <v>12</v>
      </c>
      <c r="F521" s="303">
        <f>HLOOKUP($C521,$BZ$2:$CM$3,2,0)</f>
        <v>13896.4</v>
      </c>
      <c r="G521" s="113">
        <f>D521*E521*F521</f>
        <v>0</v>
      </c>
      <c r="H521" s="166"/>
      <c r="I521" s="114" t="s">
        <v>495</v>
      </c>
      <c r="J521" s="114" t="str">
        <f>VLOOKUP(I521,Presupuesto!$B$11:$C$565,2,0)</f>
        <v>SUELDOS Y SALARIOS PERMANENTES</v>
      </c>
      <c r="K521" s="98" t="str">
        <f t="shared" si="9"/>
        <v>Posgrado</v>
      </c>
      <c r="L521" s="98" t="s">
        <v>394</v>
      </c>
    </row>
    <row r="522" spans="3:12" x14ac:dyDescent="0.25">
      <c r="C522" s="171" t="s">
        <v>58</v>
      </c>
      <c r="D522" s="163"/>
      <c r="E522" s="154">
        <v>0</v>
      </c>
      <c r="F522" s="100">
        <f>IF(E521=0,"",(G521/E521)/12*E521)</f>
        <v>0</v>
      </c>
      <c r="G522" s="97">
        <f>F522</f>
        <v>0</v>
      </c>
      <c r="H522" s="164"/>
      <c r="I522" s="116" t="s">
        <v>515</v>
      </c>
      <c r="J522" s="116" t="str">
        <f>VLOOKUP(I522,Presupuesto!$B$11:$C$565,2,0)</f>
        <v>AGUINALDO Y DECIMO CUARTO MES</v>
      </c>
      <c r="K522" s="98" t="str">
        <f t="shared" si="9"/>
        <v>Posgrado</v>
      </c>
      <c r="L522" s="98" t="s">
        <v>394</v>
      </c>
    </row>
    <row r="523" spans="3:12" ht="15.75" thickBot="1" x14ac:dyDescent="0.3">
      <c r="C523" s="172" t="s">
        <v>59</v>
      </c>
      <c r="D523" s="163"/>
      <c r="E523" s="154">
        <v>0</v>
      </c>
      <c r="F523" s="117">
        <f>IF(E521&lt;6,"",((E521-6)/12)*(G521/E521))</f>
        <v>0</v>
      </c>
      <c r="G523" s="97">
        <f>F523</f>
        <v>0</v>
      </c>
      <c r="H523" s="164"/>
      <c r="I523" s="101" t="s">
        <v>518</v>
      </c>
      <c r="J523" s="101" t="str">
        <f>VLOOKUP(I523,Presupuesto!$B$11:$C$565,2,0)</f>
        <v>DECIMOCUARTO MES</v>
      </c>
      <c r="K523" s="98" t="str">
        <f t="shared" si="9"/>
        <v>Posgrado</v>
      </c>
      <c r="L523" s="98" t="s">
        <v>394</v>
      </c>
    </row>
    <row r="524" spans="3:12" ht="15.75" thickBot="1" x14ac:dyDescent="0.3">
      <c r="C524" s="137" t="s">
        <v>490</v>
      </c>
      <c r="D524" s="199"/>
      <c r="E524" s="152">
        <v>12</v>
      </c>
      <c r="F524" s="303">
        <f>HLOOKUP($C524,$BZ$2:$CM$3,2,0)</f>
        <v>15004.09</v>
      </c>
      <c r="G524" s="113">
        <f>D524*E524*F524</f>
        <v>0</v>
      </c>
      <c r="H524" s="166"/>
      <c r="I524" s="114" t="s">
        <v>495</v>
      </c>
      <c r="J524" s="114" t="str">
        <f>VLOOKUP(I524,Presupuesto!$B$11:$C$565,2,0)</f>
        <v>SUELDOS Y SALARIOS PERMANENTES</v>
      </c>
      <c r="K524" s="98" t="str">
        <f t="shared" si="9"/>
        <v>Posgrado</v>
      </c>
      <c r="L524" s="98" t="s">
        <v>394</v>
      </c>
    </row>
    <row r="525" spans="3:12" x14ac:dyDescent="0.25">
      <c r="C525" s="171" t="s">
        <v>58</v>
      </c>
      <c r="D525" s="163"/>
      <c r="E525" s="154">
        <v>0</v>
      </c>
      <c r="F525" s="100">
        <f>IF(E524=0,"",(G524/E524)/12*E524)</f>
        <v>0</v>
      </c>
      <c r="G525" s="97">
        <f>F525</f>
        <v>0</v>
      </c>
      <c r="H525" s="164"/>
      <c r="I525" s="116" t="s">
        <v>515</v>
      </c>
      <c r="J525" s="116" t="str">
        <f>VLOOKUP(I525,Presupuesto!$B$11:$C$565,2,0)</f>
        <v>AGUINALDO Y DECIMO CUARTO MES</v>
      </c>
      <c r="K525" s="98" t="str">
        <f t="shared" si="9"/>
        <v>Posgrado</v>
      </c>
      <c r="L525" s="98" t="s">
        <v>394</v>
      </c>
    </row>
    <row r="526" spans="3:12" ht="15.75" thickBot="1" x14ac:dyDescent="0.3">
      <c r="C526" s="172" t="s">
        <v>59</v>
      </c>
      <c r="D526" s="163"/>
      <c r="E526" s="154">
        <v>0</v>
      </c>
      <c r="F526" s="117">
        <f>IF(E524&lt;6,"",((E524-6)/12)*(G524/E524))</f>
        <v>0</v>
      </c>
      <c r="G526" s="97">
        <f>F526</f>
        <v>0</v>
      </c>
      <c r="H526" s="164"/>
      <c r="I526" s="101" t="s">
        <v>518</v>
      </c>
      <c r="J526" s="101" t="str">
        <f>VLOOKUP(I526,Presupuesto!$B$11:$C$565,2,0)</f>
        <v>DECIMOCUARTO MES</v>
      </c>
      <c r="K526" s="98" t="str">
        <f t="shared" si="9"/>
        <v>Posgrado</v>
      </c>
      <c r="L526" s="98" t="s">
        <v>394</v>
      </c>
    </row>
    <row r="527" spans="3:12" ht="15.75" thickBot="1" x14ac:dyDescent="0.3">
      <c r="C527" s="137" t="s">
        <v>491</v>
      </c>
      <c r="D527" s="199"/>
      <c r="E527" s="152">
        <v>12</v>
      </c>
      <c r="F527" s="303">
        <f>HLOOKUP($C527,$BZ$2:$CM$3,2,0)</f>
        <v>13238.9</v>
      </c>
      <c r="G527" s="113">
        <f>D527*E527*F527</f>
        <v>0</v>
      </c>
      <c r="H527" s="166"/>
      <c r="I527" s="114" t="s">
        <v>495</v>
      </c>
      <c r="J527" s="114" t="str">
        <f>VLOOKUP(I527,Presupuesto!$B$11:$C$565,2,0)</f>
        <v>SUELDOS Y SALARIOS PERMANENTES</v>
      </c>
      <c r="K527" s="98" t="str">
        <f t="shared" si="9"/>
        <v>Posgrado</v>
      </c>
      <c r="L527" s="98" t="s">
        <v>394</v>
      </c>
    </row>
    <row r="528" spans="3:12" x14ac:dyDescent="0.25">
      <c r="C528" s="171" t="s">
        <v>58</v>
      </c>
      <c r="D528" s="163"/>
      <c r="E528" s="154">
        <v>0</v>
      </c>
      <c r="F528" s="100">
        <f>IF(E527=0,"",(G527/E527)/12*E527)</f>
        <v>0</v>
      </c>
      <c r="G528" s="97">
        <f>F528</f>
        <v>0</v>
      </c>
      <c r="H528" s="164"/>
      <c r="I528" s="116" t="s">
        <v>515</v>
      </c>
      <c r="J528" s="116" t="str">
        <f>VLOOKUP(I528,Presupuesto!$B$11:$C$565,2,0)</f>
        <v>AGUINALDO Y DECIMO CUARTO MES</v>
      </c>
      <c r="K528" s="98" t="str">
        <f t="shared" si="9"/>
        <v>Posgrado</v>
      </c>
      <c r="L528" s="98" t="s">
        <v>394</v>
      </c>
    </row>
    <row r="529" spans="3:12" ht="15.75" thickBot="1" x14ac:dyDescent="0.3">
      <c r="C529" s="172" t="s">
        <v>59</v>
      </c>
      <c r="D529" s="163"/>
      <c r="E529" s="154">
        <v>0</v>
      </c>
      <c r="F529" s="117">
        <f>IF(E527&lt;6,"",((E527-6)/12)*(G527/E527))</f>
        <v>0</v>
      </c>
      <c r="G529" s="97">
        <f>F529</f>
        <v>0</v>
      </c>
      <c r="H529" s="164"/>
      <c r="I529" s="101" t="s">
        <v>518</v>
      </c>
      <c r="J529" s="101" t="str">
        <f>VLOOKUP(I529,Presupuesto!$B$11:$C$565,2,0)</f>
        <v>DECIMOCUARTO MES</v>
      </c>
      <c r="K529" s="98" t="str">
        <f t="shared" si="9"/>
        <v>Posgrado</v>
      </c>
      <c r="L529" s="98" t="s">
        <v>394</v>
      </c>
    </row>
    <row r="530" spans="3:12" ht="15.75" thickBot="1" x14ac:dyDescent="0.3">
      <c r="C530" s="137" t="s">
        <v>492</v>
      </c>
      <c r="D530" s="199"/>
      <c r="E530" s="152">
        <v>12</v>
      </c>
      <c r="F530" s="303">
        <f>HLOOKUP($C530,$BZ$2:$CM$3,2,0)</f>
        <v>12356.31</v>
      </c>
      <c r="G530" s="113">
        <f>D530*E530*F530</f>
        <v>0</v>
      </c>
      <c r="H530" s="166"/>
      <c r="I530" s="114" t="s">
        <v>495</v>
      </c>
      <c r="J530" s="114" t="str">
        <f>VLOOKUP(I530,Presupuesto!$B$11:$C$565,2,0)</f>
        <v>SUELDOS Y SALARIOS PERMANENTES</v>
      </c>
      <c r="K530" s="98" t="str">
        <f t="shared" ref="K530:K547" si="10">$K$497</f>
        <v>Posgrado</v>
      </c>
      <c r="L530" s="98" t="s">
        <v>394</v>
      </c>
    </row>
    <row r="531" spans="3:12" x14ac:dyDescent="0.25">
      <c r="C531" s="171" t="s">
        <v>58</v>
      </c>
      <c r="D531" s="163"/>
      <c r="E531" s="154">
        <v>0</v>
      </c>
      <c r="F531" s="100">
        <f>IF(E530=0,"",(G530/E530)/12*E530)</f>
        <v>0</v>
      </c>
      <c r="G531" s="97">
        <f>F531</f>
        <v>0</v>
      </c>
      <c r="H531" s="164"/>
      <c r="I531" s="116" t="s">
        <v>515</v>
      </c>
      <c r="J531" s="116" t="str">
        <f>VLOOKUP(I531,Presupuesto!$B$11:$C$565,2,0)</f>
        <v>AGUINALDO Y DECIMO CUARTO MES</v>
      </c>
      <c r="K531" s="98" t="str">
        <f t="shared" si="10"/>
        <v>Posgrado</v>
      </c>
      <c r="L531" s="98" t="s">
        <v>394</v>
      </c>
    </row>
    <row r="532" spans="3:12" ht="15.75" thickBot="1" x14ac:dyDescent="0.3">
      <c r="C532" s="172" t="s">
        <v>59</v>
      </c>
      <c r="D532" s="163"/>
      <c r="E532" s="154">
        <v>0</v>
      </c>
      <c r="F532" s="117">
        <f>IF(E530&lt;6,"",((E530-6)/12)*(G530/E530))</f>
        <v>0</v>
      </c>
      <c r="G532" s="97">
        <f>F532</f>
        <v>0</v>
      </c>
      <c r="H532" s="164"/>
      <c r="I532" s="101" t="s">
        <v>518</v>
      </c>
      <c r="J532" s="101" t="str">
        <f>VLOOKUP(I532,Presupuesto!$B$11:$C$565,2,0)</f>
        <v>DECIMOCUARTO MES</v>
      </c>
      <c r="K532" s="98" t="str">
        <f t="shared" si="10"/>
        <v>Posgrado</v>
      </c>
      <c r="L532" s="98" t="s">
        <v>394</v>
      </c>
    </row>
    <row r="533" spans="3:12" ht="15.75" thickBot="1" x14ac:dyDescent="0.3">
      <c r="C533" s="137" t="s">
        <v>493</v>
      </c>
      <c r="D533" s="199"/>
      <c r="E533" s="152">
        <v>12</v>
      </c>
      <c r="F533" s="303">
        <f>HLOOKUP($C533,$BZ$2:$CM$3,2,0)</f>
        <v>463.22</v>
      </c>
      <c r="G533" s="113">
        <f>D533*E533*F533</f>
        <v>0</v>
      </c>
      <c r="H533" s="166"/>
      <c r="I533" s="114" t="s">
        <v>495</v>
      </c>
      <c r="J533" s="114" t="str">
        <f>VLOOKUP(I533,Presupuesto!$B$11:$C$565,2,0)</f>
        <v>SUELDOS Y SALARIOS PERMANENTES</v>
      </c>
      <c r="K533" s="98" t="str">
        <f t="shared" si="10"/>
        <v>Posgrado</v>
      </c>
      <c r="L533" s="98" t="s">
        <v>394</v>
      </c>
    </row>
    <row r="534" spans="3:12" x14ac:dyDescent="0.25">
      <c r="C534" s="171" t="s">
        <v>58</v>
      </c>
      <c r="D534" s="163"/>
      <c r="E534" s="154">
        <v>0</v>
      </c>
      <c r="F534" s="100">
        <f>IF(E533=0,"",(G533/E533)/12*E533)</f>
        <v>0</v>
      </c>
      <c r="G534" s="97">
        <f>F534</f>
        <v>0</v>
      </c>
      <c r="H534" s="164"/>
      <c r="I534" s="116" t="s">
        <v>515</v>
      </c>
      <c r="J534" s="116" t="str">
        <f>VLOOKUP(I534,Presupuesto!$B$11:$C$565,2,0)</f>
        <v>AGUINALDO Y DECIMO CUARTO MES</v>
      </c>
      <c r="K534" s="98" t="str">
        <f t="shared" si="10"/>
        <v>Posgrado</v>
      </c>
      <c r="L534" s="98" t="s">
        <v>394</v>
      </c>
    </row>
    <row r="535" spans="3:12" ht="15.75" thickBot="1" x14ac:dyDescent="0.3">
      <c r="C535" s="172" t="s">
        <v>59</v>
      </c>
      <c r="D535" s="163"/>
      <c r="E535" s="154">
        <v>0</v>
      </c>
      <c r="F535" s="117">
        <f>IF(E533&lt;6,"",((E533-6)/12)*(G533/E533))</f>
        <v>0</v>
      </c>
      <c r="G535" s="97">
        <f>F535</f>
        <v>0</v>
      </c>
      <c r="H535" s="164"/>
      <c r="I535" s="101" t="s">
        <v>518</v>
      </c>
      <c r="J535" s="101" t="str">
        <f>VLOOKUP(I535,Presupuesto!$B$11:$C$565,2,0)</f>
        <v>DECIMOCUARTO MES</v>
      </c>
      <c r="K535" s="98" t="str">
        <f t="shared" si="10"/>
        <v>Posgrado</v>
      </c>
      <c r="L535" s="98" t="s">
        <v>394</v>
      </c>
    </row>
    <row r="536" spans="3:12" ht="15.75" thickBot="1" x14ac:dyDescent="0.3">
      <c r="C536" s="137" t="s">
        <v>494</v>
      </c>
      <c r="D536" s="199"/>
      <c r="E536" s="152">
        <v>12</v>
      </c>
      <c r="F536" s="303">
        <f>HLOOKUP($C536,$BZ$2:$CM$3,2,0)</f>
        <v>2007.3</v>
      </c>
      <c r="G536" s="113">
        <f>D536*E536*F536</f>
        <v>0</v>
      </c>
      <c r="H536" s="166"/>
      <c r="I536" s="114" t="s">
        <v>495</v>
      </c>
      <c r="J536" s="114" t="str">
        <f>VLOOKUP(I536,Presupuesto!$B$11:$C$565,2,0)</f>
        <v>SUELDOS Y SALARIOS PERMANENTES</v>
      </c>
      <c r="K536" s="98" t="str">
        <f t="shared" si="10"/>
        <v>Posgrado</v>
      </c>
      <c r="L536" s="98" t="s">
        <v>394</v>
      </c>
    </row>
    <row r="537" spans="3:12" x14ac:dyDescent="0.25">
      <c r="C537" s="171" t="s">
        <v>58</v>
      </c>
      <c r="D537" s="163"/>
      <c r="E537" s="154">
        <v>0</v>
      </c>
      <c r="F537" s="100">
        <f>IF(E536=0,"",(G536/E536)/12*E536)</f>
        <v>0</v>
      </c>
      <c r="G537" s="97">
        <f>F537</f>
        <v>0</v>
      </c>
      <c r="H537" s="164"/>
      <c r="I537" s="116" t="s">
        <v>515</v>
      </c>
      <c r="J537" s="116" t="str">
        <f>VLOOKUP(I537,Presupuesto!$B$11:$C$565,2,0)</f>
        <v>AGUINALDO Y DECIMO CUARTO MES</v>
      </c>
      <c r="K537" s="98" t="str">
        <f t="shared" si="10"/>
        <v>Posgrado</v>
      </c>
      <c r="L537" s="98" t="s">
        <v>394</v>
      </c>
    </row>
    <row r="538" spans="3:12" ht="15.75" thickBot="1" x14ac:dyDescent="0.3">
      <c r="C538" s="172" t="s">
        <v>59</v>
      </c>
      <c r="D538" s="163"/>
      <c r="E538" s="154">
        <v>0</v>
      </c>
      <c r="F538" s="117">
        <f>IF(E536&lt;6,"",((E536-6)/12)*(G536/E536))</f>
        <v>0</v>
      </c>
      <c r="G538" s="97">
        <f>F538</f>
        <v>0</v>
      </c>
      <c r="H538" s="164"/>
      <c r="I538" s="101" t="s">
        <v>518</v>
      </c>
      <c r="J538" s="101" t="str">
        <f>VLOOKUP(I538,Presupuesto!$B$11:$C$565,2,0)</f>
        <v>DECIMOCUARTO MES</v>
      </c>
      <c r="K538" s="98" t="str">
        <f t="shared" si="10"/>
        <v>Posgrado</v>
      </c>
      <c r="L538" s="98" t="s">
        <v>394</v>
      </c>
    </row>
    <row r="539" spans="3:12" ht="15.75" thickBot="1" x14ac:dyDescent="0.3">
      <c r="C539" s="140" t="s">
        <v>83</v>
      </c>
      <c r="D539" s="199"/>
      <c r="E539" s="152">
        <v>12</v>
      </c>
      <c r="F539" s="139">
        <v>30000</v>
      </c>
      <c r="G539" s="113">
        <f>D539*E539*F539</f>
        <v>0</v>
      </c>
      <c r="H539" s="166"/>
      <c r="I539" s="114" t="s">
        <v>563</v>
      </c>
      <c r="J539" s="114" t="str">
        <f>VLOOKUP(I539,Presupuesto!$B$11:$C$565,2,0)</f>
        <v>CONTRATOS ESPECIALES</v>
      </c>
      <c r="K539" s="98" t="str">
        <f t="shared" si="10"/>
        <v>Posgrado</v>
      </c>
      <c r="L539" s="98" t="s">
        <v>394</v>
      </c>
    </row>
    <row r="540" spans="3:12" x14ac:dyDescent="0.25">
      <c r="C540" s="171" t="s">
        <v>58</v>
      </c>
      <c r="D540" s="163"/>
      <c r="E540" s="154">
        <v>0</v>
      </c>
      <c r="F540" s="117">
        <f>IF(E539=0,"",(G539/E539)/12*E539)</f>
        <v>0</v>
      </c>
      <c r="G540" s="97">
        <f>F540</f>
        <v>0</v>
      </c>
      <c r="H540" s="164"/>
      <c r="I540" s="101" t="s">
        <v>563</v>
      </c>
      <c r="J540" s="101" t="str">
        <f>VLOOKUP(I540,Presupuesto!$B$11:$C$565,2,0)</f>
        <v>CONTRATOS ESPECIALES</v>
      </c>
      <c r="K540" s="98" t="str">
        <f t="shared" si="10"/>
        <v>Posgrado</v>
      </c>
      <c r="L540" s="98" t="s">
        <v>393</v>
      </c>
    </row>
    <row r="541" spans="3:12" ht="15.75" thickBot="1" x14ac:dyDescent="0.3">
      <c r="C541" s="172" t="s">
        <v>59</v>
      </c>
      <c r="D541" s="163"/>
      <c r="E541" s="154">
        <v>0</v>
      </c>
      <c r="F541" s="100">
        <f>IF(E539&lt;6,"",((E539-6)/12)*(G539/E539))</f>
        <v>0</v>
      </c>
      <c r="G541" s="97">
        <f>F541</f>
        <v>0</v>
      </c>
      <c r="H541" s="164"/>
      <c r="I541" s="101" t="s">
        <v>563</v>
      </c>
      <c r="J541" s="101" t="str">
        <f>VLOOKUP(I541,Presupuesto!$B$11:$C$565,2,0)</f>
        <v>CONTRATOS ESPECIALES</v>
      </c>
      <c r="K541" s="98" t="str">
        <f t="shared" si="10"/>
        <v>Posgrado</v>
      </c>
      <c r="L541" s="98" t="s">
        <v>398</v>
      </c>
    </row>
    <row r="542" spans="3:12" ht="15.75" thickBot="1" x14ac:dyDescent="0.3">
      <c r="C542" s="140" t="s">
        <v>60</v>
      </c>
      <c r="D542" s="199"/>
      <c r="E542" s="152">
        <v>12</v>
      </c>
      <c r="F542" s="118">
        <v>30000</v>
      </c>
      <c r="G542" s="113">
        <f>D542*E542*F542</f>
        <v>0</v>
      </c>
      <c r="H542" s="166"/>
      <c r="I542" s="114" t="s">
        <v>704</v>
      </c>
      <c r="J542" s="114" t="str">
        <f>VLOOKUP(I542,Presupuesto!$B$11:$C$565,2,0)</f>
        <v>OTROS SERVICIOS TECNICOS Y PROFESIONALES</v>
      </c>
      <c r="K542" s="98" t="str">
        <f t="shared" si="10"/>
        <v>Posgrado</v>
      </c>
      <c r="L542" s="98" t="s">
        <v>393</v>
      </c>
    </row>
    <row r="543" spans="3:12" x14ac:dyDescent="0.25">
      <c r="C543" s="171" t="s">
        <v>58</v>
      </c>
      <c r="D543" s="163"/>
      <c r="E543" s="154">
        <v>0</v>
      </c>
      <c r="F543" s="100">
        <v>0</v>
      </c>
      <c r="G543" s="97">
        <f>F543</f>
        <v>0</v>
      </c>
      <c r="H543" s="164"/>
      <c r="I543" s="101" t="s">
        <v>704</v>
      </c>
      <c r="J543" s="101" t="str">
        <f>VLOOKUP(I543,Presupuesto!$B$11:$C$565,2,0)</f>
        <v>OTROS SERVICIOS TECNICOS Y PROFESIONALES</v>
      </c>
      <c r="K543" s="98" t="str">
        <f t="shared" si="10"/>
        <v>Posgrado</v>
      </c>
      <c r="L543" s="98" t="s">
        <v>393</v>
      </c>
    </row>
    <row r="544" spans="3:12" ht="15.75" thickBot="1" x14ac:dyDescent="0.3">
      <c r="C544" s="172" t="s">
        <v>59</v>
      </c>
      <c r="D544" s="163"/>
      <c r="E544" s="154">
        <v>0</v>
      </c>
      <c r="F544" s="100">
        <v>0</v>
      </c>
      <c r="G544" s="97">
        <f>F544</f>
        <v>0</v>
      </c>
      <c r="H544" s="164"/>
      <c r="I544" s="101" t="s">
        <v>704</v>
      </c>
      <c r="J544" s="101" t="str">
        <f>VLOOKUP(I544,Presupuesto!$B$11:$C$565,2,0)</f>
        <v>OTROS SERVICIOS TECNICOS Y PROFESIONALES</v>
      </c>
      <c r="K544" s="98" t="str">
        <f t="shared" si="10"/>
        <v>Posgrado</v>
      </c>
      <c r="L544" s="98" t="s">
        <v>393</v>
      </c>
    </row>
    <row r="545" spans="3:12" ht="15.75" thickBot="1" x14ac:dyDescent="0.3">
      <c r="C545" s="140" t="s">
        <v>61</v>
      </c>
      <c r="D545" s="199"/>
      <c r="E545" s="152">
        <v>12</v>
      </c>
      <c r="F545" s="118">
        <v>30000</v>
      </c>
      <c r="G545" s="113">
        <f>D545*E545*F545</f>
        <v>0</v>
      </c>
      <c r="H545" s="166"/>
      <c r="I545" s="114" t="s">
        <v>495</v>
      </c>
      <c r="J545" s="114" t="str">
        <f>VLOOKUP(I545,Presupuesto!$B$11:$C$565,2,0)</f>
        <v>SUELDOS Y SALARIOS PERMANENTES</v>
      </c>
      <c r="K545" s="98" t="str">
        <f t="shared" si="10"/>
        <v>Posgrado</v>
      </c>
      <c r="L545" s="98" t="s">
        <v>393</v>
      </c>
    </row>
    <row r="546" spans="3:12" x14ac:dyDescent="0.25">
      <c r="C546" s="171" t="s">
        <v>58</v>
      </c>
      <c r="D546" s="169"/>
      <c r="E546" s="131">
        <v>0</v>
      </c>
      <c r="F546" s="119">
        <f>IF(E545=0,"",(G545/E545)/12*E545)</f>
        <v>0</v>
      </c>
      <c r="G546" s="120">
        <f>F546</f>
        <v>0</v>
      </c>
      <c r="H546" s="164"/>
      <c r="I546" s="101" t="s">
        <v>515</v>
      </c>
      <c r="J546" s="101" t="str">
        <f>VLOOKUP(I546,Presupuesto!$B$11:$C$565,2,0)</f>
        <v>AGUINALDO Y DECIMO CUARTO MES</v>
      </c>
      <c r="K546" s="98" t="str">
        <f t="shared" si="10"/>
        <v>Posgrado</v>
      </c>
      <c r="L546" s="98" t="s">
        <v>393</v>
      </c>
    </row>
    <row r="547" spans="3:12" ht="15.75" thickBot="1" x14ac:dyDescent="0.3">
      <c r="C547" s="173" t="s">
        <v>59</v>
      </c>
      <c r="D547" s="162"/>
      <c r="E547" s="132">
        <v>0</v>
      </c>
      <c r="F547" s="105">
        <f>IF(E545&lt;6,"",((E545-6)/12)*(G545/E545))</f>
        <v>0</v>
      </c>
      <c r="G547" s="105">
        <f>F547</f>
        <v>0</v>
      </c>
      <c r="H547" s="162"/>
      <c r="I547" s="106" t="s">
        <v>518</v>
      </c>
      <c r="J547" s="124" t="str">
        <f>VLOOKUP(I547,Presupuesto!$B$11:$C$565,2,0)</f>
        <v>DECIMOCUARTO MES</v>
      </c>
      <c r="K547" s="106" t="str">
        <f t="shared" si="10"/>
        <v>Posgrado</v>
      </c>
      <c r="L547" s="124" t="s">
        <v>393</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391</v>
      </c>
      <c r="D553" s="367"/>
      <c r="E553" s="93"/>
      <c r="F553" s="93"/>
      <c r="G553" s="93"/>
      <c r="H553" s="76"/>
      <c r="I553" s="76"/>
      <c r="J553" s="76"/>
      <c r="K553" s="153"/>
    </row>
    <row r="554" spans="3:12" ht="18.75" x14ac:dyDescent="0.25">
      <c r="C554" s="210"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130</v>
      </c>
      <c r="I556" s="136" t="s">
        <v>46</v>
      </c>
      <c r="J556" s="136" t="s">
        <v>131</v>
      </c>
      <c r="K556" s="136" t="s">
        <v>409</v>
      </c>
      <c r="L556" s="136" t="s">
        <v>410</v>
      </c>
    </row>
    <row r="557" spans="3:12" ht="15.75" thickBot="1" x14ac:dyDescent="0.3">
      <c r="C557" s="137" t="s">
        <v>481</v>
      </c>
      <c r="D557" s="199"/>
      <c r="E557" s="152">
        <v>12</v>
      </c>
      <c r="F557" s="303">
        <f>HLOOKUP($C557,$BZ$2:$CM$3,2,0)</f>
        <v>43674.39</v>
      </c>
      <c r="G557" s="113">
        <f>D557*E557*F557</f>
        <v>0</v>
      </c>
      <c r="H557" s="166"/>
      <c r="I557" s="114" t="s">
        <v>495</v>
      </c>
      <c r="J557" s="114" t="str">
        <f>VLOOKUP(I557,Presupuesto!$B$11:$C$565,2,0)</f>
        <v>SUELDOS Y SALARIOS PERMANENTES</v>
      </c>
      <c r="K557" s="218" t="s">
        <v>1453</v>
      </c>
      <c r="L557" s="98" t="s">
        <v>393</v>
      </c>
    </row>
    <row r="558" spans="3:12" x14ac:dyDescent="0.25">
      <c r="C558" s="171" t="s">
        <v>58</v>
      </c>
      <c r="D558" s="163"/>
      <c r="E558" s="154">
        <v>0</v>
      </c>
      <c r="F558" s="100">
        <f>IF(E557=0,"",(G557/E557)/12*E557)</f>
        <v>0</v>
      </c>
      <c r="G558" s="97">
        <f>F558</f>
        <v>0</v>
      </c>
      <c r="H558" s="164"/>
      <c r="I558" s="116" t="s">
        <v>515</v>
      </c>
      <c r="J558" s="116" t="str">
        <f>VLOOKUP(I558,Presupuesto!$B$11:$C$565,2,0)</f>
        <v>AGUINALDO Y DECIMO CUARTO MES</v>
      </c>
      <c r="K558" s="98" t="str">
        <f t="shared" ref="K558:K589" si="11">$K$557</f>
        <v>Posgrado</v>
      </c>
      <c r="L558" s="98" t="s">
        <v>411</v>
      </c>
    </row>
    <row r="559" spans="3:12" ht="15.75" thickBot="1" x14ac:dyDescent="0.3">
      <c r="C559" s="172" t="s">
        <v>59</v>
      </c>
      <c r="D559" s="163"/>
      <c r="E559" s="154">
        <v>0</v>
      </c>
      <c r="F559" s="117">
        <f>IF(E557&lt;6,"",((E557-6)/12)*(G557/E557))</f>
        <v>0</v>
      </c>
      <c r="G559" s="97">
        <f>F559</f>
        <v>0</v>
      </c>
      <c r="H559" s="164"/>
      <c r="I559" s="101" t="s">
        <v>518</v>
      </c>
      <c r="J559" s="101" t="str">
        <f>VLOOKUP(I559,Presupuesto!$B$11:$C$565,2,0)</f>
        <v>DECIMOCUARTO MES</v>
      </c>
      <c r="K559" s="98" t="str">
        <f t="shared" si="11"/>
        <v>Posgrado</v>
      </c>
      <c r="L559" s="98" t="s">
        <v>394</v>
      </c>
    </row>
    <row r="560" spans="3:12" ht="15.75" thickBot="1" x14ac:dyDescent="0.3">
      <c r="C560" s="137" t="s">
        <v>482</v>
      </c>
      <c r="D560" s="199"/>
      <c r="E560" s="152">
        <v>12</v>
      </c>
      <c r="F560" s="303">
        <f>HLOOKUP($C560,$BZ$2:$CM$3,2,0)</f>
        <v>39703.99</v>
      </c>
      <c r="G560" s="113">
        <f>D560*E560*F560</f>
        <v>0</v>
      </c>
      <c r="H560" s="166"/>
      <c r="I560" s="114" t="s">
        <v>495</v>
      </c>
      <c r="J560" s="114" t="str">
        <f>VLOOKUP(I560,Presupuesto!$B$11:$C$565,2,0)</f>
        <v>SUELDOS Y SALARIOS PERMANENTES</v>
      </c>
      <c r="K560" s="98" t="str">
        <f t="shared" si="11"/>
        <v>Posgrado</v>
      </c>
      <c r="L560" s="98" t="s">
        <v>394</v>
      </c>
    </row>
    <row r="561" spans="3:12" x14ac:dyDescent="0.25">
      <c r="C561" s="171" t="s">
        <v>58</v>
      </c>
      <c r="D561" s="163"/>
      <c r="E561" s="154">
        <v>0</v>
      </c>
      <c r="F561" s="100">
        <f>IF(E560=0,"",(G560/E560)/12*E560)</f>
        <v>0</v>
      </c>
      <c r="G561" s="97">
        <f>F561</f>
        <v>0</v>
      </c>
      <c r="H561" s="164"/>
      <c r="I561" s="116" t="s">
        <v>515</v>
      </c>
      <c r="J561" s="116" t="str">
        <f>VLOOKUP(I561,Presupuesto!$B$11:$C$565,2,0)</f>
        <v>AGUINALDO Y DECIMO CUARTO MES</v>
      </c>
      <c r="K561" s="98" t="str">
        <f t="shared" si="11"/>
        <v>Posgrado</v>
      </c>
      <c r="L561" s="98" t="s">
        <v>394</v>
      </c>
    </row>
    <row r="562" spans="3:12" ht="15.75" thickBot="1" x14ac:dyDescent="0.3">
      <c r="C562" s="172" t="s">
        <v>59</v>
      </c>
      <c r="D562" s="163"/>
      <c r="E562" s="154">
        <v>0</v>
      </c>
      <c r="F562" s="117">
        <f>IF(E560&lt;6,"",((E560-6)/12)*(G560/E560))</f>
        <v>0</v>
      </c>
      <c r="G562" s="97">
        <f>F562</f>
        <v>0</v>
      </c>
      <c r="H562" s="164"/>
      <c r="I562" s="101" t="s">
        <v>518</v>
      </c>
      <c r="J562" s="101" t="str">
        <f>VLOOKUP(I562,Presupuesto!$B$11:$C$565,2,0)</f>
        <v>DECIMOCUARTO MES</v>
      </c>
      <c r="K562" s="98" t="str">
        <f t="shared" si="11"/>
        <v>Posgrado</v>
      </c>
      <c r="L562" s="98" t="s">
        <v>394</v>
      </c>
    </row>
    <row r="563" spans="3:12" ht="15.75" thickBot="1" x14ac:dyDescent="0.3">
      <c r="C563" s="137" t="s">
        <v>483</v>
      </c>
      <c r="D563" s="199"/>
      <c r="E563" s="152">
        <v>12</v>
      </c>
      <c r="F563" s="303">
        <f>HLOOKUP($C563,$BZ$2:$CM$3,2,0)</f>
        <v>35733.589999999997</v>
      </c>
      <c r="G563" s="113">
        <f>D563*E563*F563</f>
        <v>0</v>
      </c>
      <c r="H563" s="166"/>
      <c r="I563" s="114" t="s">
        <v>495</v>
      </c>
      <c r="J563" s="114" t="str">
        <f>VLOOKUP(I563,Presupuesto!$B$11:$C$565,2,0)</f>
        <v>SUELDOS Y SALARIOS PERMANENTES</v>
      </c>
      <c r="K563" s="98" t="str">
        <f t="shared" si="11"/>
        <v>Posgrado</v>
      </c>
      <c r="L563" s="98" t="s">
        <v>394</v>
      </c>
    </row>
    <row r="564" spans="3:12" x14ac:dyDescent="0.25">
      <c r="C564" s="171" t="s">
        <v>58</v>
      </c>
      <c r="D564" s="163"/>
      <c r="E564" s="154">
        <v>0</v>
      </c>
      <c r="F564" s="100">
        <f>IF(E563=0,"",(G563/E563)/12*E563)</f>
        <v>0</v>
      </c>
      <c r="G564" s="97">
        <f>F564</f>
        <v>0</v>
      </c>
      <c r="H564" s="164"/>
      <c r="I564" s="116" t="s">
        <v>515</v>
      </c>
      <c r="J564" s="116" t="str">
        <f>VLOOKUP(I564,Presupuesto!$B$11:$C$565,2,0)</f>
        <v>AGUINALDO Y DECIMO CUARTO MES</v>
      </c>
      <c r="K564" s="98" t="str">
        <f t="shared" si="11"/>
        <v>Posgrado</v>
      </c>
      <c r="L564" s="98" t="s">
        <v>394</v>
      </c>
    </row>
    <row r="565" spans="3:12" ht="15.75" thickBot="1" x14ac:dyDescent="0.3">
      <c r="C565" s="172" t="s">
        <v>59</v>
      </c>
      <c r="D565" s="163"/>
      <c r="E565" s="154">
        <v>0</v>
      </c>
      <c r="F565" s="117">
        <f>IF(E563&lt;6,"",((E563-6)/12)*(G563/E563))</f>
        <v>0</v>
      </c>
      <c r="G565" s="97">
        <f>F565</f>
        <v>0</v>
      </c>
      <c r="H565" s="164"/>
      <c r="I565" s="101" t="s">
        <v>518</v>
      </c>
      <c r="J565" s="101" t="str">
        <f>VLOOKUP(I565,Presupuesto!$B$11:$C$565,2,0)</f>
        <v>DECIMOCUARTO MES</v>
      </c>
      <c r="K565" s="98" t="str">
        <f t="shared" si="11"/>
        <v>Posgrado</v>
      </c>
      <c r="L565" s="98" t="s">
        <v>394</v>
      </c>
    </row>
    <row r="566" spans="3:12" ht="15.75" thickBot="1" x14ac:dyDescent="0.3">
      <c r="C566" s="137" t="s">
        <v>484</v>
      </c>
      <c r="D566" s="199"/>
      <c r="E566" s="152">
        <v>12</v>
      </c>
      <c r="F566" s="303">
        <f>HLOOKUP($C566,$BZ$2:$CM$3,2,0)</f>
        <v>31763.19</v>
      </c>
      <c r="G566" s="113">
        <f>D566*E566*F566</f>
        <v>0</v>
      </c>
      <c r="H566" s="166"/>
      <c r="I566" s="114" t="s">
        <v>495</v>
      </c>
      <c r="J566" s="114" t="str">
        <f>VLOOKUP(I566,Presupuesto!$B$11:$C$565,2,0)</f>
        <v>SUELDOS Y SALARIOS PERMANENTES</v>
      </c>
      <c r="K566" s="98" t="str">
        <f t="shared" si="11"/>
        <v>Posgrado</v>
      </c>
      <c r="L566" s="98" t="s">
        <v>394</v>
      </c>
    </row>
    <row r="567" spans="3:12" x14ac:dyDescent="0.25">
      <c r="C567" s="171" t="s">
        <v>58</v>
      </c>
      <c r="D567" s="163"/>
      <c r="E567" s="154">
        <v>0</v>
      </c>
      <c r="F567" s="100">
        <f>IF(E566=0,"",(G566/E566)/12*E566)</f>
        <v>0</v>
      </c>
      <c r="G567" s="97">
        <f>F567</f>
        <v>0</v>
      </c>
      <c r="H567" s="164"/>
      <c r="I567" s="116" t="s">
        <v>515</v>
      </c>
      <c r="J567" s="116" t="str">
        <f>VLOOKUP(I567,Presupuesto!$B$11:$C$565,2,0)</f>
        <v>AGUINALDO Y DECIMO CUARTO MES</v>
      </c>
      <c r="K567" s="98" t="str">
        <f t="shared" si="11"/>
        <v>Posgrado</v>
      </c>
      <c r="L567" s="98" t="s">
        <v>394</v>
      </c>
    </row>
    <row r="568" spans="3:12" ht="15.75" thickBot="1" x14ac:dyDescent="0.3">
      <c r="C568" s="172" t="s">
        <v>59</v>
      </c>
      <c r="D568" s="163"/>
      <c r="E568" s="154">
        <v>0</v>
      </c>
      <c r="F568" s="117">
        <f>IF(E566&lt;6,"",((E566-6)/12)*(G566/E566))</f>
        <v>0</v>
      </c>
      <c r="G568" s="97">
        <f>F568</f>
        <v>0</v>
      </c>
      <c r="H568" s="164"/>
      <c r="I568" s="101" t="s">
        <v>518</v>
      </c>
      <c r="J568" s="101" t="str">
        <f>VLOOKUP(I568,Presupuesto!$B$11:$C$565,2,0)</f>
        <v>DECIMOCUARTO MES</v>
      </c>
      <c r="K568" s="98" t="str">
        <f t="shared" si="11"/>
        <v>Posgrado</v>
      </c>
      <c r="L568" s="98" t="s">
        <v>394</v>
      </c>
    </row>
    <row r="569" spans="3:12" ht="15.75" thickBot="1" x14ac:dyDescent="0.3">
      <c r="C569" s="137" t="s">
        <v>485</v>
      </c>
      <c r="D569" s="199"/>
      <c r="E569" s="152">
        <v>12</v>
      </c>
      <c r="F569" s="303">
        <f>HLOOKUP($C569,$BZ$2:$CM$3,2,0)</f>
        <v>29777.99</v>
      </c>
      <c r="G569" s="113">
        <f>D569*E569*F569</f>
        <v>0</v>
      </c>
      <c r="H569" s="166"/>
      <c r="I569" s="114" t="s">
        <v>495</v>
      </c>
      <c r="J569" s="114" t="str">
        <f>VLOOKUP(I569,Presupuesto!$B$11:$C$565,2,0)</f>
        <v>SUELDOS Y SALARIOS PERMANENTES</v>
      </c>
      <c r="K569" s="98" t="str">
        <f t="shared" si="11"/>
        <v>Posgrado</v>
      </c>
      <c r="L569" s="98" t="s">
        <v>394</v>
      </c>
    </row>
    <row r="570" spans="3:12" x14ac:dyDescent="0.25">
      <c r="C570" s="171" t="s">
        <v>58</v>
      </c>
      <c r="D570" s="163"/>
      <c r="E570" s="154">
        <v>0</v>
      </c>
      <c r="F570" s="100">
        <f>IF(E569=0,"",(G569/E569)/12*E569)</f>
        <v>0</v>
      </c>
      <c r="G570" s="97">
        <f>F570</f>
        <v>0</v>
      </c>
      <c r="H570" s="164"/>
      <c r="I570" s="116" t="s">
        <v>515</v>
      </c>
      <c r="J570" s="116" t="str">
        <f>VLOOKUP(I570,Presupuesto!$B$11:$C$565,2,0)</f>
        <v>AGUINALDO Y DECIMO CUARTO MES</v>
      </c>
      <c r="K570" s="98" t="str">
        <f t="shared" si="11"/>
        <v>Posgrado</v>
      </c>
      <c r="L570" s="98" t="s">
        <v>394</v>
      </c>
    </row>
    <row r="571" spans="3:12" ht="15.75" thickBot="1" x14ac:dyDescent="0.3">
      <c r="C571" s="172" t="s">
        <v>59</v>
      </c>
      <c r="D571" s="163"/>
      <c r="E571" s="154">
        <v>0</v>
      </c>
      <c r="F571" s="117">
        <f>IF(E569&lt;6,"",((E569-6)/12)*(G569/E569))</f>
        <v>0</v>
      </c>
      <c r="G571" s="97">
        <f>F571</f>
        <v>0</v>
      </c>
      <c r="H571" s="164"/>
      <c r="I571" s="101" t="s">
        <v>518</v>
      </c>
      <c r="J571" s="101" t="str">
        <f>VLOOKUP(I571,Presupuesto!$B$11:$C$565,2,0)</f>
        <v>DECIMOCUARTO MES</v>
      </c>
      <c r="K571" s="98" t="str">
        <f t="shared" si="11"/>
        <v>Posgrado</v>
      </c>
      <c r="L571" s="98" t="s">
        <v>394</v>
      </c>
    </row>
    <row r="572" spans="3:12" ht="15.75" thickBot="1" x14ac:dyDescent="0.3">
      <c r="C572" s="137" t="s">
        <v>486</v>
      </c>
      <c r="D572" s="199"/>
      <c r="E572" s="152">
        <v>12</v>
      </c>
      <c r="F572" s="303">
        <f>HLOOKUP($C572,$BZ$2:$CM$3,2,0)</f>
        <v>27792.79</v>
      </c>
      <c r="G572" s="113">
        <f>D572*E572*F572</f>
        <v>0</v>
      </c>
      <c r="H572" s="166"/>
      <c r="I572" s="114" t="s">
        <v>495</v>
      </c>
      <c r="J572" s="114" t="str">
        <f>VLOOKUP(I572,Presupuesto!$B$11:$C$565,2,0)</f>
        <v>SUELDOS Y SALARIOS PERMANENTES</v>
      </c>
      <c r="K572" s="98" t="str">
        <f t="shared" si="11"/>
        <v>Posgrado</v>
      </c>
      <c r="L572" s="98" t="s">
        <v>394</v>
      </c>
    </row>
    <row r="573" spans="3:12" x14ac:dyDescent="0.25">
      <c r="C573" s="171" t="s">
        <v>58</v>
      </c>
      <c r="D573" s="163"/>
      <c r="E573" s="154">
        <v>0</v>
      </c>
      <c r="F573" s="100">
        <f>IF(E572=0,"",(G572/E572)/12*E572)</f>
        <v>0</v>
      </c>
      <c r="G573" s="97">
        <f>F573</f>
        <v>0</v>
      </c>
      <c r="H573" s="164"/>
      <c r="I573" s="116" t="s">
        <v>515</v>
      </c>
      <c r="J573" s="116" t="str">
        <f>VLOOKUP(I573,Presupuesto!$B$11:$C$565,2,0)</f>
        <v>AGUINALDO Y DECIMO CUARTO MES</v>
      </c>
      <c r="K573" s="98" t="str">
        <f t="shared" si="11"/>
        <v>Posgrado</v>
      </c>
      <c r="L573" s="98" t="s">
        <v>394</v>
      </c>
    </row>
    <row r="574" spans="3:12" ht="15.75" thickBot="1" x14ac:dyDescent="0.3">
      <c r="C574" s="172" t="s">
        <v>59</v>
      </c>
      <c r="D574" s="163"/>
      <c r="E574" s="154">
        <v>0</v>
      </c>
      <c r="F574" s="117">
        <f>IF(E572&lt;6,"",((E572-6)/12)*(G572/E572))</f>
        <v>0</v>
      </c>
      <c r="G574" s="97">
        <f>F574</f>
        <v>0</v>
      </c>
      <c r="H574" s="164"/>
      <c r="I574" s="101" t="s">
        <v>518</v>
      </c>
      <c r="J574" s="101" t="str">
        <f>VLOOKUP(I574,Presupuesto!$B$11:$C$565,2,0)</f>
        <v>DECIMOCUARTO MES</v>
      </c>
      <c r="K574" s="98" t="str">
        <f t="shared" si="11"/>
        <v>Posgrado</v>
      </c>
      <c r="L574" s="98" t="s">
        <v>394</v>
      </c>
    </row>
    <row r="575" spans="3:12" ht="15.75" thickBot="1" x14ac:dyDescent="0.3">
      <c r="C575" s="137" t="s">
        <v>487</v>
      </c>
      <c r="D575" s="199"/>
      <c r="E575" s="152">
        <v>12</v>
      </c>
      <c r="F575" s="303">
        <f>HLOOKUP($C575,$BZ$2:$CM$3,2,0)</f>
        <v>18859.39</v>
      </c>
      <c r="G575" s="113">
        <f>D575*E575*F575</f>
        <v>0</v>
      </c>
      <c r="H575" s="166"/>
      <c r="I575" s="114" t="s">
        <v>495</v>
      </c>
      <c r="J575" s="114" t="str">
        <f>VLOOKUP(I575,Presupuesto!$B$11:$C$565,2,0)</f>
        <v>SUELDOS Y SALARIOS PERMANENTES</v>
      </c>
      <c r="K575" s="98" t="str">
        <f t="shared" si="11"/>
        <v>Posgrado</v>
      </c>
      <c r="L575" s="98" t="s">
        <v>394</v>
      </c>
    </row>
    <row r="576" spans="3:12" x14ac:dyDescent="0.25">
      <c r="C576" s="171" t="s">
        <v>58</v>
      </c>
      <c r="D576" s="163"/>
      <c r="E576" s="154">
        <v>0</v>
      </c>
      <c r="F576" s="100">
        <f>IF(E575=0,"",(G575/E575)/12*E575)</f>
        <v>0</v>
      </c>
      <c r="G576" s="97">
        <f>F576</f>
        <v>0</v>
      </c>
      <c r="H576" s="164"/>
      <c r="I576" s="116" t="s">
        <v>515</v>
      </c>
      <c r="J576" s="116" t="str">
        <f>VLOOKUP(I576,Presupuesto!$B$11:$C$565,2,0)</f>
        <v>AGUINALDO Y DECIMO CUARTO MES</v>
      </c>
      <c r="K576" s="98" t="str">
        <f t="shared" si="11"/>
        <v>Posgrado</v>
      </c>
      <c r="L576" s="98" t="s">
        <v>394</v>
      </c>
    </row>
    <row r="577" spans="3:12" ht="15.75" thickBot="1" x14ac:dyDescent="0.3">
      <c r="C577" s="172" t="s">
        <v>59</v>
      </c>
      <c r="D577" s="163"/>
      <c r="E577" s="154">
        <v>0</v>
      </c>
      <c r="F577" s="117">
        <f>IF(E575&lt;6,"",((E575-6)/12)*(G575/E575))</f>
        <v>0</v>
      </c>
      <c r="G577" s="97">
        <f>F577</f>
        <v>0</v>
      </c>
      <c r="H577" s="164"/>
      <c r="I577" s="101" t="s">
        <v>518</v>
      </c>
      <c r="J577" s="101" t="str">
        <f>VLOOKUP(I577,Presupuesto!$B$11:$C$565,2,0)</f>
        <v>DECIMOCUARTO MES</v>
      </c>
      <c r="K577" s="98" t="str">
        <f t="shared" si="11"/>
        <v>Posgrado</v>
      </c>
      <c r="L577" s="98" t="s">
        <v>394</v>
      </c>
    </row>
    <row r="578" spans="3:12" ht="15.75" thickBot="1" x14ac:dyDescent="0.3">
      <c r="C578" s="137" t="s">
        <v>488</v>
      </c>
      <c r="D578" s="199"/>
      <c r="E578" s="152">
        <v>12</v>
      </c>
      <c r="F578" s="303">
        <f>HLOOKUP($C578,$BZ$2:$CM$3,2,0)</f>
        <v>17866.8</v>
      </c>
      <c r="G578" s="113">
        <f>D578*E578*F578</f>
        <v>0</v>
      </c>
      <c r="H578" s="166"/>
      <c r="I578" s="114" t="s">
        <v>495</v>
      </c>
      <c r="J578" s="114" t="str">
        <f>VLOOKUP(I578,Presupuesto!$B$11:$C$565,2,0)</f>
        <v>SUELDOS Y SALARIOS PERMANENTES</v>
      </c>
      <c r="K578" s="98" t="str">
        <f t="shared" si="11"/>
        <v>Posgrado</v>
      </c>
      <c r="L578" s="98" t="s">
        <v>394</v>
      </c>
    </row>
    <row r="579" spans="3:12" x14ac:dyDescent="0.25">
      <c r="C579" s="171" t="s">
        <v>58</v>
      </c>
      <c r="D579" s="163"/>
      <c r="E579" s="154">
        <v>0</v>
      </c>
      <c r="F579" s="100">
        <f>IF(E578=0,"",(G578/E578)/12*E578)</f>
        <v>0</v>
      </c>
      <c r="G579" s="97">
        <f>F579</f>
        <v>0</v>
      </c>
      <c r="H579" s="164"/>
      <c r="I579" s="116" t="s">
        <v>515</v>
      </c>
      <c r="J579" s="116" t="str">
        <f>VLOOKUP(I579,Presupuesto!$B$11:$C$565,2,0)</f>
        <v>AGUINALDO Y DECIMO CUARTO MES</v>
      </c>
      <c r="K579" s="98" t="str">
        <f t="shared" si="11"/>
        <v>Posgrado</v>
      </c>
      <c r="L579" s="98" t="s">
        <v>394</v>
      </c>
    </row>
    <row r="580" spans="3:12" ht="15.75" thickBot="1" x14ac:dyDescent="0.3">
      <c r="C580" s="172" t="s">
        <v>59</v>
      </c>
      <c r="D580" s="163"/>
      <c r="E580" s="154">
        <v>0</v>
      </c>
      <c r="F580" s="117">
        <f>IF(E578&lt;6,"",((E578-6)/12)*(G578/E578))</f>
        <v>0</v>
      </c>
      <c r="G580" s="97">
        <f>F580</f>
        <v>0</v>
      </c>
      <c r="H580" s="164"/>
      <c r="I580" s="101" t="s">
        <v>518</v>
      </c>
      <c r="J580" s="101" t="str">
        <f>VLOOKUP(I580,Presupuesto!$B$11:$C$565,2,0)</f>
        <v>DECIMOCUARTO MES</v>
      </c>
      <c r="K580" s="98" t="str">
        <f t="shared" si="11"/>
        <v>Posgrado</v>
      </c>
      <c r="L580" s="98" t="s">
        <v>394</v>
      </c>
    </row>
    <row r="581" spans="3:12" ht="15.75" thickBot="1" x14ac:dyDescent="0.3">
      <c r="C581" s="137" t="s">
        <v>489</v>
      </c>
      <c r="D581" s="199"/>
      <c r="E581" s="152">
        <v>12</v>
      </c>
      <c r="F581" s="303">
        <f>HLOOKUP($C581,$BZ$2:$CM$3,2,0)</f>
        <v>13896.4</v>
      </c>
      <c r="G581" s="113">
        <f>D581*E581*F581</f>
        <v>0</v>
      </c>
      <c r="H581" s="166"/>
      <c r="I581" s="114" t="s">
        <v>495</v>
      </c>
      <c r="J581" s="114" t="str">
        <f>VLOOKUP(I581,Presupuesto!$B$11:$C$565,2,0)</f>
        <v>SUELDOS Y SALARIOS PERMANENTES</v>
      </c>
      <c r="K581" s="98" t="str">
        <f t="shared" si="11"/>
        <v>Posgrado</v>
      </c>
      <c r="L581" s="98" t="s">
        <v>394</v>
      </c>
    </row>
    <row r="582" spans="3:12" x14ac:dyDescent="0.25">
      <c r="C582" s="171" t="s">
        <v>58</v>
      </c>
      <c r="D582" s="163"/>
      <c r="E582" s="154">
        <v>0</v>
      </c>
      <c r="F582" s="100">
        <f>IF(E581=0,"",(G581/E581)/12*E581)</f>
        <v>0</v>
      </c>
      <c r="G582" s="97">
        <f>F582</f>
        <v>0</v>
      </c>
      <c r="H582" s="164"/>
      <c r="I582" s="116" t="s">
        <v>515</v>
      </c>
      <c r="J582" s="116" t="str">
        <f>VLOOKUP(I582,Presupuesto!$B$11:$C$565,2,0)</f>
        <v>AGUINALDO Y DECIMO CUARTO MES</v>
      </c>
      <c r="K582" s="98" t="str">
        <f t="shared" si="11"/>
        <v>Posgrado</v>
      </c>
      <c r="L582" s="98" t="s">
        <v>394</v>
      </c>
    </row>
    <row r="583" spans="3:12" ht="15.75" thickBot="1" x14ac:dyDescent="0.3">
      <c r="C583" s="172" t="s">
        <v>59</v>
      </c>
      <c r="D583" s="163"/>
      <c r="E583" s="154">
        <v>0</v>
      </c>
      <c r="F583" s="117">
        <f>IF(E581&lt;6,"",((E581-6)/12)*(G581/E581))</f>
        <v>0</v>
      </c>
      <c r="G583" s="97">
        <f>F583</f>
        <v>0</v>
      </c>
      <c r="H583" s="164"/>
      <c r="I583" s="101" t="s">
        <v>518</v>
      </c>
      <c r="J583" s="101" t="str">
        <f>VLOOKUP(I583,Presupuesto!$B$11:$C$565,2,0)</f>
        <v>DECIMOCUARTO MES</v>
      </c>
      <c r="K583" s="98" t="str">
        <f t="shared" si="11"/>
        <v>Posgrado</v>
      </c>
      <c r="L583" s="98" t="s">
        <v>394</v>
      </c>
    </row>
    <row r="584" spans="3:12" ht="15.75" thickBot="1" x14ac:dyDescent="0.3">
      <c r="C584" s="137" t="s">
        <v>490</v>
      </c>
      <c r="D584" s="199"/>
      <c r="E584" s="152">
        <v>12</v>
      </c>
      <c r="F584" s="303">
        <f>HLOOKUP($C584,$BZ$2:$CM$3,2,0)</f>
        <v>15004.09</v>
      </c>
      <c r="G584" s="113">
        <f>D584*E584*F584</f>
        <v>0</v>
      </c>
      <c r="H584" s="166"/>
      <c r="I584" s="114" t="s">
        <v>495</v>
      </c>
      <c r="J584" s="114" t="str">
        <f>VLOOKUP(I584,Presupuesto!$B$11:$C$565,2,0)</f>
        <v>SUELDOS Y SALARIOS PERMANENTES</v>
      </c>
      <c r="K584" s="98" t="str">
        <f t="shared" si="11"/>
        <v>Posgrado</v>
      </c>
      <c r="L584" s="98" t="s">
        <v>394</v>
      </c>
    </row>
    <row r="585" spans="3:12" x14ac:dyDescent="0.25">
      <c r="C585" s="171" t="s">
        <v>58</v>
      </c>
      <c r="D585" s="163"/>
      <c r="E585" s="154">
        <v>0</v>
      </c>
      <c r="F585" s="100">
        <f>IF(E584=0,"",(G584/E584)/12*E584)</f>
        <v>0</v>
      </c>
      <c r="G585" s="97">
        <f>F585</f>
        <v>0</v>
      </c>
      <c r="H585" s="164"/>
      <c r="I585" s="116" t="s">
        <v>515</v>
      </c>
      <c r="J585" s="116" t="str">
        <f>VLOOKUP(I585,Presupuesto!$B$11:$C$565,2,0)</f>
        <v>AGUINALDO Y DECIMO CUARTO MES</v>
      </c>
      <c r="K585" s="98" t="str">
        <f t="shared" si="11"/>
        <v>Posgrado</v>
      </c>
      <c r="L585" s="98" t="s">
        <v>394</v>
      </c>
    </row>
    <row r="586" spans="3:12" ht="15.75" thickBot="1" x14ac:dyDescent="0.3">
      <c r="C586" s="172" t="s">
        <v>59</v>
      </c>
      <c r="D586" s="163"/>
      <c r="E586" s="154">
        <v>0</v>
      </c>
      <c r="F586" s="117">
        <f>IF(E584&lt;6,"",((E584-6)/12)*(G584/E584))</f>
        <v>0</v>
      </c>
      <c r="G586" s="97">
        <f>F586</f>
        <v>0</v>
      </c>
      <c r="H586" s="164"/>
      <c r="I586" s="101" t="s">
        <v>518</v>
      </c>
      <c r="J586" s="101" t="str">
        <f>VLOOKUP(I586,Presupuesto!$B$11:$C$565,2,0)</f>
        <v>DECIMOCUARTO MES</v>
      </c>
      <c r="K586" s="98" t="str">
        <f t="shared" si="11"/>
        <v>Posgrado</v>
      </c>
      <c r="L586" s="98" t="s">
        <v>394</v>
      </c>
    </row>
    <row r="587" spans="3:12" ht="15.75" thickBot="1" x14ac:dyDescent="0.3">
      <c r="C587" s="137" t="s">
        <v>491</v>
      </c>
      <c r="D587" s="199"/>
      <c r="E587" s="152">
        <v>12</v>
      </c>
      <c r="F587" s="303">
        <f>HLOOKUP($C587,$BZ$2:$CM$3,2,0)</f>
        <v>13238.9</v>
      </c>
      <c r="G587" s="113">
        <f>D587*E587*F587</f>
        <v>0</v>
      </c>
      <c r="H587" s="166"/>
      <c r="I587" s="114" t="s">
        <v>495</v>
      </c>
      <c r="J587" s="114" t="str">
        <f>VLOOKUP(I587,Presupuesto!$B$11:$C$565,2,0)</f>
        <v>SUELDOS Y SALARIOS PERMANENTES</v>
      </c>
      <c r="K587" s="98" t="str">
        <f t="shared" si="11"/>
        <v>Posgrado</v>
      </c>
      <c r="L587" s="98" t="s">
        <v>394</v>
      </c>
    </row>
    <row r="588" spans="3:12" x14ac:dyDescent="0.25">
      <c r="C588" s="171" t="s">
        <v>58</v>
      </c>
      <c r="D588" s="163"/>
      <c r="E588" s="154">
        <v>0</v>
      </c>
      <c r="F588" s="100">
        <f>IF(E587=0,"",(G587/E587)/12*E587)</f>
        <v>0</v>
      </c>
      <c r="G588" s="97">
        <f>F588</f>
        <v>0</v>
      </c>
      <c r="H588" s="164"/>
      <c r="I588" s="116" t="s">
        <v>515</v>
      </c>
      <c r="J588" s="116" t="str">
        <f>VLOOKUP(I588,Presupuesto!$B$11:$C$565,2,0)</f>
        <v>AGUINALDO Y DECIMO CUARTO MES</v>
      </c>
      <c r="K588" s="98" t="str">
        <f t="shared" si="11"/>
        <v>Posgrado</v>
      </c>
      <c r="L588" s="98" t="s">
        <v>394</v>
      </c>
    </row>
    <row r="589" spans="3:12" ht="15.75" thickBot="1" x14ac:dyDescent="0.3">
      <c r="C589" s="172" t="s">
        <v>59</v>
      </c>
      <c r="D589" s="163"/>
      <c r="E589" s="154">
        <v>0</v>
      </c>
      <c r="F589" s="117">
        <f>IF(E587&lt;6,"",((E587-6)/12)*(G587/E587))</f>
        <v>0</v>
      </c>
      <c r="G589" s="97">
        <f>F589</f>
        <v>0</v>
      </c>
      <c r="H589" s="164"/>
      <c r="I589" s="101" t="s">
        <v>518</v>
      </c>
      <c r="J589" s="101" t="str">
        <f>VLOOKUP(I589,Presupuesto!$B$11:$C$565,2,0)</f>
        <v>DECIMOCUARTO MES</v>
      </c>
      <c r="K589" s="98" t="str">
        <f t="shared" si="11"/>
        <v>Posgrado</v>
      </c>
      <c r="L589" s="98" t="s">
        <v>394</v>
      </c>
    </row>
    <row r="590" spans="3:12" ht="15.75" thickBot="1" x14ac:dyDescent="0.3">
      <c r="C590" s="137" t="s">
        <v>492</v>
      </c>
      <c r="D590" s="199"/>
      <c r="E590" s="152">
        <v>12</v>
      </c>
      <c r="F590" s="303">
        <f>HLOOKUP($C590,$BZ$2:$CM$3,2,0)</f>
        <v>12356.31</v>
      </c>
      <c r="G590" s="113">
        <f>D590*E590*F590</f>
        <v>0</v>
      </c>
      <c r="H590" s="166"/>
      <c r="I590" s="114" t="s">
        <v>495</v>
      </c>
      <c r="J590" s="114" t="str">
        <f>VLOOKUP(I590,Presupuesto!$B$11:$C$565,2,0)</f>
        <v>SUELDOS Y SALARIOS PERMANENTES</v>
      </c>
      <c r="K590" s="98" t="str">
        <f t="shared" ref="K590:K607" si="12">$K$557</f>
        <v>Posgrado</v>
      </c>
      <c r="L590" s="98" t="s">
        <v>394</v>
      </c>
    </row>
    <row r="591" spans="3:12" x14ac:dyDescent="0.25">
      <c r="C591" s="171" t="s">
        <v>58</v>
      </c>
      <c r="D591" s="163"/>
      <c r="E591" s="154">
        <v>0</v>
      </c>
      <c r="F591" s="100">
        <f>IF(E590=0,"",(G590/E590)/12*E590)</f>
        <v>0</v>
      </c>
      <c r="G591" s="97">
        <f>F591</f>
        <v>0</v>
      </c>
      <c r="H591" s="164"/>
      <c r="I591" s="116" t="s">
        <v>515</v>
      </c>
      <c r="J591" s="116" t="str">
        <f>VLOOKUP(I591,Presupuesto!$B$11:$C$565,2,0)</f>
        <v>AGUINALDO Y DECIMO CUARTO MES</v>
      </c>
      <c r="K591" s="98" t="str">
        <f t="shared" si="12"/>
        <v>Posgrado</v>
      </c>
      <c r="L591" s="98" t="s">
        <v>394</v>
      </c>
    </row>
    <row r="592" spans="3:12" ht="15.75" thickBot="1" x14ac:dyDescent="0.3">
      <c r="C592" s="172" t="s">
        <v>59</v>
      </c>
      <c r="D592" s="163"/>
      <c r="E592" s="154">
        <v>0</v>
      </c>
      <c r="F592" s="117">
        <f>IF(E590&lt;6,"",((E590-6)/12)*(G590/E590))</f>
        <v>0</v>
      </c>
      <c r="G592" s="97">
        <f>F592</f>
        <v>0</v>
      </c>
      <c r="H592" s="164"/>
      <c r="I592" s="101" t="s">
        <v>518</v>
      </c>
      <c r="J592" s="101" t="str">
        <f>VLOOKUP(I592,Presupuesto!$B$11:$C$565,2,0)</f>
        <v>DECIMOCUARTO MES</v>
      </c>
      <c r="K592" s="98" t="str">
        <f t="shared" si="12"/>
        <v>Posgrado</v>
      </c>
      <c r="L592" s="98" t="s">
        <v>394</v>
      </c>
    </row>
    <row r="593" spans="3:12" ht="15.75" thickBot="1" x14ac:dyDescent="0.3">
      <c r="C593" s="137" t="s">
        <v>493</v>
      </c>
      <c r="D593" s="199"/>
      <c r="E593" s="152">
        <v>12</v>
      </c>
      <c r="F593" s="303">
        <f>HLOOKUP($C593,$BZ$2:$CM$3,2,0)</f>
        <v>463.22</v>
      </c>
      <c r="G593" s="113">
        <f>D593*E593*F593</f>
        <v>0</v>
      </c>
      <c r="H593" s="166"/>
      <c r="I593" s="114" t="s">
        <v>495</v>
      </c>
      <c r="J593" s="114" t="str">
        <f>VLOOKUP(I593,Presupuesto!$B$11:$C$565,2,0)</f>
        <v>SUELDOS Y SALARIOS PERMANENTES</v>
      </c>
      <c r="K593" s="98" t="str">
        <f t="shared" si="12"/>
        <v>Posgrado</v>
      </c>
      <c r="L593" s="98" t="s">
        <v>394</v>
      </c>
    </row>
    <row r="594" spans="3:12" x14ac:dyDescent="0.25">
      <c r="C594" s="171" t="s">
        <v>58</v>
      </c>
      <c r="D594" s="163"/>
      <c r="E594" s="154">
        <v>0</v>
      </c>
      <c r="F594" s="100">
        <f>IF(E593=0,"",(G593/E593)/12*E593)</f>
        <v>0</v>
      </c>
      <c r="G594" s="97">
        <f>F594</f>
        <v>0</v>
      </c>
      <c r="H594" s="164"/>
      <c r="I594" s="116" t="s">
        <v>515</v>
      </c>
      <c r="J594" s="116" t="str">
        <f>VLOOKUP(I594,Presupuesto!$B$11:$C$565,2,0)</f>
        <v>AGUINALDO Y DECIMO CUARTO MES</v>
      </c>
      <c r="K594" s="98" t="str">
        <f t="shared" si="12"/>
        <v>Posgrado</v>
      </c>
      <c r="L594" s="98" t="s">
        <v>394</v>
      </c>
    </row>
    <row r="595" spans="3:12" ht="15.75" thickBot="1" x14ac:dyDescent="0.3">
      <c r="C595" s="172" t="s">
        <v>59</v>
      </c>
      <c r="D595" s="163"/>
      <c r="E595" s="154">
        <v>0</v>
      </c>
      <c r="F595" s="117">
        <f>IF(E593&lt;6,"",((E593-6)/12)*(G593/E593))</f>
        <v>0</v>
      </c>
      <c r="G595" s="97">
        <f>F595</f>
        <v>0</v>
      </c>
      <c r="H595" s="164"/>
      <c r="I595" s="101" t="s">
        <v>518</v>
      </c>
      <c r="J595" s="101" t="str">
        <f>VLOOKUP(I595,Presupuesto!$B$11:$C$565,2,0)</f>
        <v>DECIMOCUARTO MES</v>
      </c>
      <c r="K595" s="98" t="str">
        <f t="shared" si="12"/>
        <v>Posgrado</v>
      </c>
      <c r="L595" s="98" t="s">
        <v>394</v>
      </c>
    </row>
    <row r="596" spans="3:12" ht="15.75" thickBot="1" x14ac:dyDescent="0.3">
      <c r="C596" s="137" t="s">
        <v>494</v>
      </c>
      <c r="D596" s="199"/>
      <c r="E596" s="152">
        <v>12</v>
      </c>
      <c r="F596" s="303">
        <f>HLOOKUP($C596,$BZ$2:$CM$3,2,0)</f>
        <v>2007.3</v>
      </c>
      <c r="G596" s="113">
        <f>D596*E596*F596</f>
        <v>0</v>
      </c>
      <c r="H596" s="166"/>
      <c r="I596" s="114" t="s">
        <v>495</v>
      </c>
      <c r="J596" s="114" t="str">
        <f>VLOOKUP(I596,Presupuesto!$B$11:$C$565,2,0)</f>
        <v>SUELDOS Y SALARIOS PERMANENTES</v>
      </c>
      <c r="K596" s="98" t="str">
        <f t="shared" si="12"/>
        <v>Posgrado</v>
      </c>
      <c r="L596" s="98" t="s">
        <v>394</v>
      </c>
    </row>
    <row r="597" spans="3:12" x14ac:dyDescent="0.25">
      <c r="C597" s="171" t="s">
        <v>58</v>
      </c>
      <c r="D597" s="163"/>
      <c r="E597" s="154">
        <v>0</v>
      </c>
      <c r="F597" s="100">
        <f>IF(E596=0,"",(G596/E596)/12*E596)</f>
        <v>0</v>
      </c>
      <c r="G597" s="97">
        <f>F597</f>
        <v>0</v>
      </c>
      <c r="H597" s="164"/>
      <c r="I597" s="116" t="s">
        <v>515</v>
      </c>
      <c r="J597" s="116" t="str">
        <f>VLOOKUP(I597,Presupuesto!$B$11:$C$565,2,0)</f>
        <v>AGUINALDO Y DECIMO CUARTO MES</v>
      </c>
      <c r="K597" s="98" t="str">
        <f t="shared" si="12"/>
        <v>Posgrado</v>
      </c>
      <c r="L597" s="98" t="s">
        <v>394</v>
      </c>
    </row>
    <row r="598" spans="3:12" ht="15.75" thickBot="1" x14ac:dyDescent="0.3">
      <c r="C598" s="172" t="s">
        <v>59</v>
      </c>
      <c r="D598" s="163"/>
      <c r="E598" s="154">
        <v>0</v>
      </c>
      <c r="F598" s="117">
        <f>IF(E596&lt;6,"",((E596-6)/12)*(G596/E596))</f>
        <v>0</v>
      </c>
      <c r="G598" s="97">
        <f>F598</f>
        <v>0</v>
      </c>
      <c r="H598" s="164"/>
      <c r="I598" s="101" t="s">
        <v>518</v>
      </c>
      <c r="J598" s="101" t="str">
        <f>VLOOKUP(I598,Presupuesto!$B$11:$C$565,2,0)</f>
        <v>DECIMOCUARTO MES</v>
      </c>
      <c r="K598" s="98" t="str">
        <f t="shared" si="12"/>
        <v>Posgrado</v>
      </c>
      <c r="L598" s="98" t="s">
        <v>394</v>
      </c>
    </row>
    <row r="599" spans="3:12" ht="15.75" thickBot="1" x14ac:dyDescent="0.3">
      <c r="C599" s="140" t="s">
        <v>83</v>
      </c>
      <c r="D599" s="199"/>
      <c r="E599" s="152">
        <v>12</v>
      </c>
      <c r="F599" s="139">
        <v>30000</v>
      </c>
      <c r="G599" s="113">
        <f>D599*E599*F599</f>
        <v>0</v>
      </c>
      <c r="H599" s="166"/>
      <c r="I599" s="114" t="s">
        <v>563</v>
      </c>
      <c r="J599" s="114" t="str">
        <f>VLOOKUP(I599,Presupuesto!$B$11:$C$565,2,0)</f>
        <v>CONTRATOS ESPECIALES</v>
      </c>
      <c r="K599" s="98" t="str">
        <f t="shared" si="12"/>
        <v>Posgrado</v>
      </c>
      <c r="L599" s="98" t="s">
        <v>394</v>
      </c>
    </row>
    <row r="600" spans="3:12" x14ac:dyDescent="0.25">
      <c r="C600" s="171" t="s">
        <v>58</v>
      </c>
      <c r="D600" s="163"/>
      <c r="E600" s="154">
        <v>0</v>
      </c>
      <c r="F600" s="117">
        <f>IF(E599=0,"",(G599/E599)/12*E599)</f>
        <v>0</v>
      </c>
      <c r="G600" s="97">
        <f>F600</f>
        <v>0</v>
      </c>
      <c r="H600" s="164"/>
      <c r="I600" s="101" t="s">
        <v>563</v>
      </c>
      <c r="J600" s="101" t="str">
        <f>VLOOKUP(I600,Presupuesto!$B$11:$C$565,2,0)</f>
        <v>CONTRATOS ESPECIALES</v>
      </c>
      <c r="K600" s="98" t="str">
        <f t="shared" si="12"/>
        <v>Posgrado</v>
      </c>
      <c r="L600" s="98" t="s">
        <v>393</v>
      </c>
    </row>
    <row r="601" spans="3:12" ht="15.75" thickBot="1" x14ac:dyDescent="0.3">
      <c r="C601" s="172" t="s">
        <v>59</v>
      </c>
      <c r="D601" s="163"/>
      <c r="E601" s="154">
        <v>0</v>
      </c>
      <c r="F601" s="100">
        <f>IF(E599&lt;6,"",((E599-6)/12)*(G599/E599))</f>
        <v>0</v>
      </c>
      <c r="G601" s="97">
        <f>F601</f>
        <v>0</v>
      </c>
      <c r="H601" s="164"/>
      <c r="I601" s="101" t="s">
        <v>563</v>
      </c>
      <c r="J601" s="101" t="str">
        <f>VLOOKUP(I601,Presupuesto!$B$11:$C$565,2,0)</f>
        <v>CONTRATOS ESPECIALES</v>
      </c>
      <c r="K601" s="98" t="str">
        <f t="shared" si="12"/>
        <v>Posgrado</v>
      </c>
      <c r="L601" s="98" t="s">
        <v>398</v>
      </c>
    </row>
    <row r="602" spans="3:12" ht="15.75" thickBot="1" x14ac:dyDescent="0.3">
      <c r="C602" s="140" t="s">
        <v>60</v>
      </c>
      <c r="D602" s="199"/>
      <c r="E602" s="152">
        <v>12</v>
      </c>
      <c r="F602" s="118">
        <v>30000</v>
      </c>
      <c r="G602" s="113">
        <f>D602*E602*F602</f>
        <v>0</v>
      </c>
      <c r="H602" s="166"/>
      <c r="I602" s="114" t="s">
        <v>704</v>
      </c>
      <c r="J602" s="114" t="str">
        <f>VLOOKUP(I602,Presupuesto!$B$11:$C$565,2,0)</f>
        <v>OTROS SERVICIOS TECNICOS Y PROFESIONALES</v>
      </c>
      <c r="K602" s="98" t="str">
        <f t="shared" si="12"/>
        <v>Posgrado</v>
      </c>
      <c r="L602" s="98" t="s">
        <v>393</v>
      </c>
    </row>
    <row r="603" spans="3:12" x14ac:dyDescent="0.25">
      <c r="C603" s="171" t="s">
        <v>58</v>
      </c>
      <c r="D603" s="163"/>
      <c r="E603" s="154">
        <v>0</v>
      </c>
      <c r="F603" s="100">
        <v>0</v>
      </c>
      <c r="G603" s="97">
        <f>F603</f>
        <v>0</v>
      </c>
      <c r="H603" s="164"/>
      <c r="I603" s="101" t="s">
        <v>704</v>
      </c>
      <c r="J603" s="101" t="str">
        <f>VLOOKUP(I603,Presupuesto!$B$11:$C$565,2,0)</f>
        <v>OTROS SERVICIOS TECNICOS Y PROFESIONALES</v>
      </c>
      <c r="K603" s="98" t="str">
        <f t="shared" si="12"/>
        <v>Posgrado</v>
      </c>
      <c r="L603" s="98" t="s">
        <v>393</v>
      </c>
    </row>
    <row r="604" spans="3:12" ht="15.75" thickBot="1" x14ac:dyDescent="0.3">
      <c r="C604" s="172" t="s">
        <v>59</v>
      </c>
      <c r="D604" s="163"/>
      <c r="E604" s="154">
        <v>0</v>
      </c>
      <c r="F604" s="100">
        <v>0</v>
      </c>
      <c r="G604" s="97">
        <f>F604</f>
        <v>0</v>
      </c>
      <c r="H604" s="164"/>
      <c r="I604" s="101" t="s">
        <v>704</v>
      </c>
      <c r="J604" s="101" t="str">
        <f>VLOOKUP(I604,Presupuesto!$B$11:$C$565,2,0)</f>
        <v>OTROS SERVICIOS TECNICOS Y PROFESIONALES</v>
      </c>
      <c r="K604" s="98" t="str">
        <f t="shared" si="12"/>
        <v>Posgrado</v>
      </c>
      <c r="L604" s="98" t="s">
        <v>393</v>
      </c>
    </row>
    <row r="605" spans="3:12" ht="15.75" thickBot="1" x14ac:dyDescent="0.3">
      <c r="C605" s="140" t="s">
        <v>61</v>
      </c>
      <c r="D605" s="199"/>
      <c r="E605" s="152">
        <v>12</v>
      </c>
      <c r="F605" s="118">
        <v>30000</v>
      </c>
      <c r="G605" s="113">
        <f>D605*E605*F605</f>
        <v>0</v>
      </c>
      <c r="H605" s="166"/>
      <c r="I605" s="114" t="s">
        <v>495</v>
      </c>
      <c r="J605" s="114" t="str">
        <f>VLOOKUP(I605,Presupuesto!$B$11:$C$565,2,0)</f>
        <v>SUELDOS Y SALARIOS PERMANENTES</v>
      </c>
      <c r="K605" s="98" t="str">
        <f t="shared" si="12"/>
        <v>Posgrado</v>
      </c>
      <c r="L605" s="98" t="s">
        <v>393</v>
      </c>
    </row>
    <row r="606" spans="3:12" x14ac:dyDescent="0.25">
      <c r="C606" s="171" t="s">
        <v>58</v>
      </c>
      <c r="D606" s="169"/>
      <c r="E606" s="131">
        <v>0</v>
      </c>
      <c r="F606" s="119">
        <f>IF(E605=0,"",(G605/E605)/12*E605)</f>
        <v>0</v>
      </c>
      <c r="G606" s="120">
        <f>F606</f>
        <v>0</v>
      </c>
      <c r="H606" s="164"/>
      <c r="I606" s="101" t="s">
        <v>515</v>
      </c>
      <c r="J606" s="101" t="str">
        <f>VLOOKUP(I606,Presupuesto!$B$11:$C$565,2,0)</f>
        <v>AGUINALDO Y DECIMO CUARTO MES</v>
      </c>
      <c r="K606" s="98" t="str">
        <f t="shared" si="12"/>
        <v>Posgrado</v>
      </c>
      <c r="L606" s="98" t="s">
        <v>393</v>
      </c>
    </row>
    <row r="607" spans="3:12" ht="15.75" thickBot="1" x14ac:dyDescent="0.3">
      <c r="C607" s="173" t="s">
        <v>59</v>
      </c>
      <c r="D607" s="162"/>
      <c r="E607" s="132">
        <v>0</v>
      </c>
      <c r="F607" s="105">
        <f>IF(E605&lt;6,"",((E605-6)/12)*(G605/E605))</f>
        <v>0</v>
      </c>
      <c r="G607" s="105">
        <f>F607</f>
        <v>0</v>
      </c>
      <c r="H607" s="162"/>
      <c r="I607" s="106" t="s">
        <v>518</v>
      </c>
      <c r="J607" s="124" t="str">
        <f>VLOOKUP(I607,Presupuesto!$B$11:$C$565,2,0)</f>
        <v>DECIMOCUARTO MES</v>
      </c>
      <c r="K607" s="106" t="str">
        <f t="shared" si="12"/>
        <v>Posgrado</v>
      </c>
      <c r="L607" s="124" t="s">
        <v>393</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391</v>
      </c>
      <c r="D613" s="367"/>
      <c r="E613" s="93"/>
      <c r="F613" s="93"/>
      <c r="G613" s="93"/>
      <c r="H613" s="76"/>
      <c r="I613" s="76"/>
      <c r="J613" s="76"/>
      <c r="K613" s="153"/>
    </row>
    <row r="614" spans="3:12" ht="18.75" x14ac:dyDescent="0.25">
      <c r="C614" s="210"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130</v>
      </c>
      <c r="I616" s="136" t="s">
        <v>46</v>
      </c>
      <c r="J616" s="136" t="s">
        <v>131</v>
      </c>
      <c r="K616" s="136" t="s">
        <v>409</v>
      </c>
      <c r="L616" s="136" t="s">
        <v>410</v>
      </c>
    </row>
    <row r="617" spans="3:12" ht="15.75" thickBot="1" x14ac:dyDescent="0.3">
      <c r="C617" s="137" t="s">
        <v>481</v>
      </c>
      <c r="D617" s="199"/>
      <c r="E617" s="152">
        <v>12</v>
      </c>
      <c r="F617" s="303">
        <f>HLOOKUP($C617,$BZ$2:$CM$3,2,0)</f>
        <v>43674.39</v>
      </c>
      <c r="G617" s="113">
        <f>D617*E617*F617</f>
        <v>0</v>
      </c>
      <c r="H617" s="166"/>
      <c r="I617" s="114" t="s">
        <v>495</v>
      </c>
      <c r="J617" s="114" t="str">
        <f>VLOOKUP(I617,Presupuesto!$B$11:$C$565,2,0)</f>
        <v>SUELDOS Y SALARIOS PERMANENTES</v>
      </c>
      <c r="K617" s="218" t="s">
        <v>1453</v>
      </c>
      <c r="L617" s="98" t="s">
        <v>393</v>
      </c>
    </row>
    <row r="618" spans="3:12" x14ac:dyDescent="0.25">
      <c r="C618" s="171" t="s">
        <v>58</v>
      </c>
      <c r="D618" s="163"/>
      <c r="E618" s="154">
        <v>0</v>
      </c>
      <c r="F618" s="100">
        <f>IF(E617=0,"",(G617/E617)/12*E617)</f>
        <v>0</v>
      </c>
      <c r="G618" s="97">
        <f>F618</f>
        <v>0</v>
      </c>
      <c r="H618" s="164"/>
      <c r="I618" s="116" t="s">
        <v>515</v>
      </c>
      <c r="J618" s="116" t="str">
        <f>VLOOKUP(I618,Presupuesto!$B$11:$C$565,2,0)</f>
        <v>AGUINALDO Y DECIMO CUARTO MES</v>
      </c>
      <c r="K618" s="98" t="str">
        <f t="shared" ref="K618:K649" si="13">$K$617</f>
        <v>Posgrado</v>
      </c>
      <c r="L618" s="98" t="s">
        <v>411</v>
      </c>
    </row>
    <row r="619" spans="3:12" ht="15.75" thickBot="1" x14ac:dyDescent="0.3">
      <c r="C619" s="172" t="s">
        <v>59</v>
      </c>
      <c r="D619" s="163"/>
      <c r="E619" s="154">
        <v>0</v>
      </c>
      <c r="F619" s="117">
        <f>IF(E617&lt;6,"",((E617-6)/12)*(G617/E617))</f>
        <v>0</v>
      </c>
      <c r="G619" s="97">
        <f>F619</f>
        <v>0</v>
      </c>
      <c r="H619" s="164"/>
      <c r="I619" s="101" t="s">
        <v>518</v>
      </c>
      <c r="J619" s="101" t="str">
        <f>VLOOKUP(I619,Presupuesto!$B$11:$C$565,2,0)</f>
        <v>DECIMOCUARTO MES</v>
      </c>
      <c r="K619" s="98" t="str">
        <f t="shared" si="13"/>
        <v>Posgrado</v>
      </c>
      <c r="L619" s="98" t="s">
        <v>394</v>
      </c>
    </row>
    <row r="620" spans="3:12" ht="15.75" thickBot="1" x14ac:dyDescent="0.3">
      <c r="C620" s="137" t="s">
        <v>482</v>
      </c>
      <c r="D620" s="199"/>
      <c r="E620" s="152">
        <v>12</v>
      </c>
      <c r="F620" s="303">
        <f>HLOOKUP($C620,$BZ$2:$CM$3,2,0)</f>
        <v>39703.99</v>
      </c>
      <c r="G620" s="113">
        <f>D620*E620*F620</f>
        <v>0</v>
      </c>
      <c r="H620" s="166"/>
      <c r="I620" s="114" t="s">
        <v>495</v>
      </c>
      <c r="J620" s="114" t="str">
        <f>VLOOKUP(I620,Presupuesto!$B$11:$C$565,2,0)</f>
        <v>SUELDOS Y SALARIOS PERMANENTES</v>
      </c>
      <c r="K620" s="98" t="str">
        <f t="shared" si="13"/>
        <v>Posgrado</v>
      </c>
      <c r="L620" s="98" t="s">
        <v>394</v>
      </c>
    </row>
    <row r="621" spans="3:12" x14ac:dyDescent="0.25">
      <c r="C621" s="171" t="s">
        <v>58</v>
      </c>
      <c r="D621" s="163"/>
      <c r="E621" s="154">
        <v>0</v>
      </c>
      <c r="F621" s="100">
        <f>IF(E620=0,"",(G620/E620)/12*E620)</f>
        <v>0</v>
      </c>
      <c r="G621" s="97">
        <f>F621</f>
        <v>0</v>
      </c>
      <c r="H621" s="164"/>
      <c r="I621" s="116" t="s">
        <v>515</v>
      </c>
      <c r="J621" s="116" t="str">
        <f>VLOOKUP(I621,Presupuesto!$B$11:$C$565,2,0)</f>
        <v>AGUINALDO Y DECIMO CUARTO MES</v>
      </c>
      <c r="K621" s="98" t="str">
        <f t="shared" si="13"/>
        <v>Posgrado</v>
      </c>
      <c r="L621" s="98" t="s">
        <v>394</v>
      </c>
    </row>
    <row r="622" spans="3:12" ht="15.75" thickBot="1" x14ac:dyDescent="0.3">
      <c r="C622" s="172" t="s">
        <v>59</v>
      </c>
      <c r="D622" s="163"/>
      <c r="E622" s="154">
        <v>0</v>
      </c>
      <c r="F622" s="117">
        <f>IF(E620&lt;6,"",((E620-6)/12)*(G620/E620))</f>
        <v>0</v>
      </c>
      <c r="G622" s="97">
        <f>F622</f>
        <v>0</v>
      </c>
      <c r="H622" s="164"/>
      <c r="I622" s="101" t="s">
        <v>518</v>
      </c>
      <c r="J622" s="101" t="str">
        <f>VLOOKUP(I622,Presupuesto!$B$11:$C$565,2,0)</f>
        <v>DECIMOCUARTO MES</v>
      </c>
      <c r="K622" s="98" t="str">
        <f t="shared" si="13"/>
        <v>Posgrado</v>
      </c>
      <c r="L622" s="98" t="s">
        <v>394</v>
      </c>
    </row>
    <row r="623" spans="3:12" ht="15.75" thickBot="1" x14ac:dyDescent="0.3">
      <c r="C623" s="137" t="s">
        <v>483</v>
      </c>
      <c r="D623" s="199"/>
      <c r="E623" s="152">
        <v>12</v>
      </c>
      <c r="F623" s="303">
        <f>HLOOKUP($C623,$BZ$2:$CM$3,2,0)</f>
        <v>35733.589999999997</v>
      </c>
      <c r="G623" s="113">
        <f>D623*E623*F623</f>
        <v>0</v>
      </c>
      <c r="H623" s="166"/>
      <c r="I623" s="114" t="s">
        <v>495</v>
      </c>
      <c r="J623" s="114" t="str">
        <f>VLOOKUP(I623,Presupuesto!$B$11:$C$565,2,0)</f>
        <v>SUELDOS Y SALARIOS PERMANENTES</v>
      </c>
      <c r="K623" s="98" t="str">
        <f t="shared" si="13"/>
        <v>Posgrado</v>
      </c>
      <c r="L623" s="98" t="s">
        <v>394</v>
      </c>
    </row>
    <row r="624" spans="3:12" x14ac:dyDescent="0.25">
      <c r="C624" s="171" t="s">
        <v>58</v>
      </c>
      <c r="D624" s="163"/>
      <c r="E624" s="154">
        <v>0</v>
      </c>
      <c r="F624" s="100">
        <f>IF(E623=0,"",(G623/E623)/12*E623)</f>
        <v>0</v>
      </c>
      <c r="G624" s="97">
        <f>F624</f>
        <v>0</v>
      </c>
      <c r="H624" s="164"/>
      <c r="I624" s="116" t="s">
        <v>515</v>
      </c>
      <c r="J624" s="116" t="str">
        <f>VLOOKUP(I624,Presupuesto!$B$11:$C$565,2,0)</f>
        <v>AGUINALDO Y DECIMO CUARTO MES</v>
      </c>
      <c r="K624" s="98" t="str">
        <f t="shared" si="13"/>
        <v>Posgrado</v>
      </c>
      <c r="L624" s="98" t="s">
        <v>394</v>
      </c>
    </row>
    <row r="625" spans="3:12" ht="15.75" thickBot="1" x14ac:dyDescent="0.3">
      <c r="C625" s="172" t="s">
        <v>59</v>
      </c>
      <c r="D625" s="163"/>
      <c r="E625" s="154">
        <v>0</v>
      </c>
      <c r="F625" s="117">
        <f>IF(E623&lt;6,"",((E623-6)/12)*(G623/E623))</f>
        <v>0</v>
      </c>
      <c r="G625" s="97">
        <f>F625</f>
        <v>0</v>
      </c>
      <c r="H625" s="164"/>
      <c r="I625" s="101" t="s">
        <v>518</v>
      </c>
      <c r="J625" s="101" t="str">
        <f>VLOOKUP(I625,Presupuesto!$B$11:$C$565,2,0)</f>
        <v>DECIMOCUARTO MES</v>
      </c>
      <c r="K625" s="98" t="str">
        <f t="shared" si="13"/>
        <v>Posgrado</v>
      </c>
      <c r="L625" s="98" t="s">
        <v>394</v>
      </c>
    </row>
    <row r="626" spans="3:12" ht="15.75" thickBot="1" x14ac:dyDescent="0.3">
      <c r="C626" s="137" t="s">
        <v>484</v>
      </c>
      <c r="D626" s="199"/>
      <c r="E626" s="152">
        <v>12</v>
      </c>
      <c r="F626" s="303">
        <f>HLOOKUP($C626,$BZ$2:$CM$3,2,0)</f>
        <v>31763.19</v>
      </c>
      <c r="G626" s="113">
        <f>D626*E626*F626</f>
        <v>0</v>
      </c>
      <c r="H626" s="166"/>
      <c r="I626" s="114" t="s">
        <v>495</v>
      </c>
      <c r="J626" s="114" t="str">
        <f>VLOOKUP(I626,Presupuesto!$B$11:$C$565,2,0)</f>
        <v>SUELDOS Y SALARIOS PERMANENTES</v>
      </c>
      <c r="K626" s="98" t="str">
        <f t="shared" si="13"/>
        <v>Posgrado</v>
      </c>
      <c r="L626" s="98" t="s">
        <v>394</v>
      </c>
    </row>
    <row r="627" spans="3:12" x14ac:dyDescent="0.25">
      <c r="C627" s="171" t="s">
        <v>58</v>
      </c>
      <c r="D627" s="163"/>
      <c r="E627" s="154">
        <v>0</v>
      </c>
      <c r="F627" s="100">
        <f>IF(E626=0,"",(G626/E626)/12*E626)</f>
        <v>0</v>
      </c>
      <c r="G627" s="97">
        <f>F627</f>
        <v>0</v>
      </c>
      <c r="H627" s="164"/>
      <c r="I627" s="116" t="s">
        <v>515</v>
      </c>
      <c r="J627" s="116" t="str">
        <f>VLOOKUP(I627,Presupuesto!$B$11:$C$565,2,0)</f>
        <v>AGUINALDO Y DECIMO CUARTO MES</v>
      </c>
      <c r="K627" s="98" t="str">
        <f t="shared" si="13"/>
        <v>Posgrado</v>
      </c>
      <c r="L627" s="98" t="s">
        <v>394</v>
      </c>
    </row>
    <row r="628" spans="3:12" ht="15.75" thickBot="1" x14ac:dyDescent="0.3">
      <c r="C628" s="172" t="s">
        <v>59</v>
      </c>
      <c r="D628" s="163"/>
      <c r="E628" s="154">
        <v>0</v>
      </c>
      <c r="F628" s="117">
        <f>IF(E626&lt;6,"",((E626-6)/12)*(G626/E626))</f>
        <v>0</v>
      </c>
      <c r="G628" s="97">
        <f>F628</f>
        <v>0</v>
      </c>
      <c r="H628" s="164"/>
      <c r="I628" s="101" t="s">
        <v>518</v>
      </c>
      <c r="J628" s="101" t="str">
        <f>VLOOKUP(I628,Presupuesto!$B$11:$C$565,2,0)</f>
        <v>DECIMOCUARTO MES</v>
      </c>
      <c r="K628" s="98" t="str">
        <f t="shared" si="13"/>
        <v>Posgrado</v>
      </c>
      <c r="L628" s="98" t="s">
        <v>394</v>
      </c>
    </row>
    <row r="629" spans="3:12" ht="15.75" thickBot="1" x14ac:dyDescent="0.3">
      <c r="C629" s="137" t="s">
        <v>485</v>
      </c>
      <c r="D629" s="199"/>
      <c r="E629" s="152">
        <v>12</v>
      </c>
      <c r="F629" s="303">
        <f>HLOOKUP($C629,$BZ$2:$CM$3,2,0)</f>
        <v>29777.99</v>
      </c>
      <c r="G629" s="113">
        <f>D629*E629*F629</f>
        <v>0</v>
      </c>
      <c r="H629" s="166"/>
      <c r="I629" s="114" t="s">
        <v>495</v>
      </c>
      <c r="J629" s="114" t="str">
        <f>VLOOKUP(I629,Presupuesto!$B$11:$C$565,2,0)</f>
        <v>SUELDOS Y SALARIOS PERMANENTES</v>
      </c>
      <c r="K629" s="98" t="str">
        <f t="shared" si="13"/>
        <v>Posgrado</v>
      </c>
      <c r="L629" s="98" t="s">
        <v>394</v>
      </c>
    </row>
    <row r="630" spans="3:12" x14ac:dyDescent="0.25">
      <c r="C630" s="171" t="s">
        <v>58</v>
      </c>
      <c r="D630" s="163"/>
      <c r="E630" s="154">
        <v>0</v>
      </c>
      <c r="F630" s="100">
        <f>IF(E629=0,"",(G629/E629)/12*E629)</f>
        <v>0</v>
      </c>
      <c r="G630" s="97">
        <f>F630</f>
        <v>0</v>
      </c>
      <c r="H630" s="164"/>
      <c r="I630" s="116" t="s">
        <v>515</v>
      </c>
      <c r="J630" s="116" t="str">
        <f>VLOOKUP(I630,Presupuesto!$B$11:$C$565,2,0)</f>
        <v>AGUINALDO Y DECIMO CUARTO MES</v>
      </c>
      <c r="K630" s="98" t="str">
        <f t="shared" si="13"/>
        <v>Posgrado</v>
      </c>
      <c r="L630" s="98" t="s">
        <v>394</v>
      </c>
    </row>
    <row r="631" spans="3:12" ht="15.75" thickBot="1" x14ac:dyDescent="0.3">
      <c r="C631" s="172" t="s">
        <v>59</v>
      </c>
      <c r="D631" s="163"/>
      <c r="E631" s="154">
        <v>0</v>
      </c>
      <c r="F631" s="117">
        <f>IF(E629&lt;6,"",((E629-6)/12)*(G629/E629))</f>
        <v>0</v>
      </c>
      <c r="G631" s="97">
        <f>F631</f>
        <v>0</v>
      </c>
      <c r="H631" s="164"/>
      <c r="I631" s="101" t="s">
        <v>518</v>
      </c>
      <c r="J631" s="101" t="str">
        <f>VLOOKUP(I631,Presupuesto!$B$11:$C$565,2,0)</f>
        <v>DECIMOCUARTO MES</v>
      </c>
      <c r="K631" s="98" t="str">
        <f t="shared" si="13"/>
        <v>Posgrado</v>
      </c>
      <c r="L631" s="98" t="s">
        <v>394</v>
      </c>
    </row>
    <row r="632" spans="3:12" ht="15.75" thickBot="1" x14ac:dyDescent="0.3">
      <c r="C632" s="137" t="s">
        <v>486</v>
      </c>
      <c r="D632" s="199"/>
      <c r="E632" s="152">
        <v>12</v>
      </c>
      <c r="F632" s="303">
        <f>HLOOKUP($C632,$BZ$2:$CM$3,2,0)</f>
        <v>27792.79</v>
      </c>
      <c r="G632" s="113">
        <f>D632*E632*F632</f>
        <v>0</v>
      </c>
      <c r="H632" s="166"/>
      <c r="I632" s="114" t="s">
        <v>495</v>
      </c>
      <c r="J632" s="114" t="str">
        <f>VLOOKUP(I632,Presupuesto!$B$11:$C$565,2,0)</f>
        <v>SUELDOS Y SALARIOS PERMANENTES</v>
      </c>
      <c r="K632" s="98" t="str">
        <f t="shared" si="13"/>
        <v>Posgrado</v>
      </c>
      <c r="L632" s="98" t="s">
        <v>394</v>
      </c>
    </row>
    <row r="633" spans="3:12" x14ac:dyDescent="0.25">
      <c r="C633" s="171" t="s">
        <v>58</v>
      </c>
      <c r="D633" s="163"/>
      <c r="E633" s="154">
        <v>0</v>
      </c>
      <c r="F633" s="100">
        <f>IF(E632=0,"",(G632/E632)/12*E632)</f>
        <v>0</v>
      </c>
      <c r="G633" s="97">
        <f>F633</f>
        <v>0</v>
      </c>
      <c r="H633" s="164"/>
      <c r="I633" s="116" t="s">
        <v>515</v>
      </c>
      <c r="J633" s="116" t="str">
        <f>VLOOKUP(I633,Presupuesto!$B$11:$C$565,2,0)</f>
        <v>AGUINALDO Y DECIMO CUARTO MES</v>
      </c>
      <c r="K633" s="98" t="str">
        <f t="shared" si="13"/>
        <v>Posgrado</v>
      </c>
      <c r="L633" s="98" t="s">
        <v>394</v>
      </c>
    </row>
    <row r="634" spans="3:12" ht="15.75" thickBot="1" x14ac:dyDescent="0.3">
      <c r="C634" s="172" t="s">
        <v>59</v>
      </c>
      <c r="D634" s="163"/>
      <c r="E634" s="154">
        <v>0</v>
      </c>
      <c r="F634" s="117">
        <f>IF(E632&lt;6,"",((E632-6)/12)*(G632/E632))</f>
        <v>0</v>
      </c>
      <c r="G634" s="97">
        <f>F634</f>
        <v>0</v>
      </c>
      <c r="H634" s="164"/>
      <c r="I634" s="101" t="s">
        <v>518</v>
      </c>
      <c r="J634" s="101" t="str">
        <f>VLOOKUP(I634,Presupuesto!$B$11:$C$565,2,0)</f>
        <v>DECIMOCUARTO MES</v>
      </c>
      <c r="K634" s="98" t="str">
        <f t="shared" si="13"/>
        <v>Posgrado</v>
      </c>
      <c r="L634" s="98" t="s">
        <v>394</v>
      </c>
    </row>
    <row r="635" spans="3:12" ht="15.75" thickBot="1" x14ac:dyDescent="0.3">
      <c r="C635" s="137" t="s">
        <v>487</v>
      </c>
      <c r="D635" s="199"/>
      <c r="E635" s="152">
        <v>12</v>
      </c>
      <c r="F635" s="303">
        <f>HLOOKUP($C635,$BZ$2:$CM$3,2,0)</f>
        <v>18859.39</v>
      </c>
      <c r="G635" s="113">
        <f>D635*E635*F635</f>
        <v>0</v>
      </c>
      <c r="H635" s="166"/>
      <c r="I635" s="114" t="s">
        <v>495</v>
      </c>
      <c r="J635" s="114" t="str">
        <f>VLOOKUP(I635,Presupuesto!$B$11:$C$565,2,0)</f>
        <v>SUELDOS Y SALARIOS PERMANENTES</v>
      </c>
      <c r="K635" s="98" t="str">
        <f t="shared" si="13"/>
        <v>Posgrado</v>
      </c>
      <c r="L635" s="98" t="s">
        <v>394</v>
      </c>
    </row>
    <row r="636" spans="3:12" x14ac:dyDescent="0.25">
      <c r="C636" s="171" t="s">
        <v>58</v>
      </c>
      <c r="D636" s="163"/>
      <c r="E636" s="154">
        <v>0</v>
      </c>
      <c r="F636" s="100">
        <f>IF(E635=0,"",(G635/E635)/12*E635)</f>
        <v>0</v>
      </c>
      <c r="G636" s="97">
        <f>F636</f>
        <v>0</v>
      </c>
      <c r="H636" s="164"/>
      <c r="I636" s="116" t="s">
        <v>515</v>
      </c>
      <c r="J636" s="116" t="str">
        <f>VLOOKUP(I636,Presupuesto!$B$11:$C$565,2,0)</f>
        <v>AGUINALDO Y DECIMO CUARTO MES</v>
      </c>
      <c r="K636" s="98" t="str">
        <f t="shared" si="13"/>
        <v>Posgrado</v>
      </c>
      <c r="L636" s="98" t="s">
        <v>394</v>
      </c>
    </row>
    <row r="637" spans="3:12" ht="15.75" thickBot="1" x14ac:dyDescent="0.3">
      <c r="C637" s="172" t="s">
        <v>59</v>
      </c>
      <c r="D637" s="163"/>
      <c r="E637" s="154">
        <v>0</v>
      </c>
      <c r="F637" s="117">
        <f>IF(E635&lt;6,"",((E635-6)/12)*(G635/E635))</f>
        <v>0</v>
      </c>
      <c r="G637" s="97">
        <f>F637</f>
        <v>0</v>
      </c>
      <c r="H637" s="164"/>
      <c r="I637" s="101" t="s">
        <v>518</v>
      </c>
      <c r="J637" s="101" t="str">
        <f>VLOOKUP(I637,Presupuesto!$B$11:$C$565,2,0)</f>
        <v>DECIMOCUARTO MES</v>
      </c>
      <c r="K637" s="98" t="str">
        <f t="shared" si="13"/>
        <v>Posgrado</v>
      </c>
      <c r="L637" s="98" t="s">
        <v>394</v>
      </c>
    </row>
    <row r="638" spans="3:12" ht="15.75" thickBot="1" x14ac:dyDescent="0.3">
      <c r="C638" s="137" t="s">
        <v>488</v>
      </c>
      <c r="D638" s="199"/>
      <c r="E638" s="152">
        <v>12</v>
      </c>
      <c r="F638" s="303">
        <f>HLOOKUP($C638,$BZ$2:$CM$3,2,0)</f>
        <v>17866.8</v>
      </c>
      <c r="G638" s="113">
        <f>D638*E638*F638</f>
        <v>0</v>
      </c>
      <c r="H638" s="166"/>
      <c r="I638" s="114" t="s">
        <v>495</v>
      </c>
      <c r="J638" s="114" t="str">
        <f>VLOOKUP(I638,Presupuesto!$B$11:$C$565,2,0)</f>
        <v>SUELDOS Y SALARIOS PERMANENTES</v>
      </c>
      <c r="K638" s="98" t="str">
        <f t="shared" si="13"/>
        <v>Posgrado</v>
      </c>
      <c r="L638" s="98" t="s">
        <v>394</v>
      </c>
    </row>
    <row r="639" spans="3:12" x14ac:dyDescent="0.25">
      <c r="C639" s="171" t="s">
        <v>58</v>
      </c>
      <c r="D639" s="163"/>
      <c r="E639" s="154">
        <v>0</v>
      </c>
      <c r="F639" s="100">
        <f>IF(E638=0,"",(G638/E638)/12*E638)</f>
        <v>0</v>
      </c>
      <c r="G639" s="97">
        <f>F639</f>
        <v>0</v>
      </c>
      <c r="H639" s="164"/>
      <c r="I639" s="116" t="s">
        <v>515</v>
      </c>
      <c r="J639" s="116" t="str">
        <f>VLOOKUP(I639,Presupuesto!$B$11:$C$565,2,0)</f>
        <v>AGUINALDO Y DECIMO CUARTO MES</v>
      </c>
      <c r="K639" s="98" t="str">
        <f t="shared" si="13"/>
        <v>Posgrado</v>
      </c>
      <c r="L639" s="98" t="s">
        <v>394</v>
      </c>
    </row>
    <row r="640" spans="3:12" ht="15.75" thickBot="1" x14ac:dyDescent="0.3">
      <c r="C640" s="172" t="s">
        <v>59</v>
      </c>
      <c r="D640" s="163"/>
      <c r="E640" s="154">
        <v>0</v>
      </c>
      <c r="F640" s="117">
        <f>IF(E638&lt;6,"",((E638-6)/12)*(G638/E638))</f>
        <v>0</v>
      </c>
      <c r="G640" s="97">
        <f>F640</f>
        <v>0</v>
      </c>
      <c r="H640" s="164"/>
      <c r="I640" s="101" t="s">
        <v>518</v>
      </c>
      <c r="J640" s="101" t="str">
        <f>VLOOKUP(I640,Presupuesto!$B$11:$C$565,2,0)</f>
        <v>DECIMOCUARTO MES</v>
      </c>
      <c r="K640" s="98" t="str">
        <f t="shared" si="13"/>
        <v>Posgrado</v>
      </c>
      <c r="L640" s="98" t="s">
        <v>394</v>
      </c>
    </row>
    <row r="641" spans="3:12" ht="15.75" thickBot="1" x14ac:dyDescent="0.3">
      <c r="C641" s="137" t="s">
        <v>489</v>
      </c>
      <c r="D641" s="199"/>
      <c r="E641" s="152">
        <v>12</v>
      </c>
      <c r="F641" s="303">
        <f>HLOOKUP($C641,$BZ$2:$CM$3,2,0)</f>
        <v>13896.4</v>
      </c>
      <c r="G641" s="113">
        <f>D641*E641*F641</f>
        <v>0</v>
      </c>
      <c r="H641" s="166"/>
      <c r="I641" s="114" t="s">
        <v>495</v>
      </c>
      <c r="J641" s="114" t="str">
        <f>VLOOKUP(I641,Presupuesto!$B$11:$C$565,2,0)</f>
        <v>SUELDOS Y SALARIOS PERMANENTES</v>
      </c>
      <c r="K641" s="98" t="str">
        <f t="shared" si="13"/>
        <v>Posgrado</v>
      </c>
      <c r="L641" s="98" t="s">
        <v>394</v>
      </c>
    </row>
    <row r="642" spans="3:12" x14ac:dyDescent="0.25">
      <c r="C642" s="171" t="s">
        <v>58</v>
      </c>
      <c r="D642" s="163"/>
      <c r="E642" s="154">
        <v>0</v>
      </c>
      <c r="F642" s="100">
        <f>IF(E641=0,"",(G641/E641)/12*E641)</f>
        <v>0</v>
      </c>
      <c r="G642" s="97">
        <f>F642</f>
        <v>0</v>
      </c>
      <c r="H642" s="164"/>
      <c r="I642" s="116" t="s">
        <v>515</v>
      </c>
      <c r="J642" s="116" t="str">
        <f>VLOOKUP(I642,Presupuesto!$B$11:$C$565,2,0)</f>
        <v>AGUINALDO Y DECIMO CUARTO MES</v>
      </c>
      <c r="K642" s="98" t="str">
        <f t="shared" si="13"/>
        <v>Posgrado</v>
      </c>
      <c r="L642" s="98" t="s">
        <v>394</v>
      </c>
    </row>
    <row r="643" spans="3:12" ht="15.75" thickBot="1" x14ac:dyDescent="0.3">
      <c r="C643" s="172" t="s">
        <v>59</v>
      </c>
      <c r="D643" s="163"/>
      <c r="E643" s="154">
        <v>0</v>
      </c>
      <c r="F643" s="117">
        <f>IF(E641&lt;6,"",((E641-6)/12)*(G641/E641))</f>
        <v>0</v>
      </c>
      <c r="G643" s="97">
        <f>F643</f>
        <v>0</v>
      </c>
      <c r="H643" s="164"/>
      <c r="I643" s="101" t="s">
        <v>518</v>
      </c>
      <c r="J643" s="101" t="str">
        <f>VLOOKUP(I643,Presupuesto!$B$11:$C$565,2,0)</f>
        <v>DECIMOCUARTO MES</v>
      </c>
      <c r="K643" s="98" t="str">
        <f t="shared" si="13"/>
        <v>Posgrado</v>
      </c>
      <c r="L643" s="98" t="s">
        <v>394</v>
      </c>
    </row>
    <row r="644" spans="3:12" ht="15.75" thickBot="1" x14ac:dyDescent="0.3">
      <c r="C644" s="137" t="s">
        <v>490</v>
      </c>
      <c r="D644" s="199"/>
      <c r="E644" s="152">
        <v>12</v>
      </c>
      <c r="F644" s="303">
        <f>HLOOKUP($C644,$BZ$2:$CM$3,2,0)</f>
        <v>15004.09</v>
      </c>
      <c r="G644" s="113">
        <f>D644*E644*F644</f>
        <v>0</v>
      </c>
      <c r="H644" s="166"/>
      <c r="I644" s="114" t="s">
        <v>495</v>
      </c>
      <c r="J644" s="114" t="str">
        <f>VLOOKUP(I644,Presupuesto!$B$11:$C$565,2,0)</f>
        <v>SUELDOS Y SALARIOS PERMANENTES</v>
      </c>
      <c r="K644" s="98" t="str">
        <f t="shared" si="13"/>
        <v>Posgrado</v>
      </c>
      <c r="L644" s="98" t="s">
        <v>394</v>
      </c>
    </row>
    <row r="645" spans="3:12" x14ac:dyDescent="0.25">
      <c r="C645" s="171" t="s">
        <v>58</v>
      </c>
      <c r="D645" s="163"/>
      <c r="E645" s="154">
        <v>0</v>
      </c>
      <c r="F645" s="100">
        <f>IF(E644=0,"",(G644/E644)/12*E644)</f>
        <v>0</v>
      </c>
      <c r="G645" s="97">
        <f>F645</f>
        <v>0</v>
      </c>
      <c r="H645" s="164"/>
      <c r="I645" s="116" t="s">
        <v>515</v>
      </c>
      <c r="J645" s="116" t="str">
        <f>VLOOKUP(I645,Presupuesto!$B$11:$C$565,2,0)</f>
        <v>AGUINALDO Y DECIMO CUARTO MES</v>
      </c>
      <c r="K645" s="98" t="str">
        <f t="shared" si="13"/>
        <v>Posgrado</v>
      </c>
      <c r="L645" s="98" t="s">
        <v>394</v>
      </c>
    </row>
    <row r="646" spans="3:12" ht="15.75" thickBot="1" x14ac:dyDescent="0.3">
      <c r="C646" s="172" t="s">
        <v>59</v>
      </c>
      <c r="D646" s="163"/>
      <c r="E646" s="154">
        <v>0</v>
      </c>
      <c r="F646" s="117">
        <f>IF(E644&lt;6,"",((E644-6)/12)*(G644/E644))</f>
        <v>0</v>
      </c>
      <c r="G646" s="97">
        <f>F646</f>
        <v>0</v>
      </c>
      <c r="H646" s="164"/>
      <c r="I646" s="101" t="s">
        <v>518</v>
      </c>
      <c r="J646" s="101" t="str">
        <f>VLOOKUP(I646,Presupuesto!$B$11:$C$565,2,0)</f>
        <v>DECIMOCUARTO MES</v>
      </c>
      <c r="K646" s="98" t="str">
        <f t="shared" si="13"/>
        <v>Posgrado</v>
      </c>
      <c r="L646" s="98" t="s">
        <v>394</v>
      </c>
    </row>
    <row r="647" spans="3:12" ht="15.75" thickBot="1" x14ac:dyDescent="0.3">
      <c r="C647" s="137" t="s">
        <v>491</v>
      </c>
      <c r="D647" s="199"/>
      <c r="E647" s="152">
        <v>12</v>
      </c>
      <c r="F647" s="303">
        <f>HLOOKUP($C647,$BZ$2:$CM$3,2,0)</f>
        <v>13238.9</v>
      </c>
      <c r="G647" s="113">
        <f>D647*E647*F647</f>
        <v>0</v>
      </c>
      <c r="H647" s="166"/>
      <c r="I647" s="114" t="s">
        <v>495</v>
      </c>
      <c r="J647" s="114" t="str">
        <f>VLOOKUP(I647,Presupuesto!$B$11:$C$565,2,0)</f>
        <v>SUELDOS Y SALARIOS PERMANENTES</v>
      </c>
      <c r="K647" s="98" t="str">
        <f t="shared" si="13"/>
        <v>Posgrado</v>
      </c>
      <c r="L647" s="98" t="s">
        <v>394</v>
      </c>
    </row>
    <row r="648" spans="3:12" x14ac:dyDescent="0.25">
      <c r="C648" s="171" t="s">
        <v>58</v>
      </c>
      <c r="D648" s="163"/>
      <c r="E648" s="154">
        <v>0</v>
      </c>
      <c r="F648" s="100">
        <f>IF(E647=0,"",(G647/E647)/12*E647)</f>
        <v>0</v>
      </c>
      <c r="G648" s="97">
        <f>F648</f>
        <v>0</v>
      </c>
      <c r="H648" s="164"/>
      <c r="I648" s="116" t="s">
        <v>515</v>
      </c>
      <c r="J648" s="116" t="str">
        <f>VLOOKUP(I648,Presupuesto!$B$11:$C$565,2,0)</f>
        <v>AGUINALDO Y DECIMO CUARTO MES</v>
      </c>
      <c r="K648" s="98" t="str">
        <f t="shared" si="13"/>
        <v>Posgrado</v>
      </c>
      <c r="L648" s="98" t="s">
        <v>394</v>
      </c>
    </row>
    <row r="649" spans="3:12" ht="15.75" thickBot="1" x14ac:dyDescent="0.3">
      <c r="C649" s="172" t="s">
        <v>59</v>
      </c>
      <c r="D649" s="163"/>
      <c r="E649" s="154">
        <v>0</v>
      </c>
      <c r="F649" s="117">
        <f>IF(E647&lt;6,"",((E647-6)/12)*(G647/E647))</f>
        <v>0</v>
      </c>
      <c r="G649" s="97">
        <f>F649</f>
        <v>0</v>
      </c>
      <c r="H649" s="164"/>
      <c r="I649" s="101" t="s">
        <v>518</v>
      </c>
      <c r="J649" s="101" t="str">
        <f>VLOOKUP(I649,Presupuesto!$B$11:$C$565,2,0)</f>
        <v>DECIMOCUARTO MES</v>
      </c>
      <c r="K649" s="98" t="str">
        <f t="shared" si="13"/>
        <v>Posgrado</v>
      </c>
      <c r="L649" s="98" t="s">
        <v>394</v>
      </c>
    </row>
    <row r="650" spans="3:12" ht="15.75" thickBot="1" x14ac:dyDescent="0.3">
      <c r="C650" s="137" t="s">
        <v>492</v>
      </c>
      <c r="D650" s="199"/>
      <c r="E650" s="152">
        <v>12</v>
      </c>
      <c r="F650" s="303">
        <f>HLOOKUP($C650,$BZ$2:$CM$3,2,0)</f>
        <v>12356.31</v>
      </c>
      <c r="G650" s="113">
        <f>D650*E650*F650</f>
        <v>0</v>
      </c>
      <c r="H650" s="166"/>
      <c r="I650" s="114" t="s">
        <v>495</v>
      </c>
      <c r="J650" s="114" t="str">
        <f>VLOOKUP(I650,Presupuesto!$B$11:$C$565,2,0)</f>
        <v>SUELDOS Y SALARIOS PERMANENTES</v>
      </c>
      <c r="K650" s="98" t="str">
        <f t="shared" ref="K650:K667" si="14">$K$617</f>
        <v>Posgrado</v>
      </c>
      <c r="L650" s="98" t="s">
        <v>394</v>
      </c>
    </row>
    <row r="651" spans="3:12" x14ac:dyDescent="0.25">
      <c r="C651" s="171" t="s">
        <v>58</v>
      </c>
      <c r="D651" s="163"/>
      <c r="E651" s="154">
        <v>0</v>
      </c>
      <c r="F651" s="100">
        <f>IF(E650=0,"",(G650/E650)/12*E650)</f>
        <v>0</v>
      </c>
      <c r="G651" s="97">
        <f>F651</f>
        <v>0</v>
      </c>
      <c r="H651" s="164"/>
      <c r="I651" s="116" t="s">
        <v>515</v>
      </c>
      <c r="J651" s="116" t="str">
        <f>VLOOKUP(I651,Presupuesto!$B$11:$C$565,2,0)</f>
        <v>AGUINALDO Y DECIMO CUARTO MES</v>
      </c>
      <c r="K651" s="98" t="str">
        <f t="shared" si="14"/>
        <v>Posgrado</v>
      </c>
      <c r="L651" s="98" t="s">
        <v>394</v>
      </c>
    </row>
    <row r="652" spans="3:12" ht="15.75" thickBot="1" x14ac:dyDescent="0.3">
      <c r="C652" s="172" t="s">
        <v>59</v>
      </c>
      <c r="D652" s="163"/>
      <c r="E652" s="154">
        <v>0</v>
      </c>
      <c r="F652" s="117">
        <f>IF(E650&lt;6,"",((E650-6)/12)*(G650/E650))</f>
        <v>0</v>
      </c>
      <c r="G652" s="97">
        <f>F652</f>
        <v>0</v>
      </c>
      <c r="H652" s="164"/>
      <c r="I652" s="101" t="s">
        <v>518</v>
      </c>
      <c r="J652" s="101" t="str">
        <f>VLOOKUP(I652,Presupuesto!$B$11:$C$565,2,0)</f>
        <v>DECIMOCUARTO MES</v>
      </c>
      <c r="K652" s="98" t="str">
        <f t="shared" si="14"/>
        <v>Posgrado</v>
      </c>
      <c r="L652" s="98" t="s">
        <v>394</v>
      </c>
    </row>
    <row r="653" spans="3:12" ht="15.75" thickBot="1" x14ac:dyDescent="0.3">
      <c r="C653" s="137" t="s">
        <v>493</v>
      </c>
      <c r="D653" s="199"/>
      <c r="E653" s="152">
        <v>12</v>
      </c>
      <c r="F653" s="303">
        <f>HLOOKUP($C653,$BZ$2:$CM$3,2,0)</f>
        <v>463.22</v>
      </c>
      <c r="G653" s="113">
        <f>D653*E653*F653</f>
        <v>0</v>
      </c>
      <c r="H653" s="166"/>
      <c r="I653" s="114" t="s">
        <v>495</v>
      </c>
      <c r="J653" s="114" t="str">
        <f>VLOOKUP(I653,Presupuesto!$B$11:$C$565,2,0)</f>
        <v>SUELDOS Y SALARIOS PERMANENTES</v>
      </c>
      <c r="K653" s="98" t="str">
        <f t="shared" si="14"/>
        <v>Posgrado</v>
      </c>
      <c r="L653" s="98" t="s">
        <v>394</v>
      </c>
    </row>
    <row r="654" spans="3:12" x14ac:dyDescent="0.25">
      <c r="C654" s="171" t="s">
        <v>58</v>
      </c>
      <c r="D654" s="163"/>
      <c r="E654" s="154">
        <v>0</v>
      </c>
      <c r="F654" s="100">
        <f>IF(E653=0,"",(G653/E653)/12*E653)</f>
        <v>0</v>
      </c>
      <c r="G654" s="97">
        <f>F654</f>
        <v>0</v>
      </c>
      <c r="H654" s="164"/>
      <c r="I654" s="116" t="s">
        <v>515</v>
      </c>
      <c r="J654" s="116" t="str">
        <f>VLOOKUP(I654,Presupuesto!$B$11:$C$565,2,0)</f>
        <v>AGUINALDO Y DECIMO CUARTO MES</v>
      </c>
      <c r="K654" s="98" t="str">
        <f t="shared" si="14"/>
        <v>Posgrado</v>
      </c>
      <c r="L654" s="98" t="s">
        <v>394</v>
      </c>
    </row>
    <row r="655" spans="3:12" ht="15.75" thickBot="1" x14ac:dyDescent="0.3">
      <c r="C655" s="172" t="s">
        <v>59</v>
      </c>
      <c r="D655" s="163"/>
      <c r="E655" s="154">
        <v>0</v>
      </c>
      <c r="F655" s="117">
        <f>IF(E653&lt;6,"",((E653-6)/12)*(G653/E653))</f>
        <v>0</v>
      </c>
      <c r="G655" s="97">
        <f>F655</f>
        <v>0</v>
      </c>
      <c r="H655" s="164"/>
      <c r="I655" s="101" t="s">
        <v>518</v>
      </c>
      <c r="J655" s="101" t="str">
        <f>VLOOKUP(I655,Presupuesto!$B$11:$C$565,2,0)</f>
        <v>DECIMOCUARTO MES</v>
      </c>
      <c r="K655" s="98" t="str">
        <f t="shared" si="14"/>
        <v>Posgrado</v>
      </c>
      <c r="L655" s="98" t="s">
        <v>394</v>
      </c>
    </row>
    <row r="656" spans="3:12" ht="15.75" thickBot="1" x14ac:dyDescent="0.3">
      <c r="C656" s="137" t="s">
        <v>494</v>
      </c>
      <c r="D656" s="199"/>
      <c r="E656" s="152">
        <v>12</v>
      </c>
      <c r="F656" s="303">
        <f>HLOOKUP($C656,$BZ$2:$CM$3,2,0)</f>
        <v>2007.3</v>
      </c>
      <c r="G656" s="113">
        <f>D656*E656*F656</f>
        <v>0</v>
      </c>
      <c r="H656" s="166"/>
      <c r="I656" s="114" t="s">
        <v>495</v>
      </c>
      <c r="J656" s="114" t="str">
        <f>VLOOKUP(I656,Presupuesto!$B$11:$C$565,2,0)</f>
        <v>SUELDOS Y SALARIOS PERMANENTES</v>
      </c>
      <c r="K656" s="98" t="str">
        <f t="shared" si="14"/>
        <v>Posgrado</v>
      </c>
      <c r="L656" s="98" t="s">
        <v>394</v>
      </c>
    </row>
    <row r="657" spans="3:12" x14ac:dyDescent="0.25">
      <c r="C657" s="171" t="s">
        <v>58</v>
      </c>
      <c r="D657" s="163"/>
      <c r="E657" s="154">
        <v>0</v>
      </c>
      <c r="F657" s="100">
        <f>IF(E656=0,"",(G656/E656)/12*E656)</f>
        <v>0</v>
      </c>
      <c r="G657" s="97">
        <f>F657</f>
        <v>0</v>
      </c>
      <c r="H657" s="164"/>
      <c r="I657" s="116" t="s">
        <v>515</v>
      </c>
      <c r="J657" s="116" t="str">
        <f>VLOOKUP(I657,Presupuesto!$B$11:$C$565,2,0)</f>
        <v>AGUINALDO Y DECIMO CUARTO MES</v>
      </c>
      <c r="K657" s="98" t="str">
        <f t="shared" si="14"/>
        <v>Posgrado</v>
      </c>
      <c r="L657" s="98" t="s">
        <v>394</v>
      </c>
    </row>
    <row r="658" spans="3:12" ht="15.75" thickBot="1" x14ac:dyDescent="0.3">
      <c r="C658" s="172" t="s">
        <v>59</v>
      </c>
      <c r="D658" s="163"/>
      <c r="E658" s="154">
        <v>0</v>
      </c>
      <c r="F658" s="117">
        <f>IF(E656&lt;6,"",((E656-6)/12)*(G656/E656))</f>
        <v>0</v>
      </c>
      <c r="G658" s="97">
        <f>F658</f>
        <v>0</v>
      </c>
      <c r="H658" s="164"/>
      <c r="I658" s="101" t="s">
        <v>518</v>
      </c>
      <c r="J658" s="101" t="str">
        <f>VLOOKUP(I658,Presupuesto!$B$11:$C$565,2,0)</f>
        <v>DECIMOCUARTO MES</v>
      </c>
      <c r="K658" s="98" t="str">
        <f t="shared" si="14"/>
        <v>Posgrado</v>
      </c>
      <c r="L658" s="98" t="s">
        <v>394</v>
      </c>
    </row>
    <row r="659" spans="3:12" ht="15.75" thickBot="1" x14ac:dyDescent="0.3">
      <c r="C659" s="140" t="s">
        <v>83</v>
      </c>
      <c r="D659" s="199"/>
      <c r="E659" s="152">
        <v>12</v>
      </c>
      <c r="F659" s="139">
        <v>30000</v>
      </c>
      <c r="G659" s="113">
        <f>D659*E659*F659</f>
        <v>0</v>
      </c>
      <c r="H659" s="166"/>
      <c r="I659" s="114" t="s">
        <v>563</v>
      </c>
      <c r="J659" s="114" t="str">
        <f>VLOOKUP(I659,Presupuesto!$B$11:$C$565,2,0)</f>
        <v>CONTRATOS ESPECIALES</v>
      </c>
      <c r="K659" s="98" t="str">
        <f t="shared" si="14"/>
        <v>Posgrado</v>
      </c>
      <c r="L659" s="98" t="s">
        <v>394</v>
      </c>
    </row>
    <row r="660" spans="3:12" x14ac:dyDescent="0.25">
      <c r="C660" s="171" t="s">
        <v>58</v>
      </c>
      <c r="D660" s="163"/>
      <c r="E660" s="154">
        <v>0</v>
      </c>
      <c r="F660" s="117">
        <f>IF(E659=0,"",(G659/E659)/12*E659)</f>
        <v>0</v>
      </c>
      <c r="G660" s="97">
        <f>F660</f>
        <v>0</v>
      </c>
      <c r="H660" s="164"/>
      <c r="I660" s="101" t="s">
        <v>563</v>
      </c>
      <c r="J660" s="101" t="str">
        <f>VLOOKUP(I660,Presupuesto!$B$11:$C$565,2,0)</f>
        <v>CONTRATOS ESPECIALES</v>
      </c>
      <c r="K660" s="98" t="str">
        <f t="shared" si="14"/>
        <v>Posgrado</v>
      </c>
      <c r="L660" s="98" t="s">
        <v>393</v>
      </c>
    </row>
    <row r="661" spans="3:12" ht="15.75" thickBot="1" x14ac:dyDescent="0.3">
      <c r="C661" s="172" t="s">
        <v>59</v>
      </c>
      <c r="D661" s="163"/>
      <c r="E661" s="154">
        <v>0</v>
      </c>
      <c r="F661" s="100">
        <f>IF(E659&lt;6,"",((E659-6)/12)*(G659/E659))</f>
        <v>0</v>
      </c>
      <c r="G661" s="97">
        <f>F661</f>
        <v>0</v>
      </c>
      <c r="H661" s="164"/>
      <c r="I661" s="101" t="s">
        <v>563</v>
      </c>
      <c r="J661" s="101" t="str">
        <f>VLOOKUP(I661,Presupuesto!$B$11:$C$565,2,0)</f>
        <v>CONTRATOS ESPECIALES</v>
      </c>
      <c r="K661" s="98" t="str">
        <f t="shared" si="14"/>
        <v>Posgrado</v>
      </c>
      <c r="L661" s="98" t="s">
        <v>398</v>
      </c>
    </row>
    <row r="662" spans="3:12" ht="15.75" thickBot="1" x14ac:dyDescent="0.3">
      <c r="C662" s="140" t="s">
        <v>60</v>
      </c>
      <c r="D662" s="199"/>
      <c r="E662" s="152">
        <v>12</v>
      </c>
      <c r="F662" s="118">
        <v>30000</v>
      </c>
      <c r="G662" s="113">
        <f>D662*E662*F662</f>
        <v>0</v>
      </c>
      <c r="H662" s="166"/>
      <c r="I662" s="114" t="s">
        <v>704</v>
      </c>
      <c r="J662" s="114" t="str">
        <f>VLOOKUP(I662,Presupuesto!$B$11:$C$565,2,0)</f>
        <v>OTROS SERVICIOS TECNICOS Y PROFESIONALES</v>
      </c>
      <c r="K662" s="98" t="str">
        <f t="shared" si="14"/>
        <v>Posgrado</v>
      </c>
      <c r="L662" s="98" t="s">
        <v>393</v>
      </c>
    </row>
    <row r="663" spans="3:12" x14ac:dyDescent="0.25">
      <c r="C663" s="171" t="s">
        <v>58</v>
      </c>
      <c r="D663" s="163"/>
      <c r="E663" s="154">
        <v>0</v>
      </c>
      <c r="F663" s="100">
        <v>0</v>
      </c>
      <c r="G663" s="97">
        <f>F663</f>
        <v>0</v>
      </c>
      <c r="H663" s="164"/>
      <c r="I663" s="101" t="s">
        <v>704</v>
      </c>
      <c r="J663" s="101" t="str">
        <f>VLOOKUP(I663,Presupuesto!$B$11:$C$565,2,0)</f>
        <v>OTROS SERVICIOS TECNICOS Y PROFESIONALES</v>
      </c>
      <c r="K663" s="98" t="str">
        <f t="shared" si="14"/>
        <v>Posgrado</v>
      </c>
      <c r="L663" s="98" t="s">
        <v>393</v>
      </c>
    </row>
    <row r="664" spans="3:12" ht="15.75" thickBot="1" x14ac:dyDescent="0.3">
      <c r="C664" s="172" t="s">
        <v>59</v>
      </c>
      <c r="D664" s="163"/>
      <c r="E664" s="154">
        <v>0</v>
      </c>
      <c r="F664" s="100">
        <v>0</v>
      </c>
      <c r="G664" s="97">
        <f>F664</f>
        <v>0</v>
      </c>
      <c r="H664" s="164"/>
      <c r="I664" s="101" t="s">
        <v>704</v>
      </c>
      <c r="J664" s="101" t="str">
        <f>VLOOKUP(I664,Presupuesto!$B$11:$C$565,2,0)</f>
        <v>OTROS SERVICIOS TECNICOS Y PROFESIONALES</v>
      </c>
      <c r="K664" s="98" t="str">
        <f t="shared" si="14"/>
        <v>Posgrado</v>
      </c>
      <c r="L664" s="98" t="s">
        <v>393</v>
      </c>
    </row>
    <row r="665" spans="3:12" ht="15.75" thickBot="1" x14ac:dyDescent="0.3">
      <c r="C665" s="140" t="s">
        <v>61</v>
      </c>
      <c r="D665" s="199"/>
      <c r="E665" s="152">
        <v>12</v>
      </c>
      <c r="F665" s="118">
        <v>30000</v>
      </c>
      <c r="G665" s="113">
        <f>D665*E665*F665</f>
        <v>0</v>
      </c>
      <c r="H665" s="166"/>
      <c r="I665" s="114" t="s">
        <v>495</v>
      </c>
      <c r="J665" s="114" t="str">
        <f>VLOOKUP(I665,Presupuesto!$B$11:$C$565,2,0)</f>
        <v>SUELDOS Y SALARIOS PERMANENTES</v>
      </c>
      <c r="K665" s="98" t="str">
        <f t="shared" si="14"/>
        <v>Posgrado</v>
      </c>
      <c r="L665" s="98" t="s">
        <v>393</v>
      </c>
    </row>
    <row r="666" spans="3:12" x14ac:dyDescent="0.25">
      <c r="C666" s="171" t="s">
        <v>58</v>
      </c>
      <c r="D666" s="169"/>
      <c r="E666" s="131">
        <v>0</v>
      </c>
      <c r="F666" s="119">
        <f>IF(E665=0,"",(G665/E665)/12*E665)</f>
        <v>0</v>
      </c>
      <c r="G666" s="120">
        <f>F666</f>
        <v>0</v>
      </c>
      <c r="H666" s="164"/>
      <c r="I666" s="101" t="s">
        <v>515</v>
      </c>
      <c r="J666" s="101" t="str">
        <f>VLOOKUP(I666,Presupuesto!$B$11:$C$565,2,0)</f>
        <v>AGUINALDO Y DECIMO CUARTO MES</v>
      </c>
      <c r="K666" s="98" t="str">
        <f t="shared" si="14"/>
        <v>Posgrado</v>
      </c>
      <c r="L666" s="98" t="s">
        <v>393</v>
      </c>
    </row>
    <row r="667" spans="3:12" ht="15.75" thickBot="1" x14ac:dyDescent="0.3">
      <c r="C667" s="173" t="s">
        <v>59</v>
      </c>
      <c r="D667" s="162"/>
      <c r="E667" s="132">
        <v>0</v>
      </c>
      <c r="F667" s="105">
        <f>IF(E665&lt;6,"",((E665-6)/12)*(G665/E665))</f>
        <v>0</v>
      </c>
      <c r="G667" s="105">
        <f>F667</f>
        <v>0</v>
      </c>
      <c r="H667" s="162"/>
      <c r="I667" s="106" t="s">
        <v>518</v>
      </c>
      <c r="J667" s="124" t="str">
        <f>VLOOKUP(I667,Presupuesto!$B$11:$C$565,2,0)</f>
        <v>DECIMOCUARTO MES</v>
      </c>
      <c r="K667" s="106" t="str">
        <f t="shared" si="14"/>
        <v>Posgrado</v>
      </c>
      <c r="L667" s="124" t="s">
        <v>393</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391</v>
      </c>
      <c r="D673" s="367"/>
      <c r="E673" s="93"/>
      <c r="F673" s="93"/>
      <c r="G673" s="93"/>
      <c r="H673" s="76"/>
      <c r="I673" s="76"/>
      <c r="J673" s="76"/>
      <c r="K673" s="153"/>
    </row>
    <row r="674" spans="3:12" ht="18.75" x14ac:dyDescent="0.25">
      <c r="C674" s="210"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130</v>
      </c>
      <c r="I676" s="136" t="s">
        <v>46</v>
      </c>
      <c r="J676" s="136" t="s">
        <v>131</v>
      </c>
      <c r="K676" s="136" t="s">
        <v>409</v>
      </c>
      <c r="L676" s="136" t="s">
        <v>410</v>
      </c>
    </row>
    <row r="677" spans="3:12" ht="15.75" thickBot="1" x14ac:dyDescent="0.3">
      <c r="C677" s="137" t="s">
        <v>481</v>
      </c>
      <c r="D677" s="199"/>
      <c r="E677" s="152">
        <v>12</v>
      </c>
      <c r="F677" s="303">
        <f>HLOOKUP($C677,$BZ$2:$CM$3,2,0)</f>
        <v>43674.39</v>
      </c>
      <c r="G677" s="113">
        <f>D677*E677*F677</f>
        <v>0</v>
      </c>
      <c r="H677" s="166"/>
      <c r="I677" s="114" t="s">
        <v>495</v>
      </c>
      <c r="J677" s="114" t="str">
        <f>VLOOKUP(I677,Presupuesto!$B$11:$C$565,2,0)</f>
        <v>SUELDOS Y SALARIOS PERMANENTES</v>
      </c>
      <c r="K677" s="218" t="s">
        <v>1453</v>
      </c>
      <c r="L677" s="98" t="s">
        <v>393</v>
      </c>
    </row>
    <row r="678" spans="3:12" x14ac:dyDescent="0.25">
      <c r="C678" s="171" t="s">
        <v>58</v>
      </c>
      <c r="D678" s="163"/>
      <c r="E678" s="154">
        <v>0</v>
      </c>
      <c r="F678" s="100">
        <f>IF(E677=0,"",(G677/E677)/12*E677)</f>
        <v>0</v>
      </c>
      <c r="G678" s="97">
        <f>F678</f>
        <v>0</v>
      </c>
      <c r="H678" s="164"/>
      <c r="I678" s="116" t="s">
        <v>515</v>
      </c>
      <c r="J678" s="116" t="str">
        <f>VLOOKUP(I678,Presupuesto!$B$11:$C$565,2,0)</f>
        <v>AGUINALDO Y DECIMO CUARTO MES</v>
      </c>
      <c r="K678" s="98" t="str">
        <f t="shared" ref="K678:K709" si="15">$K$677</f>
        <v>Posgrado</v>
      </c>
      <c r="L678" s="98" t="s">
        <v>411</v>
      </c>
    </row>
    <row r="679" spans="3:12" ht="15.75" thickBot="1" x14ac:dyDescent="0.3">
      <c r="C679" s="172" t="s">
        <v>59</v>
      </c>
      <c r="D679" s="163"/>
      <c r="E679" s="154">
        <v>0</v>
      </c>
      <c r="F679" s="117">
        <f>IF(E677&lt;6,"",((E677-6)/12)*(G677/E677))</f>
        <v>0</v>
      </c>
      <c r="G679" s="97">
        <f>F679</f>
        <v>0</v>
      </c>
      <c r="H679" s="164"/>
      <c r="I679" s="101" t="s">
        <v>518</v>
      </c>
      <c r="J679" s="101" t="str">
        <f>VLOOKUP(I679,Presupuesto!$B$11:$C$565,2,0)</f>
        <v>DECIMOCUARTO MES</v>
      </c>
      <c r="K679" s="98" t="str">
        <f t="shared" si="15"/>
        <v>Posgrado</v>
      </c>
      <c r="L679" s="98" t="s">
        <v>394</v>
      </c>
    </row>
    <row r="680" spans="3:12" ht="15.75" thickBot="1" x14ac:dyDescent="0.3">
      <c r="C680" s="137" t="s">
        <v>482</v>
      </c>
      <c r="D680" s="199"/>
      <c r="E680" s="152">
        <v>12</v>
      </c>
      <c r="F680" s="303">
        <f>HLOOKUP($C680,$BZ$2:$CM$3,2,0)</f>
        <v>39703.99</v>
      </c>
      <c r="G680" s="113">
        <f>D680*E680*F680</f>
        <v>0</v>
      </c>
      <c r="H680" s="166"/>
      <c r="I680" s="114" t="s">
        <v>495</v>
      </c>
      <c r="J680" s="114" t="str">
        <f>VLOOKUP(I680,Presupuesto!$B$11:$C$565,2,0)</f>
        <v>SUELDOS Y SALARIOS PERMANENTES</v>
      </c>
      <c r="K680" s="98" t="str">
        <f t="shared" si="15"/>
        <v>Posgrado</v>
      </c>
      <c r="L680" s="98" t="s">
        <v>394</v>
      </c>
    </row>
    <row r="681" spans="3:12" x14ac:dyDescent="0.25">
      <c r="C681" s="171" t="s">
        <v>58</v>
      </c>
      <c r="D681" s="163"/>
      <c r="E681" s="154">
        <v>0</v>
      </c>
      <c r="F681" s="100">
        <f>IF(E680=0,"",(G680/E680)/12*E680)</f>
        <v>0</v>
      </c>
      <c r="G681" s="97">
        <f>F681</f>
        <v>0</v>
      </c>
      <c r="H681" s="164"/>
      <c r="I681" s="116" t="s">
        <v>515</v>
      </c>
      <c r="J681" s="116" t="str">
        <f>VLOOKUP(I681,Presupuesto!$B$11:$C$565,2,0)</f>
        <v>AGUINALDO Y DECIMO CUARTO MES</v>
      </c>
      <c r="K681" s="98" t="str">
        <f t="shared" si="15"/>
        <v>Posgrado</v>
      </c>
      <c r="L681" s="98" t="s">
        <v>394</v>
      </c>
    </row>
    <row r="682" spans="3:12" ht="15.75" thickBot="1" x14ac:dyDescent="0.3">
      <c r="C682" s="172" t="s">
        <v>59</v>
      </c>
      <c r="D682" s="163"/>
      <c r="E682" s="154">
        <v>0</v>
      </c>
      <c r="F682" s="117">
        <f>IF(E680&lt;6,"",((E680-6)/12)*(G680/E680))</f>
        <v>0</v>
      </c>
      <c r="G682" s="97">
        <f>F682</f>
        <v>0</v>
      </c>
      <c r="H682" s="164"/>
      <c r="I682" s="101" t="s">
        <v>518</v>
      </c>
      <c r="J682" s="101" t="str">
        <f>VLOOKUP(I682,Presupuesto!$B$11:$C$565,2,0)</f>
        <v>DECIMOCUARTO MES</v>
      </c>
      <c r="K682" s="98" t="str">
        <f t="shared" si="15"/>
        <v>Posgrado</v>
      </c>
      <c r="L682" s="98" t="s">
        <v>394</v>
      </c>
    </row>
    <row r="683" spans="3:12" ht="15.75" thickBot="1" x14ac:dyDescent="0.3">
      <c r="C683" s="137" t="s">
        <v>483</v>
      </c>
      <c r="D683" s="199"/>
      <c r="E683" s="152">
        <v>12</v>
      </c>
      <c r="F683" s="303">
        <f>HLOOKUP($C683,$BZ$2:$CM$3,2,0)</f>
        <v>35733.589999999997</v>
      </c>
      <c r="G683" s="113">
        <f>D683*E683*F683</f>
        <v>0</v>
      </c>
      <c r="H683" s="166"/>
      <c r="I683" s="114" t="s">
        <v>495</v>
      </c>
      <c r="J683" s="114" t="str">
        <f>VLOOKUP(I683,Presupuesto!$B$11:$C$565,2,0)</f>
        <v>SUELDOS Y SALARIOS PERMANENTES</v>
      </c>
      <c r="K683" s="98" t="str">
        <f t="shared" si="15"/>
        <v>Posgrado</v>
      </c>
      <c r="L683" s="98" t="s">
        <v>394</v>
      </c>
    </row>
    <row r="684" spans="3:12" x14ac:dyDescent="0.25">
      <c r="C684" s="171" t="s">
        <v>58</v>
      </c>
      <c r="D684" s="163"/>
      <c r="E684" s="154">
        <v>0</v>
      </c>
      <c r="F684" s="100">
        <f>IF(E683=0,"",(G683/E683)/12*E683)</f>
        <v>0</v>
      </c>
      <c r="G684" s="97">
        <f>F684</f>
        <v>0</v>
      </c>
      <c r="H684" s="164"/>
      <c r="I684" s="116" t="s">
        <v>515</v>
      </c>
      <c r="J684" s="116" t="str">
        <f>VLOOKUP(I684,Presupuesto!$B$11:$C$565,2,0)</f>
        <v>AGUINALDO Y DECIMO CUARTO MES</v>
      </c>
      <c r="K684" s="98" t="str">
        <f t="shared" si="15"/>
        <v>Posgrado</v>
      </c>
      <c r="L684" s="98" t="s">
        <v>394</v>
      </c>
    </row>
    <row r="685" spans="3:12" ht="15.75" thickBot="1" x14ac:dyDescent="0.3">
      <c r="C685" s="172" t="s">
        <v>59</v>
      </c>
      <c r="D685" s="163"/>
      <c r="E685" s="154">
        <v>0</v>
      </c>
      <c r="F685" s="117">
        <f>IF(E683&lt;6,"",((E683-6)/12)*(G683/E683))</f>
        <v>0</v>
      </c>
      <c r="G685" s="97">
        <f>F685</f>
        <v>0</v>
      </c>
      <c r="H685" s="164"/>
      <c r="I685" s="101" t="s">
        <v>518</v>
      </c>
      <c r="J685" s="101" t="str">
        <f>VLOOKUP(I685,Presupuesto!$B$11:$C$565,2,0)</f>
        <v>DECIMOCUARTO MES</v>
      </c>
      <c r="K685" s="98" t="str">
        <f t="shared" si="15"/>
        <v>Posgrado</v>
      </c>
      <c r="L685" s="98" t="s">
        <v>394</v>
      </c>
    </row>
    <row r="686" spans="3:12" ht="15.75" thickBot="1" x14ac:dyDescent="0.3">
      <c r="C686" s="137" t="s">
        <v>484</v>
      </c>
      <c r="D686" s="199"/>
      <c r="E686" s="152">
        <v>12</v>
      </c>
      <c r="F686" s="303">
        <f>HLOOKUP($C686,$BZ$2:$CM$3,2,0)</f>
        <v>31763.19</v>
      </c>
      <c r="G686" s="113">
        <f>D686*E686*F686</f>
        <v>0</v>
      </c>
      <c r="H686" s="166"/>
      <c r="I686" s="114" t="s">
        <v>495</v>
      </c>
      <c r="J686" s="114" t="str">
        <f>VLOOKUP(I686,Presupuesto!$B$11:$C$565,2,0)</f>
        <v>SUELDOS Y SALARIOS PERMANENTES</v>
      </c>
      <c r="K686" s="98" t="str">
        <f t="shared" si="15"/>
        <v>Posgrado</v>
      </c>
      <c r="L686" s="98" t="s">
        <v>394</v>
      </c>
    </row>
    <row r="687" spans="3:12" x14ac:dyDescent="0.25">
      <c r="C687" s="171" t="s">
        <v>58</v>
      </c>
      <c r="D687" s="163"/>
      <c r="E687" s="154">
        <v>0</v>
      </c>
      <c r="F687" s="100">
        <f>IF(E686=0,"",(G686/E686)/12*E686)</f>
        <v>0</v>
      </c>
      <c r="G687" s="97">
        <f>F687</f>
        <v>0</v>
      </c>
      <c r="H687" s="164"/>
      <c r="I687" s="116" t="s">
        <v>515</v>
      </c>
      <c r="J687" s="116" t="str">
        <f>VLOOKUP(I687,Presupuesto!$B$11:$C$565,2,0)</f>
        <v>AGUINALDO Y DECIMO CUARTO MES</v>
      </c>
      <c r="K687" s="98" t="str">
        <f t="shared" si="15"/>
        <v>Posgrado</v>
      </c>
      <c r="L687" s="98" t="s">
        <v>394</v>
      </c>
    </row>
    <row r="688" spans="3:12" ht="15.75" thickBot="1" x14ac:dyDescent="0.3">
      <c r="C688" s="172" t="s">
        <v>59</v>
      </c>
      <c r="D688" s="163"/>
      <c r="E688" s="154">
        <v>0</v>
      </c>
      <c r="F688" s="117">
        <f>IF(E686&lt;6,"",((E686-6)/12)*(G686/E686))</f>
        <v>0</v>
      </c>
      <c r="G688" s="97">
        <f>F688</f>
        <v>0</v>
      </c>
      <c r="H688" s="164"/>
      <c r="I688" s="101" t="s">
        <v>518</v>
      </c>
      <c r="J688" s="101" t="str">
        <f>VLOOKUP(I688,Presupuesto!$B$11:$C$565,2,0)</f>
        <v>DECIMOCUARTO MES</v>
      </c>
      <c r="K688" s="98" t="str">
        <f t="shared" si="15"/>
        <v>Posgrado</v>
      </c>
      <c r="L688" s="98" t="s">
        <v>394</v>
      </c>
    </row>
    <row r="689" spans="3:12" ht="15.75" thickBot="1" x14ac:dyDescent="0.3">
      <c r="C689" s="137" t="s">
        <v>485</v>
      </c>
      <c r="D689" s="199"/>
      <c r="E689" s="152">
        <v>12</v>
      </c>
      <c r="F689" s="303">
        <f>HLOOKUP($C689,$BZ$2:$CM$3,2,0)</f>
        <v>29777.99</v>
      </c>
      <c r="G689" s="113">
        <f>D689*E689*F689</f>
        <v>0</v>
      </c>
      <c r="H689" s="166"/>
      <c r="I689" s="114" t="s">
        <v>495</v>
      </c>
      <c r="J689" s="114" t="str">
        <f>VLOOKUP(I689,Presupuesto!$B$11:$C$565,2,0)</f>
        <v>SUELDOS Y SALARIOS PERMANENTES</v>
      </c>
      <c r="K689" s="98" t="str">
        <f t="shared" si="15"/>
        <v>Posgrado</v>
      </c>
      <c r="L689" s="98" t="s">
        <v>394</v>
      </c>
    </row>
    <row r="690" spans="3:12" x14ac:dyDescent="0.25">
      <c r="C690" s="171" t="s">
        <v>58</v>
      </c>
      <c r="D690" s="163"/>
      <c r="E690" s="154">
        <v>0</v>
      </c>
      <c r="F690" s="100">
        <f>IF(E689=0,"",(G689/E689)/12*E689)</f>
        <v>0</v>
      </c>
      <c r="G690" s="97">
        <f>F690</f>
        <v>0</v>
      </c>
      <c r="H690" s="164"/>
      <c r="I690" s="116" t="s">
        <v>515</v>
      </c>
      <c r="J690" s="116" t="str">
        <f>VLOOKUP(I690,Presupuesto!$B$11:$C$565,2,0)</f>
        <v>AGUINALDO Y DECIMO CUARTO MES</v>
      </c>
      <c r="K690" s="98" t="str">
        <f t="shared" si="15"/>
        <v>Posgrado</v>
      </c>
      <c r="L690" s="98" t="s">
        <v>394</v>
      </c>
    </row>
    <row r="691" spans="3:12" ht="15.75" thickBot="1" x14ac:dyDescent="0.3">
      <c r="C691" s="172" t="s">
        <v>59</v>
      </c>
      <c r="D691" s="163"/>
      <c r="E691" s="154">
        <v>0</v>
      </c>
      <c r="F691" s="117">
        <f>IF(E689&lt;6,"",((E689-6)/12)*(G689/E689))</f>
        <v>0</v>
      </c>
      <c r="G691" s="97">
        <f>F691</f>
        <v>0</v>
      </c>
      <c r="H691" s="164"/>
      <c r="I691" s="101" t="s">
        <v>518</v>
      </c>
      <c r="J691" s="101" t="str">
        <f>VLOOKUP(I691,Presupuesto!$B$11:$C$565,2,0)</f>
        <v>DECIMOCUARTO MES</v>
      </c>
      <c r="K691" s="98" t="str">
        <f t="shared" si="15"/>
        <v>Posgrado</v>
      </c>
      <c r="L691" s="98" t="s">
        <v>394</v>
      </c>
    </row>
    <row r="692" spans="3:12" ht="15.75" thickBot="1" x14ac:dyDescent="0.3">
      <c r="C692" s="137" t="s">
        <v>486</v>
      </c>
      <c r="D692" s="199"/>
      <c r="E692" s="152">
        <v>12</v>
      </c>
      <c r="F692" s="303">
        <f>HLOOKUP($C692,$BZ$2:$CM$3,2,0)</f>
        <v>27792.79</v>
      </c>
      <c r="G692" s="113">
        <f>D692*E692*F692</f>
        <v>0</v>
      </c>
      <c r="H692" s="166"/>
      <c r="I692" s="114" t="s">
        <v>495</v>
      </c>
      <c r="J692" s="114" t="str">
        <f>VLOOKUP(I692,Presupuesto!$B$11:$C$565,2,0)</f>
        <v>SUELDOS Y SALARIOS PERMANENTES</v>
      </c>
      <c r="K692" s="98" t="str">
        <f t="shared" si="15"/>
        <v>Posgrado</v>
      </c>
      <c r="L692" s="98" t="s">
        <v>394</v>
      </c>
    </row>
    <row r="693" spans="3:12" x14ac:dyDescent="0.25">
      <c r="C693" s="171" t="s">
        <v>58</v>
      </c>
      <c r="D693" s="163"/>
      <c r="E693" s="154">
        <v>0</v>
      </c>
      <c r="F693" s="100">
        <f>IF(E692=0,"",(G692/E692)/12*E692)</f>
        <v>0</v>
      </c>
      <c r="G693" s="97">
        <f>F693</f>
        <v>0</v>
      </c>
      <c r="H693" s="164"/>
      <c r="I693" s="116" t="s">
        <v>515</v>
      </c>
      <c r="J693" s="116" t="str">
        <f>VLOOKUP(I693,Presupuesto!$B$11:$C$565,2,0)</f>
        <v>AGUINALDO Y DECIMO CUARTO MES</v>
      </c>
      <c r="K693" s="98" t="str">
        <f t="shared" si="15"/>
        <v>Posgrado</v>
      </c>
      <c r="L693" s="98" t="s">
        <v>394</v>
      </c>
    </row>
    <row r="694" spans="3:12" ht="15.75" thickBot="1" x14ac:dyDescent="0.3">
      <c r="C694" s="172" t="s">
        <v>59</v>
      </c>
      <c r="D694" s="163"/>
      <c r="E694" s="154">
        <v>0</v>
      </c>
      <c r="F694" s="117">
        <f>IF(E692&lt;6,"",((E692-6)/12)*(G692/E692))</f>
        <v>0</v>
      </c>
      <c r="G694" s="97">
        <f>F694</f>
        <v>0</v>
      </c>
      <c r="H694" s="164"/>
      <c r="I694" s="101" t="s">
        <v>518</v>
      </c>
      <c r="J694" s="101" t="str">
        <f>VLOOKUP(I694,Presupuesto!$B$11:$C$565,2,0)</f>
        <v>DECIMOCUARTO MES</v>
      </c>
      <c r="K694" s="98" t="str">
        <f t="shared" si="15"/>
        <v>Posgrado</v>
      </c>
      <c r="L694" s="98" t="s">
        <v>394</v>
      </c>
    </row>
    <row r="695" spans="3:12" ht="15.75" thickBot="1" x14ac:dyDescent="0.3">
      <c r="C695" s="137" t="s">
        <v>487</v>
      </c>
      <c r="D695" s="199"/>
      <c r="E695" s="152">
        <v>12</v>
      </c>
      <c r="F695" s="303">
        <f>HLOOKUP($C695,$BZ$2:$CM$3,2,0)</f>
        <v>18859.39</v>
      </c>
      <c r="G695" s="113">
        <f>D695*E695*F695</f>
        <v>0</v>
      </c>
      <c r="H695" s="166"/>
      <c r="I695" s="114" t="s">
        <v>495</v>
      </c>
      <c r="J695" s="114" t="str">
        <f>VLOOKUP(I695,Presupuesto!$B$11:$C$565,2,0)</f>
        <v>SUELDOS Y SALARIOS PERMANENTES</v>
      </c>
      <c r="K695" s="98" t="str">
        <f t="shared" si="15"/>
        <v>Posgrado</v>
      </c>
      <c r="L695" s="98" t="s">
        <v>394</v>
      </c>
    </row>
    <row r="696" spans="3:12" x14ac:dyDescent="0.25">
      <c r="C696" s="171" t="s">
        <v>58</v>
      </c>
      <c r="D696" s="163"/>
      <c r="E696" s="154">
        <v>0</v>
      </c>
      <c r="F696" s="100">
        <f>IF(E695=0,"",(G695/E695)/12*E695)</f>
        <v>0</v>
      </c>
      <c r="G696" s="97">
        <f>F696</f>
        <v>0</v>
      </c>
      <c r="H696" s="164"/>
      <c r="I696" s="116" t="s">
        <v>515</v>
      </c>
      <c r="J696" s="116" t="str">
        <f>VLOOKUP(I696,Presupuesto!$B$11:$C$565,2,0)</f>
        <v>AGUINALDO Y DECIMO CUARTO MES</v>
      </c>
      <c r="K696" s="98" t="str">
        <f t="shared" si="15"/>
        <v>Posgrado</v>
      </c>
      <c r="L696" s="98" t="s">
        <v>394</v>
      </c>
    </row>
    <row r="697" spans="3:12" ht="15.75" thickBot="1" x14ac:dyDescent="0.3">
      <c r="C697" s="172" t="s">
        <v>59</v>
      </c>
      <c r="D697" s="163"/>
      <c r="E697" s="154">
        <v>0</v>
      </c>
      <c r="F697" s="117">
        <f>IF(E695&lt;6,"",((E695-6)/12)*(G695/E695))</f>
        <v>0</v>
      </c>
      <c r="G697" s="97">
        <f>F697</f>
        <v>0</v>
      </c>
      <c r="H697" s="164"/>
      <c r="I697" s="101" t="s">
        <v>518</v>
      </c>
      <c r="J697" s="101" t="str">
        <f>VLOOKUP(I697,Presupuesto!$B$11:$C$565,2,0)</f>
        <v>DECIMOCUARTO MES</v>
      </c>
      <c r="K697" s="98" t="str">
        <f t="shared" si="15"/>
        <v>Posgrado</v>
      </c>
      <c r="L697" s="98" t="s">
        <v>394</v>
      </c>
    </row>
    <row r="698" spans="3:12" ht="15.75" thickBot="1" x14ac:dyDescent="0.3">
      <c r="C698" s="137" t="s">
        <v>488</v>
      </c>
      <c r="D698" s="199"/>
      <c r="E698" s="152">
        <v>12</v>
      </c>
      <c r="F698" s="303">
        <f>HLOOKUP($C698,$BZ$2:$CM$3,2,0)</f>
        <v>17866.8</v>
      </c>
      <c r="G698" s="113">
        <f>D698*E698*F698</f>
        <v>0</v>
      </c>
      <c r="H698" s="166"/>
      <c r="I698" s="114" t="s">
        <v>495</v>
      </c>
      <c r="J698" s="114" t="str">
        <f>VLOOKUP(I698,Presupuesto!$B$11:$C$565,2,0)</f>
        <v>SUELDOS Y SALARIOS PERMANENTES</v>
      </c>
      <c r="K698" s="98" t="str">
        <f t="shared" si="15"/>
        <v>Posgrado</v>
      </c>
      <c r="L698" s="98" t="s">
        <v>394</v>
      </c>
    </row>
    <row r="699" spans="3:12" x14ac:dyDescent="0.25">
      <c r="C699" s="171" t="s">
        <v>58</v>
      </c>
      <c r="D699" s="163"/>
      <c r="E699" s="154">
        <v>0</v>
      </c>
      <c r="F699" s="100">
        <f>IF(E698=0,"",(G698/E698)/12*E698)</f>
        <v>0</v>
      </c>
      <c r="G699" s="97">
        <f>F699</f>
        <v>0</v>
      </c>
      <c r="H699" s="164"/>
      <c r="I699" s="116" t="s">
        <v>515</v>
      </c>
      <c r="J699" s="116" t="str">
        <f>VLOOKUP(I699,Presupuesto!$B$11:$C$565,2,0)</f>
        <v>AGUINALDO Y DECIMO CUARTO MES</v>
      </c>
      <c r="K699" s="98" t="str">
        <f t="shared" si="15"/>
        <v>Posgrado</v>
      </c>
      <c r="L699" s="98" t="s">
        <v>394</v>
      </c>
    </row>
    <row r="700" spans="3:12" ht="15.75" thickBot="1" x14ac:dyDescent="0.3">
      <c r="C700" s="172" t="s">
        <v>59</v>
      </c>
      <c r="D700" s="163"/>
      <c r="E700" s="154">
        <v>0</v>
      </c>
      <c r="F700" s="117">
        <f>IF(E698&lt;6,"",((E698-6)/12)*(G698/E698))</f>
        <v>0</v>
      </c>
      <c r="G700" s="97">
        <f>F700</f>
        <v>0</v>
      </c>
      <c r="H700" s="164"/>
      <c r="I700" s="101" t="s">
        <v>518</v>
      </c>
      <c r="J700" s="101" t="str">
        <f>VLOOKUP(I700,Presupuesto!$B$11:$C$565,2,0)</f>
        <v>DECIMOCUARTO MES</v>
      </c>
      <c r="K700" s="98" t="str">
        <f t="shared" si="15"/>
        <v>Posgrado</v>
      </c>
      <c r="L700" s="98" t="s">
        <v>394</v>
      </c>
    </row>
    <row r="701" spans="3:12" ht="15.75" thickBot="1" x14ac:dyDescent="0.3">
      <c r="C701" s="137" t="s">
        <v>489</v>
      </c>
      <c r="D701" s="199"/>
      <c r="E701" s="152">
        <v>12</v>
      </c>
      <c r="F701" s="303">
        <f>HLOOKUP($C701,$BZ$2:$CM$3,2,0)</f>
        <v>13896.4</v>
      </c>
      <c r="G701" s="113">
        <f>D701*E701*F701</f>
        <v>0</v>
      </c>
      <c r="H701" s="166"/>
      <c r="I701" s="114" t="s">
        <v>495</v>
      </c>
      <c r="J701" s="114" t="str">
        <f>VLOOKUP(I701,Presupuesto!$B$11:$C$565,2,0)</f>
        <v>SUELDOS Y SALARIOS PERMANENTES</v>
      </c>
      <c r="K701" s="98" t="str">
        <f t="shared" si="15"/>
        <v>Posgrado</v>
      </c>
      <c r="L701" s="98" t="s">
        <v>394</v>
      </c>
    </row>
    <row r="702" spans="3:12" x14ac:dyDescent="0.25">
      <c r="C702" s="171" t="s">
        <v>58</v>
      </c>
      <c r="D702" s="163"/>
      <c r="E702" s="154">
        <v>0</v>
      </c>
      <c r="F702" s="100">
        <f>IF(E701=0,"",(G701/E701)/12*E701)</f>
        <v>0</v>
      </c>
      <c r="G702" s="97">
        <f>F702</f>
        <v>0</v>
      </c>
      <c r="H702" s="164"/>
      <c r="I702" s="116" t="s">
        <v>515</v>
      </c>
      <c r="J702" s="116" t="str">
        <f>VLOOKUP(I702,Presupuesto!$B$11:$C$565,2,0)</f>
        <v>AGUINALDO Y DECIMO CUARTO MES</v>
      </c>
      <c r="K702" s="98" t="str">
        <f t="shared" si="15"/>
        <v>Posgrado</v>
      </c>
      <c r="L702" s="98" t="s">
        <v>394</v>
      </c>
    </row>
    <row r="703" spans="3:12" ht="15.75" thickBot="1" x14ac:dyDescent="0.3">
      <c r="C703" s="172" t="s">
        <v>59</v>
      </c>
      <c r="D703" s="163"/>
      <c r="E703" s="154">
        <v>0</v>
      </c>
      <c r="F703" s="117">
        <f>IF(E701&lt;6,"",((E701-6)/12)*(G701/E701))</f>
        <v>0</v>
      </c>
      <c r="G703" s="97">
        <f>F703</f>
        <v>0</v>
      </c>
      <c r="H703" s="164"/>
      <c r="I703" s="101" t="s">
        <v>518</v>
      </c>
      <c r="J703" s="101" t="str">
        <f>VLOOKUP(I703,Presupuesto!$B$11:$C$565,2,0)</f>
        <v>DECIMOCUARTO MES</v>
      </c>
      <c r="K703" s="98" t="str">
        <f t="shared" si="15"/>
        <v>Posgrado</v>
      </c>
      <c r="L703" s="98" t="s">
        <v>394</v>
      </c>
    </row>
    <row r="704" spans="3:12" ht="15.75" thickBot="1" x14ac:dyDescent="0.3">
      <c r="C704" s="137" t="s">
        <v>490</v>
      </c>
      <c r="D704" s="199"/>
      <c r="E704" s="152">
        <v>12</v>
      </c>
      <c r="F704" s="303">
        <f>HLOOKUP($C704,$BZ$2:$CM$3,2,0)</f>
        <v>15004.09</v>
      </c>
      <c r="G704" s="113">
        <f>D704*E704*F704</f>
        <v>0</v>
      </c>
      <c r="H704" s="166"/>
      <c r="I704" s="114" t="s">
        <v>495</v>
      </c>
      <c r="J704" s="114" t="str">
        <f>VLOOKUP(I704,Presupuesto!$B$11:$C$565,2,0)</f>
        <v>SUELDOS Y SALARIOS PERMANENTES</v>
      </c>
      <c r="K704" s="98" t="str">
        <f t="shared" si="15"/>
        <v>Posgrado</v>
      </c>
      <c r="L704" s="98" t="s">
        <v>394</v>
      </c>
    </row>
    <row r="705" spans="3:12" x14ac:dyDescent="0.25">
      <c r="C705" s="171" t="s">
        <v>58</v>
      </c>
      <c r="D705" s="163"/>
      <c r="E705" s="154">
        <v>0</v>
      </c>
      <c r="F705" s="100">
        <f>IF(E704=0,"",(G704/E704)/12*E704)</f>
        <v>0</v>
      </c>
      <c r="G705" s="97">
        <f>F705</f>
        <v>0</v>
      </c>
      <c r="H705" s="164"/>
      <c r="I705" s="116" t="s">
        <v>515</v>
      </c>
      <c r="J705" s="116" t="str">
        <f>VLOOKUP(I705,Presupuesto!$B$11:$C$565,2,0)</f>
        <v>AGUINALDO Y DECIMO CUARTO MES</v>
      </c>
      <c r="K705" s="98" t="str">
        <f t="shared" si="15"/>
        <v>Posgrado</v>
      </c>
      <c r="L705" s="98" t="s">
        <v>394</v>
      </c>
    </row>
    <row r="706" spans="3:12" ht="15.75" thickBot="1" x14ac:dyDescent="0.3">
      <c r="C706" s="172" t="s">
        <v>59</v>
      </c>
      <c r="D706" s="163"/>
      <c r="E706" s="154">
        <v>0</v>
      </c>
      <c r="F706" s="117">
        <f>IF(E704&lt;6,"",((E704-6)/12)*(G704/E704))</f>
        <v>0</v>
      </c>
      <c r="G706" s="97">
        <f>F706</f>
        <v>0</v>
      </c>
      <c r="H706" s="164"/>
      <c r="I706" s="101" t="s">
        <v>518</v>
      </c>
      <c r="J706" s="101" t="str">
        <f>VLOOKUP(I706,Presupuesto!$B$11:$C$565,2,0)</f>
        <v>DECIMOCUARTO MES</v>
      </c>
      <c r="K706" s="98" t="str">
        <f t="shared" si="15"/>
        <v>Posgrado</v>
      </c>
      <c r="L706" s="98" t="s">
        <v>394</v>
      </c>
    </row>
    <row r="707" spans="3:12" ht="15.75" thickBot="1" x14ac:dyDescent="0.3">
      <c r="C707" s="137" t="s">
        <v>491</v>
      </c>
      <c r="D707" s="199"/>
      <c r="E707" s="152">
        <v>12</v>
      </c>
      <c r="F707" s="303">
        <f>HLOOKUP($C707,$BZ$2:$CM$3,2,0)</f>
        <v>13238.9</v>
      </c>
      <c r="G707" s="113">
        <f>D707*E707*F707</f>
        <v>0</v>
      </c>
      <c r="H707" s="166"/>
      <c r="I707" s="114" t="s">
        <v>495</v>
      </c>
      <c r="J707" s="114" t="str">
        <f>VLOOKUP(I707,Presupuesto!$B$11:$C$565,2,0)</f>
        <v>SUELDOS Y SALARIOS PERMANENTES</v>
      </c>
      <c r="K707" s="98" t="str">
        <f t="shared" si="15"/>
        <v>Posgrado</v>
      </c>
      <c r="L707" s="98" t="s">
        <v>394</v>
      </c>
    </row>
    <row r="708" spans="3:12" x14ac:dyDescent="0.25">
      <c r="C708" s="171" t="s">
        <v>58</v>
      </c>
      <c r="D708" s="163"/>
      <c r="E708" s="154">
        <v>0</v>
      </c>
      <c r="F708" s="100">
        <f>IF(E707=0,"",(G707/E707)/12*E707)</f>
        <v>0</v>
      </c>
      <c r="G708" s="97">
        <f>F708</f>
        <v>0</v>
      </c>
      <c r="H708" s="164"/>
      <c r="I708" s="116" t="s">
        <v>515</v>
      </c>
      <c r="J708" s="116" t="str">
        <f>VLOOKUP(I708,Presupuesto!$B$11:$C$565,2,0)</f>
        <v>AGUINALDO Y DECIMO CUARTO MES</v>
      </c>
      <c r="K708" s="98" t="str">
        <f t="shared" si="15"/>
        <v>Posgrado</v>
      </c>
      <c r="L708" s="98" t="s">
        <v>394</v>
      </c>
    </row>
    <row r="709" spans="3:12" ht="15.75" thickBot="1" x14ac:dyDescent="0.3">
      <c r="C709" s="172" t="s">
        <v>59</v>
      </c>
      <c r="D709" s="163"/>
      <c r="E709" s="154">
        <v>0</v>
      </c>
      <c r="F709" s="117">
        <f>IF(E707&lt;6,"",((E707-6)/12)*(G707/E707))</f>
        <v>0</v>
      </c>
      <c r="G709" s="97">
        <f>F709</f>
        <v>0</v>
      </c>
      <c r="H709" s="164"/>
      <c r="I709" s="101" t="s">
        <v>518</v>
      </c>
      <c r="J709" s="101" t="str">
        <f>VLOOKUP(I709,Presupuesto!$B$11:$C$565,2,0)</f>
        <v>DECIMOCUARTO MES</v>
      </c>
      <c r="K709" s="98" t="str">
        <f t="shared" si="15"/>
        <v>Posgrado</v>
      </c>
      <c r="L709" s="98" t="s">
        <v>394</v>
      </c>
    </row>
    <row r="710" spans="3:12" ht="15.75" thickBot="1" x14ac:dyDescent="0.3">
      <c r="C710" s="137" t="s">
        <v>492</v>
      </c>
      <c r="D710" s="199"/>
      <c r="E710" s="152">
        <v>12</v>
      </c>
      <c r="F710" s="303">
        <f>HLOOKUP($C710,$BZ$2:$CM$3,2,0)</f>
        <v>12356.31</v>
      </c>
      <c r="G710" s="113">
        <f>D710*E710*F710</f>
        <v>0</v>
      </c>
      <c r="H710" s="166"/>
      <c r="I710" s="114" t="s">
        <v>495</v>
      </c>
      <c r="J710" s="114" t="str">
        <f>VLOOKUP(I710,Presupuesto!$B$11:$C$565,2,0)</f>
        <v>SUELDOS Y SALARIOS PERMANENTES</v>
      </c>
      <c r="K710" s="98" t="str">
        <f t="shared" ref="K710:K727" si="16">$K$677</f>
        <v>Posgrado</v>
      </c>
      <c r="L710" s="98" t="s">
        <v>394</v>
      </c>
    </row>
    <row r="711" spans="3:12" x14ac:dyDescent="0.25">
      <c r="C711" s="171" t="s">
        <v>58</v>
      </c>
      <c r="D711" s="163"/>
      <c r="E711" s="154">
        <v>0</v>
      </c>
      <c r="F711" s="100">
        <f>IF(E710=0,"",(G710/E710)/12*E710)</f>
        <v>0</v>
      </c>
      <c r="G711" s="97">
        <f>F711</f>
        <v>0</v>
      </c>
      <c r="H711" s="164"/>
      <c r="I711" s="116" t="s">
        <v>515</v>
      </c>
      <c r="J711" s="116" t="str">
        <f>VLOOKUP(I711,Presupuesto!$B$11:$C$565,2,0)</f>
        <v>AGUINALDO Y DECIMO CUARTO MES</v>
      </c>
      <c r="K711" s="98" t="str">
        <f t="shared" si="16"/>
        <v>Posgrado</v>
      </c>
      <c r="L711" s="98" t="s">
        <v>394</v>
      </c>
    </row>
    <row r="712" spans="3:12" ht="15.75" thickBot="1" x14ac:dyDescent="0.3">
      <c r="C712" s="172" t="s">
        <v>59</v>
      </c>
      <c r="D712" s="163"/>
      <c r="E712" s="154">
        <v>0</v>
      </c>
      <c r="F712" s="117">
        <f>IF(E710&lt;6,"",((E710-6)/12)*(G710/E710))</f>
        <v>0</v>
      </c>
      <c r="G712" s="97">
        <f>F712</f>
        <v>0</v>
      </c>
      <c r="H712" s="164"/>
      <c r="I712" s="101" t="s">
        <v>518</v>
      </c>
      <c r="J712" s="101" t="str">
        <f>VLOOKUP(I712,Presupuesto!$B$11:$C$565,2,0)</f>
        <v>DECIMOCUARTO MES</v>
      </c>
      <c r="K712" s="98" t="str">
        <f t="shared" si="16"/>
        <v>Posgrado</v>
      </c>
      <c r="L712" s="98" t="s">
        <v>394</v>
      </c>
    </row>
    <row r="713" spans="3:12" ht="15.75" thickBot="1" x14ac:dyDescent="0.3">
      <c r="C713" s="137" t="s">
        <v>493</v>
      </c>
      <c r="D713" s="199"/>
      <c r="E713" s="152">
        <v>12</v>
      </c>
      <c r="F713" s="303">
        <f>HLOOKUP($C713,$BZ$2:$CM$3,2,0)</f>
        <v>463.22</v>
      </c>
      <c r="G713" s="113">
        <f>D713*E713*F713</f>
        <v>0</v>
      </c>
      <c r="H713" s="166"/>
      <c r="I713" s="114" t="s">
        <v>495</v>
      </c>
      <c r="J713" s="114" t="str">
        <f>VLOOKUP(I713,Presupuesto!$B$11:$C$565,2,0)</f>
        <v>SUELDOS Y SALARIOS PERMANENTES</v>
      </c>
      <c r="K713" s="98" t="str">
        <f t="shared" si="16"/>
        <v>Posgrado</v>
      </c>
      <c r="L713" s="98" t="s">
        <v>394</v>
      </c>
    </row>
    <row r="714" spans="3:12" x14ac:dyDescent="0.25">
      <c r="C714" s="171" t="s">
        <v>58</v>
      </c>
      <c r="D714" s="163"/>
      <c r="E714" s="154">
        <v>0</v>
      </c>
      <c r="F714" s="100">
        <f>IF(E713=0,"",(G713/E713)/12*E713)</f>
        <v>0</v>
      </c>
      <c r="G714" s="97">
        <f>F714</f>
        <v>0</v>
      </c>
      <c r="H714" s="164"/>
      <c r="I714" s="116" t="s">
        <v>515</v>
      </c>
      <c r="J714" s="116" t="str">
        <f>VLOOKUP(I714,Presupuesto!$B$11:$C$565,2,0)</f>
        <v>AGUINALDO Y DECIMO CUARTO MES</v>
      </c>
      <c r="K714" s="98" t="str">
        <f t="shared" si="16"/>
        <v>Posgrado</v>
      </c>
      <c r="L714" s="98" t="s">
        <v>394</v>
      </c>
    </row>
    <row r="715" spans="3:12" ht="15.75" thickBot="1" x14ac:dyDescent="0.3">
      <c r="C715" s="172" t="s">
        <v>59</v>
      </c>
      <c r="D715" s="163"/>
      <c r="E715" s="154">
        <v>0</v>
      </c>
      <c r="F715" s="117">
        <f>IF(E713&lt;6,"",((E713-6)/12)*(G713/E713))</f>
        <v>0</v>
      </c>
      <c r="G715" s="97">
        <f>F715</f>
        <v>0</v>
      </c>
      <c r="H715" s="164"/>
      <c r="I715" s="101" t="s">
        <v>518</v>
      </c>
      <c r="J715" s="101" t="str">
        <f>VLOOKUP(I715,Presupuesto!$B$11:$C$565,2,0)</f>
        <v>DECIMOCUARTO MES</v>
      </c>
      <c r="K715" s="98" t="str">
        <f t="shared" si="16"/>
        <v>Posgrado</v>
      </c>
      <c r="L715" s="98" t="s">
        <v>394</v>
      </c>
    </row>
    <row r="716" spans="3:12" ht="15.75" thickBot="1" x14ac:dyDescent="0.3">
      <c r="C716" s="137" t="s">
        <v>494</v>
      </c>
      <c r="D716" s="199"/>
      <c r="E716" s="152">
        <v>12</v>
      </c>
      <c r="F716" s="303">
        <f>HLOOKUP($C716,$BZ$2:$CM$3,2,0)</f>
        <v>2007.3</v>
      </c>
      <c r="G716" s="113">
        <f>D716*E716*F716</f>
        <v>0</v>
      </c>
      <c r="H716" s="166"/>
      <c r="I716" s="114" t="s">
        <v>495</v>
      </c>
      <c r="J716" s="114" t="str">
        <f>VLOOKUP(I716,Presupuesto!$B$11:$C$565,2,0)</f>
        <v>SUELDOS Y SALARIOS PERMANENTES</v>
      </c>
      <c r="K716" s="98" t="str">
        <f t="shared" si="16"/>
        <v>Posgrado</v>
      </c>
      <c r="L716" s="98" t="s">
        <v>394</v>
      </c>
    </row>
    <row r="717" spans="3:12" x14ac:dyDescent="0.25">
      <c r="C717" s="171" t="s">
        <v>58</v>
      </c>
      <c r="D717" s="163"/>
      <c r="E717" s="154">
        <v>0</v>
      </c>
      <c r="F717" s="100">
        <f>IF(E716=0,"",(G716/E716)/12*E716)</f>
        <v>0</v>
      </c>
      <c r="G717" s="97">
        <f>F717</f>
        <v>0</v>
      </c>
      <c r="H717" s="164"/>
      <c r="I717" s="116" t="s">
        <v>515</v>
      </c>
      <c r="J717" s="116" t="str">
        <f>VLOOKUP(I717,Presupuesto!$B$11:$C$565,2,0)</f>
        <v>AGUINALDO Y DECIMO CUARTO MES</v>
      </c>
      <c r="K717" s="98" t="str">
        <f t="shared" si="16"/>
        <v>Posgrado</v>
      </c>
      <c r="L717" s="98" t="s">
        <v>394</v>
      </c>
    </row>
    <row r="718" spans="3:12" ht="15.75" thickBot="1" x14ac:dyDescent="0.3">
      <c r="C718" s="172" t="s">
        <v>59</v>
      </c>
      <c r="D718" s="163"/>
      <c r="E718" s="154">
        <v>0</v>
      </c>
      <c r="F718" s="117">
        <f>IF(E716&lt;6,"",((E716-6)/12)*(G716/E716))</f>
        <v>0</v>
      </c>
      <c r="G718" s="97">
        <f>F718</f>
        <v>0</v>
      </c>
      <c r="H718" s="164"/>
      <c r="I718" s="101" t="s">
        <v>518</v>
      </c>
      <c r="J718" s="101" t="str">
        <f>VLOOKUP(I718,Presupuesto!$B$11:$C$565,2,0)</f>
        <v>DECIMOCUARTO MES</v>
      </c>
      <c r="K718" s="98" t="str">
        <f t="shared" si="16"/>
        <v>Posgrado</v>
      </c>
      <c r="L718" s="98" t="s">
        <v>394</v>
      </c>
    </row>
    <row r="719" spans="3:12" ht="15.75" thickBot="1" x14ac:dyDescent="0.3">
      <c r="C719" s="140" t="s">
        <v>83</v>
      </c>
      <c r="D719" s="199"/>
      <c r="E719" s="152">
        <v>12</v>
      </c>
      <c r="F719" s="139">
        <v>30000</v>
      </c>
      <c r="G719" s="113">
        <f>D719*E719*F719</f>
        <v>0</v>
      </c>
      <c r="H719" s="166"/>
      <c r="I719" s="114" t="s">
        <v>563</v>
      </c>
      <c r="J719" s="114" t="str">
        <f>VLOOKUP(I719,Presupuesto!$B$11:$C$565,2,0)</f>
        <v>CONTRATOS ESPECIALES</v>
      </c>
      <c r="K719" s="98" t="str">
        <f t="shared" si="16"/>
        <v>Posgrado</v>
      </c>
      <c r="L719" s="98" t="s">
        <v>394</v>
      </c>
    </row>
    <row r="720" spans="3:12" x14ac:dyDescent="0.25">
      <c r="C720" s="171" t="s">
        <v>58</v>
      </c>
      <c r="D720" s="163"/>
      <c r="E720" s="154">
        <v>0</v>
      </c>
      <c r="F720" s="117">
        <f>IF(E719=0,"",(G719/E719)/12*E719)</f>
        <v>0</v>
      </c>
      <c r="G720" s="97">
        <f>F720</f>
        <v>0</v>
      </c>
      <c r="H720" s="164"/>
      <c r="I720" s="101" t="s">
        <v>563</v>
      </c>
      <c r="J720" s="101" t="str">
        <f>VLOOKUP(I720,Presupuesto!$B$11:$C$565,2,0)</f>
        <v>CONTRATOS ESPECIALES</v>
      </c>
      <c r="K720" s="98" t="str">
        <f t="shared" si="16"/>
        <v>Posgrado</v>
      </c>
      <c r="L720" s="98" t="s">
        <v>393</v>
      </c>
    </row>
    <row r="721" spans="3:12" ht="15.75" thickBot="1" x14ac:dyDescent="0.3">
      <c r="C721" s="172" t="s">
        <v>59</v>
      </c>
      <c r="D721" s="163"/>
      <c r="E721" s="154">
        <v>0</v>
      </c>
      <c r="F721" s="100">
        <f>IF(E719&lt;6,"",((E719-6)/12)*(G719/E719))</f>
        <v>0</v>
      </c>
      <c r="G721" s="97">
        <f>F721</f>
        <v>0</v>
      </c>
      <c r="H721" s="164"/>
      <c r="I721" s="101" t="s">
        <v>563</v>
      </c>
      <c r="J721" s="101" t="str">
        <f>VLOOKUP(I721,Presupuesto!$B$11:$C$565,2,0)</f>
        <v>CONTRATOS ESPECIALES</v>
      </c>
      <c r="K721" s="98" t="str">
        <f t="shared" si="16"/>
        <v>Posgrado</v>
      </c>
      <c r="L721" s="98" t="s">
        <v>398</v>
      </c>
    </row>
    <row r="722" spans="3:12" ht="15.75" thickBot="1" x14ac:dyDescent="0.3">
      <c r="C722" s="140" t="s">
        <v>60</v>
      </c>
      <c r="D722" s="199"/>
      <c r="E722" s="152">
        <v>12</v>
      </c>
      <c r="F722" s="118">
        <v>30000</v>
      </c>
      <c r="G722" s="113">
        <f>D722*E722*F722</f>
        <v>0</v>
      </c>
      <c r="H722" s="166"/>
      <c r="I722" s="114" t="s">
        <v>704</v>
      </c>
      <c r="J722" s="114" t="str">
        <f>VLOOKUP(I722,Presupuesto!$B$11:$C$565,2,0)</f>
        <v>OTROS SERVICIOS TECNICOS Y PROFESIONALES</v>
      </c>
      <c r="K722" s="98" t="str">
        <f t="shared" si="16"/>
        <v>Posgrado</v>
      </c>
      <c r="L722" s="98" t="s">
        <v>393</v>
      </c>
    </row>
    <row r="723" spans="3:12" x14ac:dyDescent="0.25">
      <c r="C723" s="171" t="s">
        <v>58</v>
      </c>
      <c r="D723" s="163"/>
      <c r="E723" s="154">
        <v>0</v>
      </c>
      <c r="F723" s="100">
        <v>0</v>
      </c>
      <c r="G723" s="97">
        <f>F723</f>
        <v>0</v>
      </c>
      <c r="H723" s="164"/>
      <c r="I723" s="101" t="s">
        <v>704</v>
      </c>
      <c r="J723" s="101" t="str">
        <f>VLOOKUP(I723,Presupuesto!$B$11:$C$565,2,0)</f>
        <v>OTROS SERVICIOS TECNICOS Y PROFESIONALES</v>
      </c>
      <c r="K723" s="98" t="str">
        <f t="shared" si="16"/>
        <v>Posgrado</v>
      </c>
      <c r="L723" s="98" t="s">
        <v>393</v>
      </c>
    </row>
    <row r="724" spans="3:12" ht="15.75" thickBot="1" x14ac:dyDescent="0.3">
      <c r="C724" s="172" t="s">
        <v>59</v>
      </c>
      <c r="D724" s="163"/>
      <c r="E724" s="154">
        <v>0</v>
      </c>
      <c r="F724" s="100">
        <v>0</v>
      </c>
      <c r="G724" s="97">
        <f>F724</f>
        <v>0</v>
      </c>
      <c r="H724" s="164"/>
      <c r="I724" s="101" t="s">
        <v>704</v>
      </c>
      <c r="J724" s="101" t="str">
        <f>VLOOKUP(I724,Presupuesto!$B$11:$C$565,2,0)</f>
        <v>OTROS SERVICIOS TECNICOS Y PROFESIONALES</v>
      </c>
      <c r="K724" s="98" t="str">
        <f t="shared" si="16"/>
        <v>Posgrado</v>
      </c>
      <c r="L724" s="98" t="s">
        <v>393</v>
      </c>
    </row>
    <row r="725" spans="3:12" ht="15.75" thickBot="1" x14ac:dyDescent="0.3">
      <c r="C725" s="140" t="s">
        <v>61</v>
      </c>
      <c r="D725" s="199"/>
      <c r="E725" s="152">
        <v>12</v>
      </c>
      <c r="F725" s="118">
        <v>30000</v>
      </c>
      <c r="G725" s="113">
        <f>D725*E725*F725</f>
        <v>0</v>
      </c>
      <c r="H725" s="166"/>
      <c r="I725" s="114" t="s">
        <v>495</v>
      </c>
      <c r="J725" s="114" t="str">
        <f>VLOOKUP(I725,Presupuesto!$B$11:$C$565,2,0)</f>
        <v>SUELDOS Y SALARIOS PERMANENTES</v>
      </c>
      <c r="K725" s="98" t="str">
        <f t="shared" si="16"/>
        <v>Posgrado</v>
      </c>
      <c r="L725" s="98" t="s">
        <v>393</v>
      </c>
    </row>
    <row r="726" spans="3:12" x14ac:dyDescent="0.25">
      <c r="C726" s="171" t="s">
        <v>58</v>
      </c>
      <c r="D726" s="169"/>
      <c r="E726" s="131">
        <v>0</v>
      </c>
      <c r="F726" s="119">
        <f>IF(E725=0,"",(G725/E725)/12*E725)</f>
        <v>0</v>
      </c>
      <c r="G726" s="120">
        <f>F726</f>
        <v>0</v>
      </c>
      <c r="H726" s="164"/>
      <c r="I726" s="101" t="s">
        <v>515</v>
      </c>
      <c r="J726" s="101" t="str">
        <f>VLOOKUP(I726,Presupuesto!$B$11:$C$565,2,0)</f>
        <v>AGUINALDO Y DECIMO CUARTO MES</v>
      </c>
      <c r="K726" s="98" t="str">
        <f t="shared" si="16"/>
        <v>Posgrado</v>
      </c>
      <c r="L726" s="98" t="s">
        <v>393</v>
      </c>
    </row>
    <row r="727" spans="3:12" ht="15.75" thickBot="1" x14ac:dyDescent="0.3">
      <c r="C727" s="173" t="s">
        <v>59</v>
      </c>
      <c r="D727" s="162"/>
      <c r="E727" s="132">
        <v>0</v>
      </c>
      <c r="F727" s="105">
        <f>IF(E725&lt;6,"",((E725-6)/12)*(G725/E725))</f>
        <v>0</v>
      </c>
      <c r="G727" s="105">
        <f>F727</f>
        <v>0</v>
      </c>
      <c r="H727" s="162"/>
      <c r="I727" s="106" t="s">
        <v>518</v>
      </c>
      <c r="J727" s="124" t="str">
        <f>VLOOKUP(I727,Presupuesto!$B$11:$C$565,2,0)</f>
        <v>DECIMOCUARTO MES</v>
      </c>
      <c r="K727" s="106" t="str">
        <f t="shared" si="16"/>
        <v>Posgrado</v>
      </c>
      <c r="L727" s="124" t="s">
        <v>393</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391</v>
      </c>
      <c r="D733" s="367"/>
      <c r="E733" s="93"/>
      <c r="F733" s="93"/>
      <c r="G733" s="93"/>
      <c r="H733" s="76"/>
      <c r="I733" s="76"/>
      <c r="J733" s="76"/>
      <c r="K733" s="153"/>
    </row>
    <row r="734" spans="3:12" ht="18.75" x14ac:dyDescent="0.25">
      <c r="C734" s="210"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130</v>
      </c>
      <c r="I736" s="136" t="s">
        <v>46</v>
      </c>
      <c r="J736" s="136" t="s">
        <v>131</v>
      </c>
      <c r="K736" s="136" t="s">
        <v>409</v>
      </c>
      <c r="L736" s="136" t="s">
        <v>410</v>
      </c>
    </row>
    <row r="737" spans="3:12" ht="15.75" thickBot="1" x14ac:dyDescent="0.3">
      <c r="C737" s="137" t="s">
        <v>481</v>
      </c>
      <c r="D737" s="199"/>
      <c r="E737" s="152">
        <v>12</v>
      </c>
      <c r="F737" s="303">
        <f>HLOOKUP($C737,$BZ$2:$CM$3,2,0)</f>
        <v>43674.39</v>
      </c>
      <c r="G737" s="113">
        <f>D737*E737*F737</f>
        <v>0</v>
      </c>
      <c r="H737" s="166"/>
      <c r="I737" s="114" t="s">
        <v>495</v>
      </c>
      <c r="J737" s="114" t="str">
        <f>VLOOKUP(I737,Presupuesto!$B$11:$C$565,2,0)</f>
        <v>SUELDOS Y SALARIOS PERMANENTES</v>
      </c>
      <c r="K737" s="218" t="s">
        <v>1453</v>
      </c>
      <c r="L737" s="98" t="s">
        <v>393</v>
      </c>
    </row>
    <row r="738" spans="3:12" x14ac:dyDescent="0.25">
      <c r="C738" s="171" t="s">
        <v>58</v>
      </c>
      <c r="D738" s="163"/>
      <c r="E738" s="154">
        <v>0</v>
      </c>
      <c r="F738" s="100">
        <f>IF(E737=0,"",(G737/E737)/12*E737)</f>
        <v>0</v>
      </c>
      <c r="G738" s="97">
        <f>F738</f>
        <v>0</v>
      </c>
      <c r="H738" s="164"/>
      <c r="I738" s="116" t="s">
        <v>515</v>
      </c>
      <c r="J738" s="116" t="str">
        <f>VLOOKUP(I738,Presupuesto!$B$11:$C$565,2,0)</f>
        <v>AGUINALDO Y DECIMO CUARTO MES</v>
      </c>
      <c r="K738" s="98" t="str">
        <f t="shared" ref="K738:K769" si="17">$K$737</f>
        <v>Posgrado</v>
      </c>
      <c r="L738" s="98" t="s">
        <v>411</v>
      </c>
    </row>
    <row r="739" spans="3:12" ht="15.75" thickBot="1" x14ac:dyDescent="0.3">
      <c r="C739" s="172" t="s">
        <v>59</v>
      </c>
      <c r="D739" s="163"/>
      <c r="E739" s="154">
        <v>0</v>
      </c>
      <c r="F739" s="117">
        <f>IF(E737&lt;6,"",((E737-6)/12)*(G737/E737))</f>
        <v>0</v>
      </c>
      <c r="G739" s="97">
        <f>F739</f>
        <v>0</v>
      </c>
      <c r="H739" s="164"/>
      <c r="I739" s="101" t="s">
        <v>518</v>
      </c>
      <c r="J739" s="101" t="str">
        <f>VLOOKUP(I739,Presupuesto!$B$11:$C$565,2,0)</f>
        <v>DECIMOCUARTO MES</v>
      </c>
      <c r="K739" s="98" t="str">
        <f t="shared" si="17"/>
        <v>Posgrado</v>
      </c>
      <c r="L739" s="98" t="s">
        <v>394</v>
      </c>
    </row>
    <row r="740" spans="3:12" ht="15.75" thickBot="1" x14ac:dyDescent="0.3">
      <c r="C740" s="137" t="s">
        <v>482</v>
      </c>
      <c r="D740" s="199"/>
      <c r="E740" s="152">
        <v>12</v>
      </c>
      <c r="F740" s="303">
        <f>HLOOKUP($C740,$BZ$2:$CM$3,2,0)</f>
        <v>39703.99</v>
      </c>
      <c r="G740" s="113">
        <f>D740*E740*F740</f>
        <v>0</v>
      </c>
      <c r="H740" s="166"/>
      <c r="I740" s="114" t="s">
        <v>495</v>
      </c>
      <c r="J740" s="114" t="str">
        <f>VLOOKUP(I740,Presupuesto!$B$11:$C$565,2,0)</f>
        <v>SUELDOS Y SALARIOS PERMANENTES</v>
      </c>
      <c r="K740" s="98" t="str">
        <f t="shared" si="17"/>
        <v>Posgrado</v>
      </c>
      <c r="L740" s="98" t="s">
        <v>394</v>
      </c>
    </row>
    <row r="741" spans="3:12" x14ac:dyDescent="0.25">
      <c r="C741" s="171" t="s">
        <v>58</v>
      </c>
      <c r="D741" s="163"/>
      <c r="E741" s="154">
        <v>0</v>
      </c>
      <c r="F741" s="100">
        <f>IF(E740=0,"",(G740/E740)/12*E740)</f>
        <v>0</v>
      </c>
      <c r="G741" s="97">
        <f>F741</f>
        <v>0</v>
      </c>
      <c r="H741" s="164"/>
      <c r="I741" s="116" t="s">
        <v>515</v>
      </c>
      <c r="J741" s="116" t="str">
        <f>VLOOKUP(I741,Presupuesto!$B$11:$C$565,2,0)</f>
        <v>AGUINALDO Y DECIMO CUARTO MES</v>
      </c>
      <c r="K741" s="98" t="str">
        <f t="shared" si="17"/>
        <v>Posgrado</v>
      </c>
      <c r="L741" s="98" t="s">
        <v>394</v>
      </c>
    </row>
    <row r="742" spans="3:12" ht="15.75" thickBot="1" x14ac:dyDescent="0.3">
      <c r="C742" s="172" t="s">
        <v>59</v>
      </c>
      <c r="D742" s="163"/>
      <c r="E742" s="154">
        <v>0</v>
      </c>
      <c r="F742" s="117">
        <f>IF(E740&lt;6,"",((E740-6)/12)*(G740/E740))</f>
        <v>0</v>
      </c>
      <c r="G742" s="97">
        <f>F742</f>
        <v>0</v>
      </c>
      <c r="H742" s="164"/>
      <c r="I742" s="101" t="s">
        <v>518</v>
      </c>
      <c r="J742" s="101" t="str">
        <f>VLOOKUP(I742,Presupuesto!$B$11:$C$565,2,0)</f>
        <v>DECIMOCUARTO MES</v>
      </c>
      <c r="K742" s="98" t="str">
        <f t="shared" si="17"/>
        <v>Posgrado</v>
      </c>
      <c r="L742" s="98" t="s">
        <v>394</v>
      </c>
    </row>
    <row r="743" spans="3:12" ht="15.75" thickBot="1" x14ac:dyDescent="0.3">
      <c r="C743" s="137" t="s">
        <v>483</v>
      </c>
      <c r="D743" s="199"/>
      <c r="E743" s="152">
        <v>12</v>
      </c>
      <c r="F743" s="303">
        <f>HLOOKUP($C743,$BZ$2:$CM$3,2,0)</f>
        <v>35733.589999999997</v>
      </c>
      <c r="G743" s="113">
        <f>D743*E743*F743</f>
        <v>0</v>
      </c>
      <c r="H743" s="166"/>
      <c r="I743" s="114" t="s">
        <v>495</v>
      </c>
      <c r="J743" s="114" t="str">
        <f>VLOOKUP(I743,Presupuesto!$B$11:$C$565,2,0)</f>
        <v>SUELDOS Y SALARIOS PERMANENTES</v>
      </c>
      <c r="K743" s="98" t="str">
        <f t="shared" si="17"/>
        <v>Posgrado</v>
      </c>
      <c r="L743" s="98" t="s">
        <v>394</v>
      </c>
    </row>
    <row r="744" spans="3:12" x14ac:dyDescent="0.25">
      <c r="C744" s="171" t="s">
        <v>58</v>
      </c>
      <c r="D744" s="163"/>
      <c r="E744" s="154">
        <v>0</v>
      </c>
      <c r="F744" s="100">
        <f>IF(E743=0,"",(G743/E743)/12*E743)</f>
        <v>0</v>
      </c>
      <c r="G744" s="97">
        <f>F744</f>
        <v>0</v>
      </c>
      <c r="H744" s="164"/>
      <c r="I744" s="116" t="s">
        <v>515</v>
      </c>
      <c r="J744" s="116" t="str">
        <f>VLOOKUP(I744,Presupuesto!$B$11:$C$565,2,0)</f>
        <v>AGUINALDO Y DECIMO CUARTO MES</v>
      </c>
      <c r="K744" s="98" t="str">
        <f t="shared" si="17"/>
        <v>Posgrado</v>
      </c>
      <c r="L744" s="98" t="s">
        <v>394</v>
      </c>
    </row>
    <row r="745" spans="3:12" ht="15.75" thickBot="1" x14ac:dyDescent="0.3">
      <c r="C745" s="172" t="s">
        <v>59</v>
      </c>
      <c r="D745" s="163"/>
      <c r="E745" s="154">
        <v>0</v>
      </c>
      <c r="F745" s="117">
        <f>IF(E743&lt;6,"",((E743-6)/12)*(G743/E743))</f>
        <v>0</v>
      </c>
      <c r="G745" s="97">
        <f>F745</f>
        <v>0</v>
      </c>
      <c r="H745" s="164"/>
      <c r="I745" s="101" t="s">
        <v>518</v>
      </c>
      <c r="J745" s="101" t="str">
        <f>VLOOKUP(I745,Presupuesto!$B$11:$C$565,2,0)</f>
        <v>DECIMOCUARTO MES</v>
      </c>
      <c r="K745" s="98" t="str">
        <f t="shared" si="17"/>
        <v>Posgrado</v>
      </c>
      <c r="L745" s="98" t="s">
        <v>394</v>
      </c>
    </row>
    <row r="746" spans="3:12" ht="15.75" thickBot="1" x14ac:dyDescent="0.3">
      <c r="C746" s="137" t="s">
        <v>484</v>
      </c>
      <c r="D746" s="199"/>
      <c r="E746" s="152">
        <v>12</v>
      </c>
      <c r="F746" s="303">
        <f>HLOOKUP($C746,$BZ$2:$CM$3,2,0)</f>
        <v>31763.19</v>
      </c>
      <c r="G746" s="113">
        <f>D746*E746*F746</f>
        <v>0</v>
      </c>
      <c r="H746" s="166"/>
      <c r="I746" s="114" t="s">
        <v>495</v>
      </c>
      <c r="J746" s="114" t="str">
        <f>VLOOKUP(I746,Presupuesto!$B$11:$C$565,2,0)</f>
        <v>SUELDOS Y SALARIOS PERMANENTES</v>
      </c>
      <c r="K746" s="98" t="str">
        <f t="shared" si="17"/>
        <v>Posgrado</v>
      </c>
      <c r="L746" s="98" t="s">
        <v>394</v>
      </c>
    </row>
    <row r="747" spans="3:12" x14ac:dyDescent="0.25">
      <c r="C747" s="171" t="s">
        <v>58</v>
      </c>
      <c r="D747" s="163"/>
      <c r="E747" s="154">
        <v>0</v>
      </c>
      <c r="F747" s="100">
        <f>IF(E746=0,"",(G746/E746)/12*E746)</f>
        <v>0</v>
      </c>
      <c r="G747" s="97">
        <f>F747</f>
        <v>0</v>
      </c>
      <c r="H747" s="164"/>
      <c r="I747" s="116" t="s">
        <v>515</v>
      </c>
      <c r="J747" s="116" t="str">
        <f>VLOOKUP(I747,Presupuesto!$B$11:$C$565,2,0)</f>
        <v>AGUINALDO Y DECIMO CUARTO MES</v>
      </c>
      <c r="K747" s="98" t="str">
        <f t="shared" si="17"/>
        <v>Posgrado</v>
      </c>
      <c r="L747" s="98" t="s">
        <v>394</v>
      </c>
    </row>
    <row r="748" spans="3:12" ht="15.75" thickBot="1" x14ac:dyDescent="0.3">
      <c r="C748" s="172" t="s">
        <v>59</v>
      </c>
      <c r="D748" s="163"/>
      <c r="E748" s="154">
        <v>0</v>
      </c>
      <c r="F748" s="117">
        <f>IF(E746&lt;6,"",((E746-6)/12)*(G746/E746))</f>
        <v>0</v>
      </c>
      <c r="G748" s="97">
        <f>F748</f>
        <v>0</v>
      </c>
      <c r="H748" s="164"/>
      <c r="I748" s="101" t="s">
        <v>518</v>
      </c>
      <c r="J748" s="101" t="str">
        <f>VLOOKUP(I748,Presupuesto!$B$11:$C$565,2,0)</f>
        <v>DECIMOCUARTO MES</v>
      </c>
      <c r="K748" s="98" t="str">
        <f t="shared" si="17"/>
        <v>Posgrado</v>
      </c>
      <c r="L748" s="98" t="s">
        <v>394</v>
      </c>
    </row>
    <row r="749" spans="3:12" ht="15.75" thickBot="1" x14ac:dyDescent="0.3">
      <c r="C749" s="137" t="s">
        <v>485</v>
      </c>
      <c r="D749" s="199"/>
      <c r="E749" s="152">
        <v>12</v>
      </c>
      <c r="F749" s="303">
        <f>HLOOKUP($C749,$BZ$2:$CM$3,2,0)</f>
        <v>29777.99</v>
      </c>
      <c r="G749" s="113">
        <f>D749*E749*F749</f>
        <v>0</v>
      </c>
      <c r="H749" s="166"/>
      <c r="I749" s="114" t="s">
        <v>495</v>
      </c>
      <c r="J749" s="114" t="str">
        <f>VLOOKUP(I749,Presupuesto!$B$11:$C$565,2,0)</f>
        <v>SUELDOS Y SALARIOS PERMANENTES</v>
      </c>
      <c r="K749" s="98" t="str">
        <f t="shared" si="17"/>
        <v>Posgrado</v>
      </c>
      <c r="L749" s="98" t="s">
        <v>394</v>
      </c>
    </row>
    <row r="750" spans="3:12" x14ac:dyDescent="0.25">
      <c r="C750" s="171" t="s">
        <v>58</v>
      </c>
      <c r="D750" s="163"/>
      <c r="E750" s="154">
        <v>0</v>
      </c>
      <c r="F750" s="100">
        <f>IF(E749=0,"",(G749/E749)/12*E749)</f>
        <v>0</v>
      </c>
      <c r="G750" s="97">
        <f>F750</f>
        <v>0</v>
      </c>
      <c r="H750" s="164"/>
      <c r="I750" s="116" t="s">
        <v>515</v>
      </c>
      <c r="J750" s="116" t="str">
        <f>VLOOKUP(I750,Presupuesto!$B$11:$C$565,2,0)</f>
        <v>AGUINALDO Y DECIMO CUARTO MES</v>
      </c>
      <c r="K750" s="98" t="str">
        <f t="shared" si="17"/>
        <v>Posgrado</v>
      </c>
      <c r="L750" s="98" t="s">
        <v>394</v>
      </c>
    </row>
    <row r="751" spans="3:12" ht="15.75" thickBot="1" x14ac:dyDescent="0.3">
      <c r="C751" s="172" t="s">
        <v>59</v>
      </c>
      <c r="D751" s="163"/>
      <c r="E751" s="154">
        <v>0</v>
      </c>
      <c r="F751" s="117">
        <f>IF(E749&lt;6,"",((E749-6)/12)*(G749/E749))</f>
        <v>0</v>
      </c>
      <c r="G751" s="97">
        <f>F751</f>
        <v>0</v>
      </c>
      <c r="H751" s="164"/>
      <c r="I751" s="101" t="s">
        <v>518</v>
      </c>
      <c r="J751" s="101" t="str">
        <f>VLOOKUP(I751,Presupuesto!$B$11:$C$565,2,0)</f>
        <v>DECIMOCUARTO MES</v>
      </c>
      <c r="K751" s="98" t="str">
        <f t="shared" si="17"/>
        <v>Posgrado</v>
      </c>
      <c r="L751" s="98" t="s">
        <v>394</v>
      </c>
    </row>
    <row r="752" spans="3:12" ht="15.75" thickBot="1" x14ac:dyDescent="0.3">
      <c r="C752" s="137" t="s">
        <v>486</v>
      </c>
      <c r="D752" s="199"/>
      <c r="E752" s="152">
        <v>12</v>
      </c>
      <c r="F752" s="303">
        <f>HLOOKUP($C752,$BZ$2:$CM$3,2,0)</f>
        <v>27792.79</v>
      </c>
      <c r="G752" s="113">
        <f>D752*E752*F752</f>
        <v>0</v>
      </c>
      <c r="H752" s="166"/>
      <c r="I752" s="114" t="s">
        <v>495</v>
      </c>
      <c r="J752" s="114" t="str">
        <f>VLOOKUP(I752,Presupuesto!$B$11:$C$565,2,0)</f>
        <v>SUELDOS Y SALARIOS PERMANENTES</v>
      </c>
      <c r="K752" s="98" t="str">
        <f t="shared" si="17"/>
        <v>Posgrado</v>
      </c>
      <c r="L752" s="98" t="s">
        <v>394</v>
      </c>
    </row>
    <row r="753" spans="3:12" x14ac:dyDescent="0.25">
      <c r="C753" s="171" t="s">
        <v>58</v>
      </c>
      <c r="D753" s="163"/>
      <c r="E753" s="154">
        <v>0</v>
      </c>
      <c r="F753" s="100">
        <f>IF(E752=0,"",(G752/E752)/12*E752)</f>
        <v>0</v>
      </c>
      <c r="G753" s="97">
        <f>F753</f>
        <v>0</v>
      </c>
      <c r="H753" s="164"/>
      <c r="I753" s="116" t="s">
        <v>515</v>
      </c>
      <c r="J753" s="116" t="str">
        <f>VLOOKUP(I753,Presupuesto!$B$11:$C$565,2,0)</f>
        <v>AGUINALDO Y DECIMO CUARTO MES</v>
      </c>
      <c r="K753" s="98" t="str">
        <f t="shared" si="17"/>
        <v>Posgrado</v>
      </c>
      <c r="L753" s="98" t="s">
        <v>394</v>
      </c>
    </row>
    <row r="754" spans="3:12" ht="15.75" thickBot="1" x14ac:dyDescent="0.3">
      <c r="C754" s="172" t="s">
        <v>59</v>
      </c>
      <c r="D754" s="163"/>
      <c r="E754" s="154">
        <v>0</v>
      </c>
      <c r="F754" s="117">
        <f>IF(E752&lt;6,"",((E752-6)/12)*(G752/E752))</f>
        <v>0</v>
      </c>
      <c r="G754" s="97">
        <f>F754</f>
        <v>0</v>
      </c>
      <c r="H754" s="164"/>
      <c r="I754" s="101" t="s">
        <v>518</v>
      </c>
      <c r="J754" s="101" t="str">
        <f>VLOOKUP(I754,Presupuesto!$B$11:$C$565,2,0)</f>
        <v>DECIMOCUARTO MES</v>
      </c>
      <c r="K754" s="98" t="str">
        <f t="shared" si="17"/>
        <v>Posgrado</v>
      </c>
      <c r="L754" s="98" t="s">
        <v>394</v>
      </c>
    </row>
    <row r="755" spans="3:12" ht="15.75" thickBot="1" x14ac:dyDescent="0.3">
      <c r="C755" s="137" t="s">
        <v>487</v>
      </c>
      <c r="D755" s="199"/>
      <c r="E755" s="152">
        <v>12</v>
      </c>
      <c r="F755" s="303">
        <f>HLOOKUP($C755,$BZ$2:$CM$3,2,0)</f>
        <v>18859.39</v>
      </c>
      <c r="G755" s="113">
        <f>D755*E755*F755</f>
        <v>0</v>
      </c>
      <c r="H755" s="166"/>
      <c r="I755" s="114" t="s">
        <v>495</v>
      </c>
      <c r="J755" s="114" t="str">
        <f>VLOOKUP(I755,Presupuesto!$B$11:$C$565,2,0)</f>
        <v>SUELDOS Y SALARIOS PERMANENTES</v>
      </c>
      <c r="K755" s="98" t="str">
        <f t="shared" si="17"/>
        <v>Posgrado</v>
      </c>
      <c r="L755" s="98" t="s">
        <v>394</v>
      </c>
    </row>
    <row r="756" spans="3:12" x14ac:dyDescent="0.25">
      <c r="C756" s="171" t="s">
        <v>58</v>
      </c>
      <c r="D756" s="163"/>
      <c r="E756" s="154">
        <v>0</v>
      </c>
      <c r="F756" s="100">
        <f>IF(E755=0,"",(G755/E755)/12*E755)</f>
        <v>0</v>
      </c>
      <c r="G756" s="97">
        <f>F756</f>
        <v>0</v>
      </c>
      <c r="H756" s="164"/>
      <c r="I756" s="116" t="s">
        <v>515</v>
      </c>
      <c r="J756" s="116" t="str">
        <f>VLOOKUP(I756,Presupuesto!$B$11:$C$565,2,0)</f>
        <v>AGUINALDO Y DECIMO CUARTO MES</v>
      </c>
      <c r="K756" s="98" t="str">
        <f t="shared" si="17"/>
        <v>Posgrado</v>
      </c>
      <c r="L756" s="98" t="s">
        <v>394</v>
      </c>
    </row>
    <row r="757" spans="3:12" ht="15.75" thickBot="1" x14ac:dyDescent="0.3">
      <c r="C757" s="172" t="s">
        <v>59</v>
      </c>
      <c r="D757" s="163"/>
      <c r="E757" s="154">
        <v>0</v>
      </c>
      <c r="F757" s="117">
        <f>IF(E755&lt;6,"",((E755-6)/12)*(G755/E755))</f>
        <v>0</v>
      </c>
      <c r="G757" s="97">
        <f>F757</f>
        <v>0</v>
      </c>
      <c r="H757" s="164"/>
      <c r="I757" s="101" t="s">
        <v>518</v>
      </c>
      <c r="J757" s="101" t="str">
        <f>VLOOKUP(I757,Presupuesto!$B$11:$C$565,2,0)</f>
        <v>DECIMOCUARTO MES</v>
      </c>
      <c r="K757" s="98" t="str">
        <f t="shared" si="17"/>
        <v>Posgrado</v>
      </c>
      <c r="L757" s="98" t="s">
        <v>394</v>
      </c>
    </row>
    <row r="758" spans="3:12" ht="15.75" thickBot="1" x14ac:dyDescent="0.3">
      <c r="C758" s="137" t="s">
        <v>488</v>
      </c>
      <c r="D758" s="199"/>
      <c r="E758" s="152">
        <v>12</v>
      </c>
      <c r="F758" s="303">
        <f>HLOOKUP($C758,$BZ$2:$CM$3,2,0)</f>
        <v>17866.8</v>
      </c>
      <c r="G758" s="113">
        <f>D758*E758*F758</f>
        <v>0</v>
      </c>
      <c r="H758" s="166"/>
      <c r="I758" s="114" t="s">
        <v>495</v>
      </c>
      <c r="J758" s="114" t="str">
        <f>VLOOKUP(I758,Presupuesto!$B$11:$C$565,2,0)</f>
        <v>SUELDOS Y SALARIOS PERMANENTES</v>
      </c>
      <c r="K758" s="98" t="str">
        <f t="shared" si="17"/>
        <v>Posgrado</v>
      </c>
      <c r="L758" s="98" t="s">
        <v>394</v>
      </c>
    </row>
    <row r="759" spans="3:12" x14ac:dyDescent="0.25">
      <c r="C759" s="171" t="s">
        <v>58</v>
      </c>
      <c r="D759" s="163"/>
      <c r="E759" s="154">
        <v>0</v>
      </c>
      <c r="F759" s="100">
        <f>IF(E758=0,"",(G758/E758)/12*E758)</f>
        <v>0</v>
      </c>
      <c r="G759" s="97">
        <f>F759</f>
        <v>0</v>
      </c>
      <c r="H759" s="164"/>
      <c r="I759" s="116" t="s">
        <v>515</v>
      </c>
      <c r="J759" s="116" t="str">
        <f>VLOOKUP(I759,Presupuesto!$B$11:$C$565,2,0)</f>
        <v>AGUINALDO Y DECIMO CUARTO MES</v>
      </c>
      <c r="K759" s="98" t="str">
        <f t="shared" si="17"/>
        <v>Posgrado</v>
      </c>
      <c r="L759" s="98" t="s">
        <v>394</v>
      </c>
    </row>
    <row r="760" spans="3:12" ht="15.75" thickBot="1" x14ac:dyDescent="0.3">
      <c r="C760" s="172" t="s">
        <v>59</v>
      </c>
      <c r="D760" s="163"/>
      <c r="E760" s="154">
        <v>0</v>
      </c>
      <c r="F760" s="117">
        <f>IF(E758&lt;6,"",((E758-6)/12)*(G758/E758))</f>
        <v>0</v>
      </c>
      <c r="G760" s="97">
        <f>F760</f>
        <v>0</v>
      </c>
      <c r="H760" s="164"/>
      <c r="I760" s="101" t="s">
        <v>518</v>
      </c>
      <c r="J760" s="101" t="str">
        <f>VLOOKUP(I760,Presupuesto!$B$11:$C$565,2,0)</f>
        <v>DECIMOCUARTO MES</v>
      </c>
      <c r="K760" s="98" t="str">
        <f t="shared" si="17"/>
        <v>Posgrado</v>
      </c>
      <c r="L760" s="98" t="s">
        <v>394</v>
      </c>
    </row>
    <row r="761" spans="3:12" ht="15.75" thickBot="1" x14ac:dyDescent="0.3">
      <c r="C761" s="137" t="s">
        <v>489</v>
      </c>
      <c r="D761" s="199"/>
      <c r="E761" s="152">
        <v>12</v>
      </c>
      <c r="F761" s="303">
        <f>HLOOKUP($C761,$BZ$2:$CM$3,2,0)</f>
        <v>13896.4</v>
      </c>
      <c r="G761" s="113">
        <f>D761*E761*F761</f>
        <v>0</v>
      </c>
      <c r="H761" s="166"/>
      <c r="I761" s="114" t="s">
        <v>495</v>
      </c>
      <c r="J761" s="114" t="str">
        <f>VLOOKUP(I761,Presupuesto!$B$11:$C$565,2,0)</f>
        <v>SUELDOS Y SALARIOS PERMANENTES</v>
      </c>
      <c r="K761" s="98" t="str">
        <f t="shared" si="17"/>
        <v>Posgrado</v>
      </c>
      <c r="L761" s="98" t="s">
        <v>394</v>
      </c>
    </row>
    <row r="762" spans="3:12" x14ac:dyDescent="0.25">
      <c r="C762" s="171" t="s">
        <v>58</v>
      </c>
      <c r="D762" s="163"/>
      <c r="E762" s="154">
        <v>0</v>
      </c>
      <c r="F762" s="100">
        <f>IF(E761=0,"",(G761/E761)/12*E761)</f>
        <v>0</v>
      </c>
      <c r="G762" s="97">
        <f>F762</f>
        <v>0</v>
      </c>
      <c r="H762" s="164"/>
      <c r="I762" s="116" t="s">
        <v>515</v>
      </c>
      <c r="J762" s="116" t="str">
        <f>VLOOKUP(I762,Presupuesto!$B$11:$C$565,2,0)</f>
        <v>AGUINALDO Y DECIMO CUARTO MES</v>
      </c>
      <c r="K762" s="98" t="str">
        <f t="shared" si="17"/>
        <v>Posgrado</v>
      </c>
      <c r="L762" s="98" t="s">
        <v>394</v>
      </c>
    </row>
    <row r="763" spans="3:12" ht="15.75" thickBot="1" x14ac:dyDescent="0.3">
      <c r="C763" s="172" t="s">
        <v>59</v>
      </c>
      <c r="D763" s="163"/>
      <c r="E763" s="154">
        <v>0</v>
      </c>
      <c r="F763" s="117">
        <f>IF(E761&lt;6,"",((E761-6)/12)*(G761/E761))</f>
        <v>0</v>
      </c>
      <c r="G763" s="97">
        <f>F763</f>
        <v>0</v>
      </c>
      <c r="H763" s="164"/>
      <c r="I763" s="101" t="s">
        <v>518</v>
      </c>
      <c r="J763" s="101" t="str">
        <f>VLOOKUP(I763,Presupuesto!$B$11:$C$565,2,0)</f>
        <v>DECIMOCUARTO MES</v>
      </c>
      <c r="K763" s="98" t="str">
        <f t="shared" si="17"/>
        <v>Posgrado</v>
      </c>
      <c r="L763" s="98" t="s">
        <v>394</v>
      </c>
    </row>
    <row r="764" spans="3:12" ht="15.75" thickBot="1" x14ac:dyDescent="0.3">
      <c r="C764" s="137" t="s">
        <v>490</v>
      </c>
      <c r="D764" s="199"/>
      <c r="E764" s="152">
        <v>12</v>
      </c>
      <c r="F764" s="303">
        <f>HLOOKUP($C764,$BZ$2:$CM$3,2,0)</f>
        <v>15004.09</v>
      </c>
      <c r="G764" s="113">
        <f>D764*E764*F764</f>
        <v>0</v>
      </c>
      <c r="H764" s="166"/>
      <c r="I764" s="114" t="s">
        <v>495</v>
      </c>
      <c r="J764" s="114" t="str">
        <f>VLOOKUP(I764,Presupuesto!$B$11:$C$565,2,0)</f>
        <v>SUELDOS Y SALARIOS PERMANENTES</v>
      </c>
      <c r="K764" s="98" t="str">
        <f t="shared" si="17"/>
        <v>Posgrado</v>
      </c>
      <c r="L764" s="98" t="s">
        <v>394</v>
      </c>
    </row>
    <row r="765" spans="3:12" x14ac:dyDescent="0.25">
      <c r="C765" s="171" t="s">
        <v>58</v>
      </c>
      <c r="D765" s="163"/>
      <c r="E765" s="154">
        <v>0</v>
      </c>
      <c r="F765" s="100">
        <f>IF(E764=0,"",(G764/E764)/12*E764)</f>
        <v>0</v>
      </c>
      <c r="G765" s="97">
        <f>F765</f>
        <v>0</v>
      </c>
      <c r="H765" s="164"/>
      <c r="I765" s="116" t="s">
        <v>515</v>
      </c>
      <c r="J765" s="116" t="str">
        <f>VLOOKUP(I765,Presupuesto!$B$11:$C$565,2,0)</f>
        <v>AGUINALDO Y DECIMO CUARTO MES</v>
      </c>
      <c r="K765" s="98" t="str">
        <f t="shared" si="17"/>
        <v>Posgrado</v>
      </c>
      <c r="L765" s="98" t="s">
        <v>394</v>
      </c>
    </row>
    <row r="766" spans="3:12" ht="15.75" thickBot="1" x14ac:dyDescent="0.3">
      <c r="C766" s="172" t="s">
        <v>59</v>
      </c>
      <c r="D766" s="163"/>
      <c r="E766" s="154">
        <v>0</v>
      </c>
      <c r="F766" s="117">
        <f>IF(E764&lt;6,"",((E764-6)/12)*(G764/E764))</f>
        <v>0</v>
      </c>
      <c r="G766" s="97">
        <f>F766</f>
        <v>0</v>
      </c>
      <c r="H766" s="164"/>
      <c r="I766" s="101" t="s">
        <v>518</v>
      </c>
      <c r="J766" s="101" t="str">
        <f>VLOOKUP(I766,Presupuesto!$B$11:$C$565,2,0)</f>
        <v>DECIMOCUARTO MES</v>
      </c>
      <c r="K766" s="98" t="str">
        <f t="shared" si="17"/>
        <v>Posgrado</v>
      </c>
      <c r="L766" s="98" t="s">
        <v>394</v>
      </c>
    </row>
    <row r="767" spans="3:12" ht="15.75" thickBot="1" x14ac:dyDescent="0.3">
      <c r="C767" s="137" t="s">
        <v>491</v>
      </c>
      <c r="D767" s="199"/>
      <c r="E767" s="152">
        <v>12</v>
      </c>
      <c r="F767" s="303">
        <f>HLOOKUP($C767,$BZ$2:$CM$3,2,0)</f>
        <v>13238.9</v>
      </c>
      <c r="G767" s="113">
        <f>D767*E767*F767</f>
        <v>0</v>
      </c>
      <c r="H767" s="166"/>
      <c r="I767" s="114" t="s">
        <v>495</v>
      </c>
      <c r="J767" s="114" t="str">
        <f>VLOOKUP(I767,Presupuesto!$B$11:$C$565,2,0)</f>
        <v>SUELDOS Y SALARIOS PERMANENTES</v>
      </c>
      <c r="K767" s="98" t="str">
        <f t="shared" si="17"/>
        <v>Posgrado</v>
      </c>
      <c r="L767" s="98" t="s">
        <v>394</v>
      </c>
    </row>
    <row r="768" spans="3:12" x14ac:dyDescent="0.25">
      <c r="C768" s="171" t="s">
        <v>58</v>
      </c>
      <c r="D768" s="163"/>
      <c r="E768" s="154">
        <v>0</v>
      </c>
      <c r="F768" s="100">
        <f>IF(E767=0,"",(G767/E767)/12*E767)</f>
        <v>0</v>
      </c>
      <c r="G768" s="97">
        <f>F768</f>
        <v>0</v>
      </c>
      <c r="H768" s="164"/>
      <c r="I768" s="116" t="s">
        <v>515</v>
      </c>
      <c r="J768" s="116" t="str">
        <f>VLOOKUP(I768,Presupuesto!$B$11:$C$565,2,0)</f>
        <v>AGUINALDO Y DECIMO CUARTO MES</v>
      </c>
      <c r="K768" s="98" t="str">
        <f t="shared" si="17"/>
        <v>Posgrado</v>
      </c>
      <c r="L768" s="98" t="s">
        <v>394</v>
      </c>
    </row>
    <row r="769" spans="3:12" ht="15.75" thickBot="1" x14ac:dyDescent="0.3">
      <c r="C769" s="172" t="s">
        <v>59</v>
      </c>
      <c r="D769" s="163"/>
      <c r="E769" s="154">
        <v>0</v>
      </c>
      <c r="F769" s="117">
        <f>IF(E767&lt;6,"",((E767-6)/12)*(G767/E767))</f>
        <v>0</v>
      </c>
      <c r="G769" s="97">
        <f>F769</f>
        <v>0</v>
      </c>
      <c r="H769" s="164"/>
      <c r="I769" s="101" t="s">
        <v>518</v>
      </c>
      <c r="J769" s="101" t="str">
        <f>VLOOKUP(I769,Presupuesto!$B$11:$C$565,2,0)</f>
        <v>DECIMOCUARTO MES</v>
      </c>
      <c r="K769" s="98" t="str">
        <f t="shared" si="17"/>
        <v>Posgrado</v>
      </c>
      <c r="L769" s="98" t="s">
        <v>394</v>
      </c>
    </row>
    <row r="770" spans="3:12" ht="15.75" thickBot="1" x14ac:dyDescent="0.3">
      <c r="C770" s="137" t="s">
        <v>492</v>
      </c>
      <c r="D770" s="199"/>
      <c r="E770" s="152">
        <v>12</v>
      </c>
      <c r="F770" s="303">
        <f>HLOOKUP($C770,$BZ$2:$CM$3,2,0)</f>
        <v>12356.31</v>
      </c>
      <c r="G770" s="113">
        <f>D770*E770*F770</f>
        <v>0</v>
      </c>
      <c r="H770" s="166"/>
      <c r="I770" s="114" t="s">
        <v>495</v>
      </c>
      <c r="J770" s="114" t="str">
        <f>VLOOKUP(I770,Presupuesto!$B$11:$C$565,2,0)</f>
        <v>SUELDOS Y SALARIOS PERMANENTES</v>
      </c>
      <c r="K770" s="98" t="str">
        <f t="shared" ref="K770:K787" si="18">$K$737</f>
        <v>Posgrado</v>
      </c>
      <c r="L770" s="98" t="s">
        <v>394</v>
      </c>
    </row>
    <row r="771" spans="3:12" x14ac:dyDescent="0.25">
      <c r="C771" s="171" t="s">
        <v>58</v>
      </c>
      <c r="D771" s="163"/>
      <c r="E771" s="154">
        <v>0</v>
      </c>
      <c r="F771" s="100">
        <f>IF(E770=0,"",(G770/E770)/12*E770)</f>
        <v>0</v>
      </c>
      <c r="G771" s="97">
        <f>F771</f>
        <v>0</v>
      </c>
      <c r="H771" s="164"/>
      <c r="I771" s="116" t="s">
        <v>515</v>
      </c>
      <c r="J771" s="116" t="str">
        <f>VLOOKUP(I771,Presupuesto!$B$11:$C$565,2,0)</f>
        <v>AGUINALDO Y DECIMO CUARTO MES</v>
      </c>
      <c r="K771" s="98" t="str">
        <f t="shared" si="18"/>
        <v>Posgrado</v>
      </c>
      <c r="L771" s="98" t="s">
        <v>394</v>
      </c>
    </row>
    <row r="772" spans="3:12" ht="15.75" thickBot="1" x14ac:dyDescent="0.3">
      <c r="C772" s="172" t="s">
        <v>59</v>
      </c>
      <c r="D772" s="163"/>
      <c r="E772" s="154">
        <v>0</v>
      </c>
      <c r="F772" s="117">
        <f>IF(E770&lt;6,"",((E770-6)/12)*(G770/E770))</f>
        <v>0</v>
      </c>
      <c r="G772" s="97">
        <f>F772</f>
        <v>0</v>
      </c>
      <c r="H772" s="164"/>
      <c r="I772" s="101" t="s">
        <v>518</v>
      </c>
      <c r="J772" s="101" t="str">
        <f>VLOOKUP(I772,Presupuesto!$B$11:$C$565,2,0)</f>
        <v>DECIMOCUARTO MES</v>
      </c>
      <c r="K772" s="98" t="str">
        <f t="shared" si="18"/>
        <v>Posgrado</v>
      </c>
      <c r="L772" s="98" t="s">
        <v>394</v>
      </c>
    </row>
    <row r="773" spans="3:12" ht="15.75" thickBot="1" x14ac:dyDescent="0.3">
      <c r="C773" s="137" t="s">
        <v>493</v>
      </c>
      <c r="D773" s="199"/>
      <c r="E773" s="152">
        <v>12</v>
      </c>
      <c r="F773" s="303">
        <f>HLOOKUP($C773,$BZ$2:$CM$3,2,0)</f>
        <v>463.22</v>
      </c>
      <c r="G773" s="113">
        <f>D773*E773*F773</f>
        <v>0</v>
      </c>
      <c r="H773" s="166"/>
      <c r="I773" s="114" t="s">
        <v>495</v>
      </c>
      <c r="J773" s="114" t="str">
        <f>VLOOKUP(I773,Presupuesto!$B$11:$C$565,2,0)</f>
        <v>SUELDOS Y SALARIOS PERMANENTES</v>
      </c>
      <c r="K773" s="98" t="str">
        <f t="shared" si="18"/>
        <v>Posgrado</v>
      </c>
      <c r="L773" s="98" t="s">
        <v>394</v>
      </c>
    </row>
    <row r="774" spans="3:12" x14ac:dyDescent="0.25">
      <c r="C774" s="171" t="s">
        <v>58</v>
      </c>
      <c r="D774" s="163"/>
      <c r="E774" s="154">
        <v>0</v>
      </c>
      <c r="F774" s="100">
        <f>IF(E773=0,"",(G773/E773)/12*E773)</f>
        <v>0</v>
      </c>
      <c r="G774" s="97">
        <f>F774</f>
        <v>0</v>
      </c>
      <c r="H774" s="164"/>
      <c r="I774" s="116" t="s">
        <v>515</v>
      </c>
      <c r="J774" s="116" t="str">
        <f>VLOOKUP(I774,Presupuesto!$B$11:$C$565,2,0)</f>
        <v>AGUINALDO Y DECIMO CUARTO MES</v>
      </c>
      <c r="K774" s="98" t="str">
        <f t="shared" si="18"/>
        <v>Posgrado</v>
      </c>
      <c r="L774" s="98" t="s">
        <v>394</v>
      </c>
    </row>
    <row r="775" spans="3:12" ht="15.75" thickBot="1" x14ac:dyDescent="0.3">
      <c r="C775" s="172" t="s">
        <v>59</v>
      </c>
      <c r="D775" s="163"/>
      <c r="E775" s="154">
        <v>0</v>
      </c>
      <c r="F775" s="117">
        <f>IF(E773&lt;6,"",((E773-6)/12)*(G773/E773))</f>
        <v>0</v>
      </c>
      <c r="G775" s="97">
        <f>F775</f>
        <v>0</v>
      </c>
      <c r="H775" s="164"/>
      <c r="I775" s="101" t="s">
        <v>518</v>
      </c>
      <c r="J775" s="101" t="str">
        <f>VLOOKUP(I775,Presupuesto!$B$11:$C$565,2,0)</f>
        <v>DECIMOCUARTO MES</v>
      </c>
      <c r="K775" s="98" t="str">
        <f t="shared" si="18"/>
        <v>Posgrado</v>
      </c>
      <c r="L775" s="98" t="s">
        <v>394</v>
      </c>
    </row>
    <row r="776" spans="3:12" ht="15.75" thickBot="1" x14ac:dyDescent="0.3">
      <c r="C776" s="137" t="s">
        <v>494</v>
      </c>
      <c r="D776" s="199"/>
      <c r="E776" s="152">
        <v>12</v>
      </c>
      <c r="F776" s="303">
        <f>HLOOKUP($C776,$BZ$2:$CM$3,2,0)</f>
        <v>2007.3</v>
      </c>
      <c r="G776" s="113">
        <f>D776*E776*F776</f>
        <v>0</v>
      </c>
      <c r="H776" s="166"/>
      <c r="I776" s="114" t="s">
        <v>495</v>
      </c>
      <c r="J776" s="114" t="str">
        <f>VLOOKUP(I776,Presupuesto!$B$11:$C$565,2,0)</f>
        <v>SUELDOS Y SALARIOS PERMANENTES</v>
      </c>
      <c r="K776" s="98" t="str">
        <f t="shared" si="18"/>
        <v>Posgrado</v>
      </c>
      <c r="L776" s="98" t="s">
        <v>394</v>
      </c>
    </row>
    <row r="777" spans="3:12" x14ac:dyDescent="0.25">
      <c r="C777" s="171" t="s">
        <v>58</v>
      </c>
      <c r="D777" s="163"/>
      <c r="E777" s="154">
        <v>0</v>
      </c>
      <c r="F777" s="100">
        <f>IF(E776=0,"",(G776/E776)/12*E776)</f>
        <v>0</v>
      </c>
      <c r="G777" s="97">
        <f>F777</f>
        <v>0</v>
      </c>
      <c r="H777" s="164"/>
      <c r="I777" s="116" t="s">
        <v>515</v>
      </c>
      <c r="J777" s="116" t="str">
        <f>VLOOKUP(I777,Presupuesto!$B$11:$C$565,2,0)</f>
        <v>AGUINALDO Y DECIMO CUARTO MES</v>
      </c>
      <c r="K777" s="98" t="str">
        <f t="shared" si="18"/>
        <v>Posgrado</v>
      </c>
      <c r="L777" s="98" t="s">
        <v>394</v>
      </c>
    </row>
    <row r="778" spans="3:12" ht="15.75" thickBot="1" x14ac:dyDescent="0.3">
      <c r="C778" s="172" t="s">
        <v>59</v>
      </c>
      <c r="D778" s="163"/>
      <c r="E778" s="154">
        <v>0</v>
      </c>
      <c r="F778" s="117">
        <f>IF(E776&lt;6,"",((E776-6)/12)*(G776/E776))</f>
        <v>0</v>
      </c>
      <c r="G778" s="97">
        <f>F778</f>
        <v>0</v>
      </c>
      <c r="H778" s="164"/>
      <c r="I778" s="101" t="s">
        <v>518</v>
      </c>
      <c r="J778" s="101" t="str">
        <f>VLOOKUP(I778,Presupuesto!$B$11:$C$565,2,0)</f>
        <v>DECIMOCUARTO MES</v>
      </c>
      <c r="K778" s="98" t="str">
        <f t="shared" si="18"/>
        <v>Posgrado</v>
      </c>
      <c r="L778" s="98" t="s">
        <v>394</v>
      </c>
    </row>
    <row r="779" spans="3:12" ht="15.75" thickBot="1" x14ac:dyDescent="0.3">
      <c r="C779" s="140" t="s">
        <v>83</v>
      </c>
      <c r="D779" s="199"/>
      <c r="E779" s="152">
        <v>12</v>
      </c>
      <c r="F779" s="139">
        <v>30000</v>
      </c>
      <c r="G779" s="113">
        <f>D779*E779*F779</f>
        <v>0</v>
      </c>
      <c r="H779" s="166"/>
      <c r="I779" s="114" t="s">
        <v>563</v>
      </c>
      <c r="J779" s="114" t="str">
        <f>VLOOKUP(I779,Presupuesto!$B$11:$C$565,2,0)</f>
        <v>CONTRATOS ESPECIALES</v>
      </c>
      <c r="K779" s="98" t="str">
        <f t="shared" si="18"/>
        <v>Posgrado</v>
      </c>
      <c r="L779" s="98" t="s">
        <v>394</v>
      </c>
    </row>
    <row r="780" spans="3:12" x14ac:dyDescent="0.25">
      <c r="C780" s="171" t="s">
        <v>58</v>
      </c>
      <c r="D780" s="163"/>
      <c r="E780" s="154">
        <v>0</v>
      </c>
      <c r="F780" s="117">
        <f>IF(E779=0,"",(G779/E779)/12*E779)</f>
        <v>0</v>
      </c>
      <c r="G780" s="97">
        <f>F780</f>
        <v>0</v>
      </c>
      <c r="H780" s="164"/>
      <c r="I780" s="101" t="s">
        <v>563</v>
      </c>
      <c r="J780" s="101" t="str">
        <f>VLOOKUP(I780,Presupuesto!$B$11:$C$565,2,0)</f>
        <v>CONTRATOS ESPECIALES</v>
      </c>
      <c r="K780" s="98" t="str">
        <f t="shared" si="18"/>
        <v>Posgrado</v>
      </c>
      <c r="L780" s="98" t="s">
        <v>393</v>
      </c>
    </row>
    <row r="781" spans="3:12" ht="15.75" thickBot="1" x14ac:dyDescent="0.3">
      <c r="C781" s="172" t="s">
        <v>59</v>
      </c>
      <c r="D781" s="163"/>
      <c r="E781" s="154">
        <v>0</v>
      </c>
      <c r="F781" s="100">
        <f>IF(E779&lt;6,"",((E779-6)/12)*(G779/E779))</f>
        <v>0</v>
      </c>
      <c r="G781" s="97">
        <f>F781</f>
        <v>0</v>
      </c>
      <c r="H781" s="164"/>
      <c r="I781" s="101" t="s">
        <v>563</v>
      </c>
      <c r="J781" s="101" t="str">
        <f>VLOOKUP(I781,Presupuesto!$B$11:$C$565,2,0)</f>
        <v>CONTRATOS ESPECIALES</v>
      </c>
      <c r="K781" s="98" t="str">
        <f t="shared" si="18"/>
        <v>Posgrado</v>
      </c>
      <c r="L781" s="98" t="s">
        <v>398</v>
      </c>
    </row>
    <row r="782" spans="3:12" ht="15.75" thickBot="1" x14ac:dyDescent="0.3">
      <c r="C782" s="140" t="s">
        <v>60</v>
      </c>
      <c r="D782" s="199"/>
      <c r="E782" s="152">
        <v>12</v>
      </c>
      <c r="F782" s="118">
        <v>30000</v>
      </c>
      <c r="G782" s="113">
        <f>D782*E782*F782</f>
        <v>0</v>
      </c>
      <c r="H782" s="166"/>
      <c r="I782" s="114" t="s">
        <v>704</v>
      </c>
      <c r="J782" s="114" t="str">
        <f>VLOOKUP(I782,Presupuesto!$B$11:$C$565,2,0)</f>
        <v>OTROS SERVICIOS TECNICOS Y PROFESIONALES</v>
      </c>
      <c r="K782" s="98" t="str">
        <f t="shared" si="18"/>
        <v>Posgrado</v>
      </c>
      <c r="L782" s="98" t="s">
        <v>393</v>
      </c>
    </row>
    <row r="783" spans="3:12" x14ac:dyDescent="0.25">
      <c r="C783" s="171" t="s">
        <v>58</v>
      </c>
      <c r="D783" s="163"/>
      <c r="E783" s="154">
        <v>0</v>
      </c>
      <c r="F783" s="100">
        <v>0</v>
      </c>
      <c r="G783" s="97">
        <f>F783</f>
        <v>0</v>
      </c>
      <c r="H783" s="164"/>
      <c r="I783" s="101" t="s">
        <v>704</v>
      </c>
      <c r="J783" s="101" t="str">
        <f>VLOOKUP(I783,Presupuesto!$B$11:$C$565,2,0)</f>
        <v>OTROS SERVICIOS TECNICOS Y PROFESIONALES</v>
      </c>
      <c r="K783" s="98" t="str">
        <f t="shared" si="18"/>
        <v>Posgrado</v>
      </c>
      <c r="L783" s="98" t="s">
        <v>393</v>
      </c>
    </row>
    <row r="784" spans="3:12" ht="15.75" thickBot="1" x14ac:dyDescent="0.3">
      <c r="C784" s="172" t="s">
        <v>59</v>
      </c>
      <c r="D784" s="163"/>
      <c r="E784" s="154">
        <v>0</v>
      </c>
      <c r="F784" s="100">
        <v>0</v>
      </c>
      <c r="G784" s="97">
        <f>F784</f>
        <v>0</v>
      </c>
      <c r="H784" s="164"/>
      <c r="I784" s="101" t="s">
        <v>704</v>
      </c>
      <c r="J784" s="101" t="str">
        <f>VLOOKUP(I784,Presupuesto!$B$11:$C$565,2,0)</f>
        <v>OTROS SERVICIOS TECNICOS Y PROFESIONALES</v>
      </c>
      <c r="K784" s="98" t="str">
        <f t="shared" si="18"/>
        <v>Posgrado</v>
      </c>
      <c r="L784" s="98" t="s">
        <v>393</v>
      </c>
    </row>
    <row r="785" spans="3:12" ht="15.75" thickBot="1" x14ac:dyDescent="0.3">
      <c r="C785" s="140" t="s">
        <v>61</v>
      </c>
      <c r="D785" s="199"/>
      <c r="E785" s="152">
        <v>12</v>
      </c>
      <c r="F785" s="118">
        <v>30000</v>
      </c>
      <c r="G785" s="113">
        <f>D785*E785*F785</f>
        <v>0</v>
      </c>
      <c r="H785" s="166"/>
      <c r="I785" s="114" t="s">
        <v>495</v>
      </c>
      <c r="J785" s="114" t="str">
        <f>VLOOKUP(I785,Presupuesto!$B$11:$C$565,2,0)</f>
        <v>SUELDOS Y SALARIOS PERMANENTES</v>
      </c>
      <c r="K785" s="98" t="str">
        <f t="shared" si="18"/>
        <v>Posgrado</v>
      </c>
      <c r="L785" s="98" t="s">
        <v>393</v>
      </c>
    </row>
    <row r="786" spans="3:12" x14ac:dyDescent="0.25">
      <c r="C786" s="171" t="s">
        <v>58</v>
      </c>
      <c r="D786" s="169"/>
      <c r="E786" s="131">
        <v>0</v>
      </c>
      <c r="F786" s="119">
        <f>IF(E785=0,"",(G785/E785)/12*E785)</f>
        <v>0</v>
      </c>
      <c r="G786" s="120">
        <f>F786</f>
        <v>0</v>
      </c>
      <c r="H786" s="164"/>
      <c r="I786" s="101" t="s">
        <v>515</v>
      </c>
      <c r="J786" s="101" t="str">
        <f>VLOOKUP(I786,Presupuesto!$B$11:$C$565,2,0)</f>
        <v>AGUINALDO Y DECIMO CUARTO MES</v>
      </c>
      <c r="K786" s="98" t="str">
        <f t="shared" si="18"/>
        <v>Posgrado</v>
      </c>
      <c r="L786" s="98" t="s">
        <v>393</v>
      </c>
    </row>
    <row r="787" spans="3:12" ht="15.75" thickBot="1" x14ac:dyDescent="0.3">
      <c r="C787" s="173" t="s">
        <v>59</v>
      </c>
      <c r="D787" s="162"/>
      <c r="E787" s="132">
        <v>0</v>
      </c>
      <c r="F787" s="105">
        <f>IF(E785&lt;6,"",((E785-6)/12)*(G785/E785))</f>
        <v>0</v>
      </c>
      <c r="G787" s="105">
        <f>F787</f>
        <v>0</v>
      </c>
      <c r="H787" s="162"/>
      <c r="I787" s="106" t="s">
        <v>518</v>
      </c>
      <c r="J787" s="124" t="str">
        <f>VLOOKUP(I787,Presupuesto!$B$11:$C$565,2,0)</f>
        <v>DECIMOCUARTO MES</v>
      </c>
      <c r="K787" s="106" t="str">
        <f t="shared" si="18"/>
        <v>Posgrado</v>
      </c>
      <c r="L787" s="124" t="s">
        <v>393</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391</v>
      </c>
      <c r="D793" s="367"/>
      <c r="E793" s="93"/>
      <c r="F793" s="93"/>
      <c r="G793" s="93"/>
      <c r="H793" s="76"/>
      <c r="I793" s="76"/>
      <c r="J793" s="76"/>
      <c r="K793" s="153"/>
    </row>
    <row r="794" spans="3:12" ht="18.75" x14ac:dyDescent="0.25">
      <c r="C794" s="210"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130</v>
      </c>
      <c r="I796" s="136" t="s">
        <v>46</v>
      </c>
      <c r="J796" s="136" t="s">
        <v>131</v>
      </c>
      <c r="K796" s="136" t="s">
        <v>409</v>
      </c>
      <c r="L796" s="136" t="s">
        <v>410</v>
      </c>
    </row>
    <row r="797" spans="3:12" ht="15.75" thickBot="1" x14ac:dyDescent="0.3">
      <c r="C797" s="137" t="s">
        <v>481</v>
      </c>
      <c r="D797" s="199"/>
      <c r="E797" s="152">
        <v>12</v>
      </c>
      <c r="F797" s="303">
        <f>HLOOKUP($C797,$BZ$2:$CM$3,2,0)</f>
        <v>43674.39</v>
      </c>
      <c r="G797" s="113">
        <f>D797*E797*F797</f>
        <v>0</v>
      </c>
      <c r="H797" s="166"/>
      <c r="I797" s="114" t="s">
        <v>495</v>
      </c>
      <c r="J797" s="114" t="str">
        <f>VLOOKUP(I797,Presupuesto!$B$11:$C$565,2,0)</f>
        <v>SUELDOS Y SALARIOS PERMANENTES</v>
      </c>
      <c r="K797" s="218" t="s">
        <v>1453</v>
      </c>
      <c r="L797" s="98" t="s">
        <v>393</v>
      </c>
    </row>
    <row r="798" spans="3:12" x14ac:dyDescent="0.25">
      <c r="C798" s="171" t="s">
        <v>58</v>
      </c>
      <c r="D798" s="163"/>
      <c r="E798" s="154">
        <v>0</v>
      </c>
      <c r="F798" s="100">
        <f>IF(E797=0,"",(G797/E797)/12*E797)</f>
        <v>0</v>
      </c>
      <c r="G798" s="97">
        <f>F798</f>
        <v>0</v>
      </c>
      <c r="H798" s="164"/>
      <c r="I798" s="116" t="s">
        <v>515</v>
      </c>
      <c r="J798" s="116" t="str">
        <f>VLOOKUP(I798,Presupuesto!$B$11:$C$565,2,0)</f>
        <v>AGUINALDO Y DECIMO CUARTO MES</v>
      </c>
      <c r="K798" s="98" t="str">
        <f t="shared" ref="K798:K829" si="19">$K$797</f>
        <v>Posgrado</v>
      </c>
      <c r="L798" s="98" t="s">
        <v>411</v>
      </c>
    </row>
    <row r="799" spans="3:12" ht="15.75" thickBot="1" x14ac:dyDescent="0.3">
      <c r="C799" s="172" t="s">
        <v>59</v>
      </c>
      <c r="D799" s="163"/>
      <c r="E799" s="154">
        <v>0</v>
      </c>
      <c r="F799" s="117">
        <f>IF(E797&lt;6,"",((E797-6)/12)*(G797/E797))</f>
        <v>0</v>
      </c>
      <c r="G799" s="97">
        <f>F799</f>
        <v>0</v>
      </c>
      <c r="H799" s="164"/>
      <c r="I799" s="101" t="s">
        <v>518</v>
      </c>
      <c r="J799" s="101" t="str">
        <f>VLOOKUP(I799,Presupuesto!$B$11:$C$565,2,0)</f>
        <v>DECIMOCUARTO MES</v>
      </c>
      <c r="K799" s="98" t="str">
        <f t="shared" si="19"/>
        <v>Posgrado</v>
      </c>
      <c r="L799" s="98" t="s">
        <v>394</v>
      </c>
    </row>
    <row r="800" spans="3:12" ht="15.75" thickBot="1" x14ac:dyDescent="0.3">
      <c r="C800" s="137" t="s">
        <v>482</v>
      </c>
      <c r="D800" s="199"/>
      <c r="E800" s="152">
        <v>12</v>
      </c>
      <c r="F800" s="303">
        <f>HLOOKUP($C800,$BZ$2:$CM$3,2,0)</f>
        <v>39703.99</v>
      </c>
      <c r="G800" s="113">
        <f>D800*E800*F800</f>
        <v>0</v>
      </c>
      <c r="H800" s="166"/>
      <c r="I800" s="114" t="s">
        <v>495</v>
      </c>
      <c r="J800" s="114" t="str">
        <f>VLOOKUP(I800,Presupuesto!$B$11:$C$565,2,0)</f>
        <v>SUELDOS Y SALARIOS PERMANENTES</v>
      </c>
      <c r="K800" s="98" t="str">
        <f t="shared" si="19"/>
        <v>Posgrado</v>
      </c>
      <c r="L800" s="98" t="s">
        <v>394</v>
      </c>
    </row>
    <row r="801" spans="3:12" x14ac:dyDescent="0.25">
      <c r="C801" s="171" t="s">
        <v>58</v>
      </c>
      <c r="D801" s="163"/>
      <c r="E801" s="154">
        <v>0</v>
      </c>
      <c r="F801" s="100">
        <f>IF(E800=0,"",(G800/E800)/12*E800)</f>
        <v>0</v>
      </c>
      <c r="G801" s="97">
        <f>F801</f>
        <v>0</v>
      </c>
      <c r="H801" s="164"/>
      <c r="I801" s="116" t="s">
        <v>515</v>
      </c>
      <c r="J801" s="116" t="str">
        <f>VLOOKUP(I801,Presupuesto!$B$11:$C$565,2,0)</f>
        <v>AGUINALDO Y DECIMO CUARTO MES</v>
      </c>
      <c r="K801" s="98" t="str">
        <f t="shared" si="19"/>
        <v>Posgrado</v>
      </c>
      <c r="L801" s="98" t="s">
        <v>394</v>
      </c>
    </row>
    <row r="802" spans="3:12" ht="15.75" thickBot="1" x14ac:dyDescent="0.3">
      <c r="C802" s="172" t="s">
        <v>59</v>
      </c>
      <c r="D802" s="163"/>
      <c r="E802" s="154">
        <v>0</v>
      </c>
      <c r="F802" s="117">
        <f>IF(E800&lt;6,"",((E800-6)/12)*(G800/E800))</f>
        <v>0</v>
      </c>
      <c r="G802" s="97">
        <f>F802</f>
        <v>0</v>
      </c>
      <c r="H802" s="164"/>
      <c r="I802" s="101" t="s">
        <v>518</v>
      </c>
      <c r="J802" s="101" t="str">
        <f>VLOOKUP(I802,Presupuesto!$B$11:$C$565,2,0)</f>
        <v>DECIMOCUARTO MES</v>
      </c>
      <c r="K802" s="98" t="str">
        <f t="shared" si="19"/>
        <v>Posgrado</v>
      </c>
      <c r="L802" s="98" t="s">
        <v>394</v>
      </c>
    </row>
    <row r="803" spans="3:12" ht="15.75" thickBot="1" x14ac:dyDescent="0.3">
      <c r="C803" s="137" t="s">
        <v>483</v>
      </c>
      <c r="D803" s="199"/>
      <c r="E803" s="152">
        <v>12</v>
      </c>
      <c r="F803" s="303">
        <f>HLOOKUP($C803,$BZ$2:$CM$3,2,0)</f>
        <v>35733.589999999997</v>
      </c>
      <c r="G803" s="113">
        <f>D803*E803*F803</f>
        <v>0</v>
      </c>
      <c r="H803" s="166"/>
      <c r="I803" s="114" t="s">
        <v>495</v>
      </c>
      <c r="J803" s="114" t="str">
        <f>VLOOKUP(I803,Presupuesto!$B$11:$C$565,2,0)</f>
        <v>SUELDOS Y SALARIOS PERMANENTES</v>
      </c>
      <c r="K803" s="98" t="str">
        <f t="shared" si="19"/>
        <v>Posgrado</v>
      </c>
      <c r="L803" s="98" t="s">
        <v>394</v>
      </c>
    </row>
    <row r="804" spans="3:12" x14ac:dyDescent="0.25">
      <c r="C804" s="171" t="s">
        <v>58</v>
      </c>
      <c r="D804" s="163"/>
      <c r="E804" s="154">
        <v>0</v>
      </c>
      <c r="F804" s="100">
        <f>IF(E803=0,"",(G803/E803)/12*E803)</f>
        <v>0</v>
      </c>
      <c r="G804" s="97">
        <f>F804</f>
        <v>0</v>
      </c>
      <c r="H804" s="164"/>
      <c r="I804" s="116" t="s">
        <v>515</v>
      </c>
      <c r="J804" s="116" t="str">
        <f>VLOOKUP(I804,Presupuesto!$B$11:$C$565,2,0)</f>
        <v>AGUINALDO Y DECIMO CUARTO MES</v>
      </c>
      <c r="K804" s="98" t="str">
        <f t="shared" si="19"/>
        <v>Posgrado</v>
      </c>
      <c r="L804" s="98" t="s">
        <v>394</v>
      </c>
    </row>
    <row r="805" spans="3:12" ht="15.75" thickBot="1" x14ac:dyDescent="0.3">
      <c r="C805" s="172" t="s">
        <v>59</v>
      </c>
      <c r="D805" s="163"/>
      <c r="E805" s="154">
        <v>0</v>
      </c>
      <c r="F805" s="117">
        <f>IF(E803&lt;6,"",((E803-6)/12)*(G803/E803))</f>
        <v>0</v>
      </c>
      <c r="G805" s="97">
        <f>F805</f>
        <v>0</v>
      </c>
      <c r="H805" s="164"/>
      <c r="I805" s="101" t="s">
        <v>518</v>
      </c>
      <c r="J805" s="101" t="str">
        <f>VLOOKUP(I805,Presupuesto!$B$11:$C$565,2,0)</f>
        <v>DECIMOCUARTO MES</v>
      </c>
      <c r="K805" s="98" t="str">
        <f t="shared" si="19"/>
        <v>Posgrado</v>
      </c>
      <c r="L805" s="98" t="s">
        <v>394</v>
      </c>
    </row>
    <row r="806" spans="3:12" ht="15.75" thickBot="1" x14ac:dyDescent="0.3">
      <c r="C806" s="137" t="s">
        <v>484</v>
      </c>
      <c r="D806" s="199"/>
      <c r="E806" s="152">
        <v>12</v>
      </c>
      <c r="F806" s="303">
        <f>HLOOKUP($C806,$BZ$2:$CM$3,2,0)</f>
        <v>31763.19</v>
      </c>
      <c r="G806" s="113">
        <f>D806*E806*F806</f>
        <v>0</v>
      </c>
      <c r="H806" s="166"/>
      <c r="I806" s="114" t="s">
        <v>495</v>
      </c>
      <c r="J806" s="114" t="str">
        <f>VLOOKUP(I806,Presupuesto!$B$11:$C$565,2,0)</f>
        <v>SUELDOS Y SALARIOS PERMANENTES</v>
      </c>
      <c r="K806" s="98" t="str">
        <f t="shared" si="19"/>
        <v>Posgrado</v>
      </c>
      <c r="L806" s="98" t="s">
        <v>394</v>
      </c>
    </row>
    <row r="807" spans="3:12" x14ac:dyDescent="0.25">
      <c r="C807" s="171" t="s">
        <v>58</v>
      </c>
      <c r="D807" s="163"/>
      <c r="E807" s="154">
        <v>0</v>
      </c>
      <c r="F807" s="100">
        <f>IF(E806=0,"",(G806/E806)/12*E806)</f>
        <v>0</v>
      </c>
      <c r="G807" s="97">
        <f>F807</f>
        <v>0</v>
      </c>
      <c r="H807" s="164"/>
      <c r="I807" s="116" t="s">
        <v>515</v>
      </c>
      <c r="J807" s="116" t="str">
        <f>VLOOKUP(I807,Presupuesto!$B$11:$C$565,2,0)</f>
        <v>AGUINALDO Y DECIMO CUARTO MES</v>
      </c>
      <c r="K807" s="98" t="str">
        <f t="shared" si="19"/>
        <v>Posgrado</v>
      </c>
      <c r="L807" s="98" t="s">
        <v>394</v>
      </c>
    </row>
    <row r="808" spans="3:12" ht="15.75" thickBot="1" x14ac:dyDescent="0.3">
      <c r="C808" s="172" t="s">
        <v>59</v>
      </c>
      <c r="D808" s="163"/>
      <c r="E808" s="154">
        <v>0</v>
      </c>
      <c r="F808" s="117">
        <f>IF(E806&lt;6,"",((E806-6)/12)*(G806/E806))</f>
        <v>0</v>
      </c>
      <c r="G808" s="97">
        <f>F808</f>
        <v>0</v>
      </c>
      <c r="H808" s="164"/>
      <c r="I808" s="101" t="s">
        <v>518</v>
      </c>
      <c r="J808" s="101" t="str">
        <f>VLOOKUP(I808,Presupuesto!$B$11:$C$565,2,0)</f>
        <v>DECIMOCUARTO MES</v>
      </c>
      <c r="K808" s="98" t="str">
        <f t="shared" si="19"/>
        <v>Posgrado</v>
      </c>
      <c r="L808" s="98" t="s">
        <v>394</v>
      </c>
    </row>
    <row r="809" spans="3:12" ht="15.75" thickBot="1" x14ac:dyDescent="0.3">
      <c r="C809" s="137" t="s">
        <v>485</v>
      </c>
      <c r="D809" s="199"/>
      <c r="E809" s="152">
        <v>12</v>
      </c>
      <c r="F809" s="303">
        <f>HLOOKUP($C809,$BZ$2:$CM$3,2,0)</f>
        <v>29777.99</v>
      </c>
      <c r="G809" s="113">
        <f>D809*E809*F809</f>
        <v>0</v>
      </c>
      <c r="H809" s="166"/>
      <c r="I809" s="114" t="s">
        <v>495</v>
      </c>
      <c r="J809" s="114" t="str">
        <f>VLOOKUP(I809,Presupuesto!$B$11:$C$565,2,0)</f>
        <v>SUELDOS Y SALARIOS PERMANENTES</v>
      </c>
      <c r="K809" s="98" t="str">
        <f t="shared" si="19"/>
        <v>Posgrado</v>
      </c>
      <c r="L809" s="98" t="s">
        <v>394</v>
      </c>
    </row>
    <row r="810" spans="3:12" x14ac:dyDescent="0.25">
      <c r="C810" s="171" t="s">
        <v>58</v>
      </c>
      <c r="D810" s="163"/>
      <c r="E810" s="154">
        <v>0</v>
      </c>
      <c r="F810" s="100">
        <f>IF(E809=0,"",(G809/E809)/12*E809)</f>
        <v>0</v>
      </c>
      <c r="G810" s="97">
        <f>F810</f>
        <v>0</v>
      </c>
      <c r="H810" s="164"/>
      <c r="I810" s="116" t="s">
        <v>515</v>
      </c>
      <c r="J810" s="116" t="str">
        <f>VLOOKUP(I810,Presupuesto!$B$11:$C$565,2,0)</f>
        <v>AGUINALDO Y DECIMO CUARTO MES</v>
      </c>
      <c r="K810" s="98" t="str">
        <f t="shared" si="19"/>
        <v>Posgrado</v>
      </c>
      <c r="L810" s="98" t="s">
        <v>394</v>
      </c>
    </row>
    <row r="811" spans="3:12" ht="15.75" thickBot="1" x14ac:dyDescent="0.3">
      <c r="C811" s="172" t="s">
        <v>59</v>
      </c>
      <c r="D811" s="163"/>
      <c r="E811" s="154">
        <v>0</v>
      </c>
      <c r="F811" s="117">
        <f>IF(E809&lt;6,"",((E809-6)/12)*(G809/E809))</f>
        <v>0</v>
      </c>
      <c r="G811" s="97">
        <f>F811</f>
        <v>0</v>
      </c>
      <c r="H811" s="164"/>
      <c r="I811" s="101" t="s">
        <v>518</v>
      </c>
      <c r="J811" s="101" t="str">
        <f>VLOOKUP(I811,Presupuesto!$B$11:$C$565,2,0)</f>
        <v>DECIMOCUARTO MES</v>
      </c>
      <c r="K811" s="98" t="str">
        <f t="shared" si="19"/>
        <v>Posgrado</v>
      </c>
      <c r="L811" s="98" t="s">
        <v>394</v>
      </c>
    </row>
    <row r="812" spans="3:12" ht="15.75" thickBot="1" x14ac:dyDescent="0.3">
      <c r="C812" s="137" t="s">
        <v>486</v>
      </c>
      <c r="D812" s="199"/>
      <c r="E812" s="152">
        <v>12</v>
      </c>
      <c r="F812" s="303">
        <f>HLOOKUP($C812,$BZ$2:$CM$3,2,0)</f>
        <v>27792.79</v>
      </c>
      <c r="G812" s="113">
        <f>D812*E812*F812</f>
        <v>0</v>
      </c>
      <c r="H812" s="166"/>
      <c r="I812" s="114" t="s">
        <v>495</v>
      </c>
      <c r="J812" s="114" t="str">
        <f>VLOOKUP(I812,Presupuesto!$B$11:$C$565,2,0)</f>
        <v>SUELDOS Y SALARIOS PERMANENTES</v>
      </c>
      <c r="K812" s="98" t="str">
        <f t="shared" si="19"/>
        <v>Posgrado</v>
      </c>
      <c r="L812" s="98" t="s">
        <v>394</v>
      </c>
    </row>
    <row r="813" spans="3:12" x14ac:dyDescent="0.25">
      <c r="C813" s="171" t="s">
        <v>58</v>
      </c>
      <c r="D813" s="163"/>
      <c r="E813" s="154">
        <v>0</v>
      </c>
      <c r="F813" s="100">
        <f>IF(E812=0,"",(G812/E812)/12*E812)</f>
        <v>0</v>
      </c>
      <c r="G813" s="97">
        <f>F813</f>
        <v>0</v>
      </c>
      <c r="H813" s="164"/>
      <c r="I813" s="116" t="s">
        <v>515</v>
      </c>
      <c r="J813" s="116" t="str">
        <f>VLOOKUP(I813,Presupuesto!$B$11:$C$565,2,0)</f>
        <v>AGUINALDO Y DECIMO CUARTO MES</v>
      </c>
      <c r="K813" s="98" t="str">
        <f t="shared" si="19"/>
        <v>Posgrado</v>
      </c>
      <c r="L813" s="98" t="s">
        <v>394</v>
      </c>
    </row>
    <row r="814" spans="3:12" ht="15.75" thickBot="1" x14ac:dyDescent="0.3">
      <c r="C814" s="172" t="s">
        <v>59</v>
      </c>
      <c r="D814" s="163"/>
      <c r="E814" s="154">
        <v>0</v>
      </c>
      <c r="F814" s="117">
        <f>IF(E812&lt;6,"",((E812-6)/12)*(G812/E812))</f>
        <v>0</v>
      </c>
      <c r="G814" s="97">
        <f>F814</f>
        <v>0</v>
      </c>
      <c r="H814" s="164"/>
      <c r="I814" s="101" t="s">
        <v>518</v>
      </c>
      <c r="J814" s="101" t="str">
        <f>VLOOKUP(I814,Presupuesto!$B$11:$C$565,2,0)</f>
        <v>DECIMOCUARTO MES</v>
      </c>
      <c r="K814" s="98" t="str">
        <f t="shared" si="19"/>
        <v>Posgrado</v>
      </c>
      <c r="L814" s="98" t="s">
        <v>394</v>
      </c>
    </row>
    <row r="815" spans="3:12" ht="15.75" thickBot="1" x14ac:dyDescent="0.3">
      <c r="C815" s="137" t="s">
        <v>487</v>
      </c>
      <c r="D815" s="199"/>
      <c r="E815" s="152">
        <v>12</v>
      </c>
      <c r="F815" s="303">
        <f>HLOOKUP($C815,$BZ$2:$CM$3,2,0)</f>
        <v>18859.39</v>
      </c>
      <c r="G815" s="113">
        <f>D815*E815*F815</f>
        <v>0</v>
      </c>
      <c r="H815" s="166"/>
      <c r="I815" s="114" t="s">
        <v>495</v>
      </c>
      <c r="J815" s="114" t="str">
        <f>VLOOKUP(I815,Presupuesto!$B$11:$C$565,2,0)</f>
        <v>SUELDOS Y SALARIOS PERMANENTES</v>
      </c>
      <c r="K815" s="98" t="str">
        <f t="shared" si="19"/>
        <v>Posgrado</v>
      </c>
      <c r="L815" s="98" t="s">
        <v>394</v>
      </c>
    </row>
    <row r="816" spans="3:12" x14ac:dyDescent="0.25">
      <c r="C816" s="171" t="s">
        <v>58</v>
      </c>
      <c r="D816" s="163"/>
      <c r="E816" s="154">
        <v>0</v>
      </c>
      <c r="F816" s="100">
        <f>IF(E815=0,"",(G815/E815)/12*E815)</f>
        <v>0</v>
      </c>
      <c r="G816" s="97">
        <f>F816</f>
        <v>0</v>
      </c>
      <c r="H816" s="164"/>
      <c r="I816" s="116" t="s">
        <v>515</v>
      </c>
      <c r="J816" s="116" t="str">
        <f>VLOOKUP(I816,Presupuesto!$B$11:$C$565,2,0)</f>
        <v>AGUINALDO Y DECIMO CUARTO MES</v>
      </c>
      <c r="K816" s="98" t="str">
        <f t="shared" si="19"/>
        <v>Posgrado</v>
      </c>
      <c r="L816" s="98" t="s">
        <v>394</v>
      </c>
    </row>
    <row r="817" spans="3:12" ht="15.75" thickBot="1" x14ac:dyDescent="0.3">
      <c r="C817" s="172" t="s">
        <v>59</v>
      </c>
      <c r="D817" s="163"/>
      <c r="E817" s="154">
        <v>0</v>
      </c>
      <c r="F817" s="117">
        <f>IF(E815&lt;6,"",((E815-6)/12)*(G815/E815))</f>
        <v>0</v>
      </c>
      <c r="G817" s="97">
        <f>F817</f>
        <v>0</v>
      </c>
      <c r="H817" s="164"/>
      <c r="I817" s="101" t="s">
        <v>518</v>
      </c>
      <c r="J817" s="101" t="str">
        <f>VLOOKUP(I817,Presupuesto!$B$11:$C$565,2,0)</f>
        <v>DECIMOCUARTO MES</v>
      </c>
      <c r="K817" s="98" t="str">
        <f t="shared" si="19"/>
        <v>Posgrado</v>
      </c>
      <c r="L817" s="98" t="s">
        <v>394</v>
      </c>
    </row>
    <row r="818" spans="3:12" ht="15.75" thickBot="1" x14ac:dyDescent="0.3">
      <c r="C818" s="137" t="s">
        <v>488</v>
      </c>
      <c r="D818" s="199"/>
      <c r="E818" s="152">
        <v>12</v>
      </c>
      <c r="F818" s="303">
        <f>HLOOKUP($C818,$BZ$2:$CM$3,2,0)</f>
        <v>17866.8</v>
      </c>
      <c r="G818" s="113">
        <f>D818*E818*F818</f>
        <v>0</v>
      </c>
      <c r="H818" s="166"/>
      <c r="I818" s="114" t="s">
        <v>495</v>
      </c>
      <c r="J818" s="114" t="str">
        <f>VLOOKUP(I818,Presupuesto!$B$11:$C$565,2,0)</f>
        <v>SUELDOS Y SALARIOS PERMANENTES</v>
      </c>
      <c r="K818" s="98" t="str">
        <f t="shared" si="19"/>
        <v>Posgrado</v>
      </c>
      <c r="L818" s="98" t="s">
        <v>394</v>
      </c>
    </row>
    <row r="819" spans="3:12" x14ac:dyDescent="0.25">
      <c r="C819" s="171" t="s">
        <v>58</v>
      </c>
      <c r="D819" s="163"/>
      <c r="E819" s="154">
        <v>0</v>
      </c>
      <c r="F819" s="100">
        <f>IF(E818=0,"",(G818/E818)/12*E818)</f>
        <v>0</v>
      </c>
      <c r="G819" s="97">
        <f>F819</f>
        <v>0</v>
      </c>
      <c r="H819" s="164"/>
      <c r="I819" s="116" t="s">
        <v>515</v>
      </c>
      <c r="J819" s="116" t="str">
        <f>VLOOKUP(I819,Presupuesto!$B$11:$C$565,2,0)</f>
        <v>AGUINALDO Y DECIMO CUARTO MES</v>
      </c>
      <c r="K819" s="98" t="str">
        <f t="shared" si="19"/>
        <v>Posgrado</v>
      </c>
      <c r="L819" s="98" t="s">
        <v>394</v>
      </c>
    </row>
    <row r="820" spans="3:12" ht="15.75" thickBot="1" x14ac:dyDescent="0.3">
      <c r="C820" s="172" t="s">
        <v>59</v>
      </c>
      <c r="D820" s="163"/>
      <c r="E820" s="154">
        <v>0</v>
      </c>
      <c r="F820" s="117">
        <f>IF(E818&lt;6,"",((E818-6)/12)*(G818/E818))</f>
        <v>0</v>
      </c>
      <c r="G820" s="97">
        <f>F820</f>
        <v>0</v>
      </c>
      <c r="H820" s="164"/>
      <c r="I820" s="101" t="s">
        <v>518</v>
      </c>
      <c r="J820" s="101" t="str">
        <f>VLOOKUP(I820,Presupuesto!$B$11:$C$565,2,0)</f>
        <v>DECIMOCUARTO MES</v>
      </c>
      <c r="K820" s="98" t="str">
        <f t="shared" si="19"/>
        <v>Posgrado</v>
      </c>
      <c r="L820" s="98" t="s">
        <v>394</v>
      </c>
    </row>
    <row r="821" spans="3:12" ht="15.75" thickBot="1" x14ac:dyDescent="0.3">
      <c r="C821" s="137" t="s">
        <v>489</v>
      </c>
      <c r="D821" s="199"/>
      <c r="E821" s="152">
        <v>12</v>
      </c>
      <c r="F821" s="303">
        <f>HLOOKUP($C821,$BZ$2:$CM$3,2,0)</f>
        <v>13896.4</v>
      </c>
      <c r="G821" s="113">
        <f>D821*E821*F821</f>
        <v>0</v>
      </c>
      <c r="H821" s="166"/>
      <c r="I821" s="114" t="s">
        <v>495</v>
      </c>
      <c r="J821" s="114" t="str">
        <f>VLOOKUP(I821,Presupuesto!$B$11:$C$565,2,0)</f>
        <v>SUELDOS Y SALARIOS PERMANENTES</v>
      </c>
      <c r="K821" s="98" t="str">
        <f t="shared" si="19"/>
        <v>Posgrado</v>
      </c>
      <c r="L821" s="98" t="s">
        <v>394</v>
      </c>
    </row>
    <row r="822" spans="3:12" x14ac:dyDescent="0.25">
      <c r="C822" s="171" t="s">
        <v>58</v>
      </c>
      <c r="D822" s="163"/>
      <c r="E822" s="154">
        <v>0</v>
      </c>
      <c r="F822" s="100">
        <f>IF(E821=0,"",(G821/E821)/12*E821)</f>
        <v>0</v>
      </c>
      <c r="G822" s="97">
        <f>F822</f>
        <v>0</v>
      </c>
      <c r="H822" s="164"/>
      <c r="I822" s="116" t="s">
        <v>515</v>
      </c>
      <c r="J822" s="116" t="str">
        <f>VLOOKUP(I822,Presupuesto!$B$11:$C$565,2,0)</f>
        <v>AGUINALDO Y DECIMO CUARTO MES</v>
      </c>
      <c r="K822" s="98" t="str">
        <f t="shared" si="19"/>
        <v>Posgrado</v>
      </c>
      <c r="L822" s="98" t="s">
        <v>394</v>
      </c>
    </row>
    <row r="823" spans="3:12" ht="15.75" thickBot="1" x14ac:dyDescent="0.3">
      <c r="C823" s="172" t="s">
        <v>59</v>
      </c>
      <c r="D823" s="163"/>
      <c r="E823" s="154">
        <v>0</v>
      </c>
      <c r="F823" s="117">
        <f>IF(E821&lt;6,"",((E821-6)/12)*(G821/E821))</f>
        <v>0</v>
      </c>
      <c r="G823" s="97">
        <f>F823</f>
        <v>0</v>
      </c>
      <c r="H823" s="164"/>
      <c r="I823" s="101" t="s">
        <v>518</v>
      </c>
      <c r="J823" s="101" t="str">
        <f>VLOOKUP(I823,Presupuesto!$B$11:$C$565,2,0)</f>
        <v>DECIMOCUARTO MES</v>
      </c>
      <c r="K823" s="98" t="str">
        <f t="shared" si="19"/>
        <v>Posgrado</v>
      </c>
      <c r="L823" s="98" t="s">
        <v>394</v>
      </c>
    </row>
    <row r="824" spans="3:12" ht="15.75" thickBot="1" x14ac:dyDescent="0.3">
      <c r="C824" s="137" t="s">
        <v>490</v>
      </c>
      <c r="D824" s="199"/>
      <c r="E824" s="152">
        <v>12</v>
      </c>
      <c r="F824" s="303">
        <f>HLOOKUP($C824,$BZ$2:$CM$3,2,0)</f>
        <v>15004.09</v>
      </c>
      <c r="G824" s="113">
        <f>D824*E824*F824</f>
        <v>0</v>
      </c>
      <c r="H824" s="166"/>
      <c r="I824" s="114" t="s">
        <v>495</v>
      </c>
      <c r="J824" s="114" t="str">
        <f>VLOOKUP(I824,Presupuesto!$B$11:$C$565,2,0)</f>
        <v>SUELDOS Y SALARIOS PERMANENTES</v>
      </c>
      <c r="K824" s="98" t="str">
        <f t="shared" si="19"/>
        <v>Posgrado</v>
      </c>
      <c r="L824" s="98" t="s">
        <v>394</v>
      </c>
    </row>
    <row r="825" spans="3:12" x14ac:dyDescent="0.25">
      <c r="C825" s="171" t="s">
        <v>58</v>
      </c>
      <c r="D825" s="163"/>
      <c r="E825" s="154">
        <v>0</v>
      </c>
      <c r="F825" s="100">
        <f>IF(E824=0,"",(G824/E824)/12*E824)</f>
        <v>0</v>
      </c>
      <c r="G825" s="97">
        <f>F825</f>
        <v>0</v>
      </c>
      <c r="H825" s="164"/>
      <c r="I825" s="116" t="s">
        <v>515</v>
      </c>
      <c r="J825" s="116" t="str">
        <f>VLOOKUP(I825,Presupuesto!$B$11:$C$565,2,0)</f>
        <v>AGUINALDO Y DECIMO CUARTO MES</v>
      </c>
      <c r="K825" s="98" t="str">
        <f t="shared" si="19"/>
        <v>Posgrado</v>
      </c>
      <c r="L825" s="98" t="s">
        <v>394</v>
      </c>
    </row>
    <row r="826" spans="3:12" ht="15.75" thickBot="1" x14ac:dyDescent="0.3">
      <c r="C826" s="172" t="s">
        <v>59</v>
      </c>
      <c r="D826" s="163"/>
      <c r="E826" s="154">
        <v>0</v>
      </c>
      <c r="F826" s="117">
        <f>IF(E824&lt;6,"",((E824-6)/12)*(G824/E824))</f>
        <v>0</v>
      </c>
      <c r="G826" s="97">
        <f>F826</f>
        <v>0</v>
      </c>
      <c r="H826" s="164"/>
      <c r="I826" s="101" t="s">
        <v>518</v>
      </c>
      <c r="J826" s="101" t="str">
        <f>VLOOKUP(I826,Presupuesto!$B$11:$C$565,2,0)</f>
        <v>DECIMOCUARTO MES</v>
      </c>
      <c r="K826" s="98" t="str">
        <f t="shared" si="19"/>
        <v>Posgrado</v>
      </c>
      <c r="L826" s="98" t="s">
        <v>394</v>
      </c>
    </row>
    <row r="827" spans="3:12" ht="15.75" thickBot="1" x14ac:dyDescent="0.3">
      <c r="C827" s="137" t="s">
        <v>491</v>
      </c>
      <c r="D827" s="199"/>
      <c r="E827" s="152">
        <v>12</v>
      </c>
      <c r="F827" s="303">
        <f>HLOOKUP($C827,$BZ$2:$CM$3,2,0)</f>
        <v>13238.9</v>
      </c>
      <c r="G827" s="113">
        <f>D827*E827*F827</f>
        <v>0</v>
      </c>
      <c r="H827" s="166"/>
      <c r="I827" s="114" t="s">
        <v>495</v>
      </c>
      <c r="J827" s="114" t="str">
        <f>VLOOKUP(I827,Presupuesto!$B$11:$C$565,2,0)</f>
        <v>SUELDOS Y SALARIOS PERMANENTES</v>
      </c>
      <c r="K827" s="98" t="str">
        <f t="shared" si="19"/>
        <v>Posgrado</v>
      </c>
      <c r="L827" s="98" t="s">
        <v>394</v>
      </c>
    </row>
    <row r="828" spans="3:12" x14ac:dyDescent="0.25">
      <c r="C828" s="171" t="s">
        <v>58</v>
      </c>
      <c r="D828" s="163"/>
      <c r="E828" s="154">
        <v>0</v>
      </c>
      <c r="F828" s="100">
        <f>IF(E827=0,"",(G827/E827)/12*E827)</f>
        <v>0</v>
      </c>
      <c r="G828" s="97">
        <f>F828</f>
        <v>0</v>
      </c>
      <c r="H828" s="164"/>
      <c r="I828" s="116" t="s">
        <v>515</v>
      </c>
      <c r="J828" s="116" t="str">
        <f>VLOOKUP(I828,Presupuesto!$B$11:$C$565,2,0)</f>
        <v>AGUINALDO Y DECIMO CUARTO MES</v>
      </c>
      <c r="K828" s="98" t="str">
        <f t="shared" si="19"/>
        <v>Posgrado</v>
      </c>
      <c r="L828" s="98" t="s">
        <v>394</v>
      </c>
    </row>
    <row r="829" spans="3:12" ht="15.75" thickBot="1" x14ac:dyDescent="0.3">
      <c r="C829" s="172" t="s">
        <v>59</v>
      </c>
      <c r="D829" s="163"/>
      <c r="E829" s="154">
        <v>0</v>
      </c>
      <c r="F829" s="117">
        <f>IF(E827&lt;6,"",((E827-6)/12)*(G827/E827))</f>
        <v>0</v>
      </c>
      <c r="G829" s="97">
        <f>F829</f>
        <v>0</v>
      </c>
      <c r="H829" s="164"/>
      <c r="I829" s="101" t="s">
        <v>518</v>
      </c>
      <c r="J829" s="101" t="str">
        <f>VLOOKUP(I829,Presupuesto!$B$11:$C$565,2,0)</f>
        <v>DECIMOCUARTO MES</v>
      </c>
      <c r="K829" s="98" t="str">
        <f t="shared" si="19"/>
        <v>Posgrado</v>
      </c>
      <c r="L829" s="98" t="s">
        <v>394</v>
      </c>
    </row>
    <row r="830" spans="3:12" ht="15.75" thickBot="1" x14ac:dyDescent="0.3">
      <c r="C830" s="137" t="s">
        <v>492</v>
      </c>
      <c r="D830" s="199"/>
      <c r="E830" s="152">
        <v>12</v>
      </c>
      <c r="F830" s="303">
        <f>HLOOKUP($C830,$BZ$2:$CM$3,2,0)</f>
        <v>12356.31</v>
      </c>
      <c r="G830" s="113">
        <f>D830*E830*F830</f>
        <v>0</v>
      </c>
      <c r="H830" s="166"/>
      <c r="I830" s="114" t="s">
        <v>495</v>
      </c>
      <c r="J830" s="114" t="str">
        <f>VLOOKUP(I830,Presupuesto!$B$11:$C$565,2,0)</f>
        <v>SUELDOS Y SALARIOS PERMANENTES</v>
      </c>
      <c r="K830" s="98" t="str">
        <f t="shared" ref="K830:K847" si="20">$K$797</f>
        <v>Posgrado</v>
      </c>
      <c r="L830" s="98" t="s">
        <v>394</v>
      </c>
    </row>
    <row r="831" spans="3:12" x14ac:dyDescent="0.25">
      <c r="C831" s="171" t="s">
        <v>58</v>
      </c>
      <c r="D831" s="163"/>
      <c r="E831" s="154">
        <v>0</v>
      </c>
      <c r="F831" s="100">
        <f>IF(E830=0,"",(G830/E830)/12*E830)</f>
        <v>0</v>
      </c>
      <c r="G831" s="97">
        <f>F831</f>
        <v>0</v>
      </c>
      <c r="H831" s="164"/>
      <c r="I831" s="116" t="s">
        <v>515</v>
      </c>
      <c r="J831" s="116" t="str">
        <f>VLOOKUP(I831,Presupuesto!$B$11:$C$565,2,0)</f>
        <v>AGUINALDO Y DECIMO CUARTO MES</v>
      </c>
      <c r="K831" s="98" t="str">
        <f t="shared" si="20"/>
        <v>Posgrado</v>
      </c>
      <c r="L831" s="98" t="s">
        <v>394</v>
      </c>
    </row>
    <row r="832" spans="3:12" ht="15.75" thickBot="1" x14ac:dyDescent="0.3">
      <c r="C832" s="172" t="s">
        <v>59</v>
      </c>
      <c r="D832" s="163"/>
      <c r="E832" s="154">
        <v>0</v>
      </c>
      <c r="F832" s="117">
        <f>IF(E830&lt;6,"",((E830-6)/12)*(G830/E830))</f>
        <v>0</v>
      </c>
      <c r="G832" s="97">
        <f>F832</f>
        <v>0</v>
      </c>
      <c r="H832" s="164"/>
      <c r="I832" s="101" t="s">
        <v>518</v>
      </c>
      <c r="J832" s="101" t="str">
        <f>VLOOKUP(I832,Presupuesto!$B$11:$C$565,2,0)</f>
        <v>DECIMOCUARTO MES</v>
      </c>
      <c r="K832" s="98" t="str">
        <f t="shared" si="20"/>
        <v>Posgrado</v>
      </c>
      <c r="L832" s="98" t="s">
        <v>394</v>
      </c>
    </row>
    <row r="833" spans="3:12" ht="15.75" thickBot="1" x14ac:dyDescent="0.3">
      <c r="C833" s="137" t="s">
        <v>493</v>
      </c>
      <c r="D833" s="199"/>
      <c r="E833" s="152">
        <v>12</v>
      </c>
      <c r="F833" s="303">
        <f>HLOOKUP($C833,$BZ$2:$CM$3,2,0)</f>
        <v>463.22</v>
      </c>
      <c r="G833" s="113">
        <f>D833*E833*F833</f>
        <v>0</v>
      </c>
      <c r="H833" s="166"/>
      <c r="I833" s="114" t="s">
        <v>495</v>
      </c>
      <c r="J833" s="114" t="str">
        <f>VLOOKUP(I833,Presupuesto!$B$11:$C$565,2,0)</f>
        <v>SUELDOS Y SALARIOS PERMANENTES</v>
      </c>
      <c r="K833" s="98" t="str">
        <f t="shared" si="20"/>
        <v>Posgrado</v>
      </c>
      <c r="L833" s="98" t="s">
        <v>394</v>
      </c>
    </row>
    <row r="834" spans="3:12" x14ac:dyDescent="0.25">
      <c r="C834" s="171" t="s">
        <v>58</v>
      </c>
      <c r="D834" s="163"/>
      <c r="E834" s="154">
        <v>0</v>
      </c>
      <c r="F834" s="100">
        <f>IF(E833=0,"",(G833/E833)/12*E833)</f>
        <v>0</v>
      </c>
      <c r="G834" s="97">
        <f>F834</f>
        <v>0</v>
      </c>
      <c r="H834" s="164"/>
      <c r="I834" s="116" t="s">
        <v>515</v>
      </c>
      <c r="J834" s="116" t="str">
        <f>VLOOKUP(I834,Presupuesto!$B$11:$C$565,2,0)</f>
        <v>AGUINALDO Y DECIMO CUARTO MES</v>
      </c>
      <c r="K834" s="98" t="str">
        <f t="shared" si="20"/>
        <v>Posgrado</v>
      </c>
      <c r="L834" s="98" t="s">
        <v>394</v>
      </c>
    </row>
    <row r="835" spans="3:12" ht="15.75" thickBot="1" x14ac:dyDescent="0.3">
      <c r="C835" s="172" t="s">
        <v>59</v>
      </c>
      <c r="D835" s="163"/>
      <c r="E835" s="154">
        <v>0</v>
      </c>
      <c r="F835" s="117">
        <f>IF(E833&lt;6,"",((E833-6)/12)*(G833/E833))</f>
        <v>0</v>
      </c>
      <c r="G835" s="97">
        <f>F835</f>
        <v>0</v>
      </c>
      <c r="H835" s="164"/>
      <c r="I835" s="101" t="s">
        <v>518</v>
      </c>
      <c r="J835" s="101" t="str">
        <f>VLOOKUP(I835,Presupuesto!$B$11:$C$565,2,0)</f>
        <v>DECIMOCUARTO MES</v>
      </c>
      <c r="K835" s="98" t="str">
        <f t="shared" si="20"/>
        <v>Posgrado</v>
      </c>
      <c r="L835" s="98" t="s">
        <v>394</v>
      </c>
    </row>
    <row r="836" spans="3:12" ht="15.75" thickBot="1" x14ac:dyDescent="0.3">
      <c r="C836" s="137" t="s">
        <v>494</v>
      </c>
      <c r="D836" s="199"/>
      <c r="E836" s="152">
        <v>12</v>
      </c>
      <c r="F836" s="303">
        <f>HLOOKUP($C836,$BZ$2:$CM$3,2,0)</f>
        <v>2007.3</v>
      </c>
      <c r="G836" s="113">
        <f>D836*E836*F836</f>
        <v>0</v>
      </c>
      <c r="H836" s="166"/>
      <c r="I836" s="114" t="s">
        <v>495</v>
      </c>
      <c r="J836" s="114" t="str">
        <f>VLOOKUP(I836,Presupuesto!$B$11:$C$565,2,0)</f>
        <v>SUELDOS Y SALARIOS PERMANENTES</v>
      </c>
      <c r="K836" s="98" t="str">
        <f t="shared" si="20"/>
        <v>Posgrado</v>
      </c>
      <c r="L836" s="98" t="s">
        <v>394</v>
      </c>
    </row>
    <row r="837" spans="3:12" x14ac:dyDescent="0.25">
      <c r="C837" s="171" t="s">
        <v>58</v>
      </c>
      <c r="D837" s="163"/>
      <c r="E837" s="154">
        <v>0</v>
      </c>
      <c r="F837" s="100">
        <f>IF(E836=0,"",(G836/E836)/12*E836)</f>
        <v>0</v>
      </c>
      <c r="G837" s="97">
        <f>F837</f>
        <v>0</v>
      </c>
      <c r="H837" s="164"/>
      <c r="I837" s="116" t="s">
        <v>515</v>
      </c>
      <c r="J837" s="116" t="str">
        <f>VLOOKUP(I837,Presupuesto!$B$11:$C$565,2,0)</f>
        <v>AGUINALDO Y DECIMO CUARTO MES</v>
      </c>
      <c r="K837" s="98" t="str">
        <f t="shared" si="20"/>
        <v>Posgrado</v>
      </c>
      <c r="L837" s="98" t="s">
        <v>394</v>
      </c>
    </row>
    <row r="838" spans="3:12" ht="15.75" thickBot="1" x14ac:dyDescent="0.3">
      <c r="C838" s="172" t="s">
        <v>59</v>
      </c>
      <c r="D838" s="163"/>
      <c r="E838" s="154">
        <v>0</v>
      </c>
      <c r="F838" s="117">
        <f>IF(E836&lt;6,"",((E836-6)/12)*(G836/E836))</f>
        <v>0</v>
      </c>
      <c r="G838" s="97">
        <f>F838</f>
        <v>0</v>
      </c>
      <c r="H838" s="164"/>
      <c r="I838" s="101" t="s">
        <v>518</v>
      </c>
      <c r="J838" s="101" t="str">
        <f>VLOOKUP(I838,Presupuesto!$B$11:$C$565,2,0)</f>
        <v>DECIMOCUARTO MES</v>
      </c>
      <c r="K838" s="98" t="str">
        <f t="shared" si="20"/>
        <v>Posgrado</v>
      </c>
      <c r="L838" s="98" t="s">
        <v>394</v>
      </c>
    </row>
    <row r="839" spans="3:12" ht="15.75" thickBot="1" x14ac:dyDescent="0.3">
      <c r="C839" s="140" t="s">
        <v>83</v>
      </c>
      <c r="D839" s="199"/>
      <c r="E839" s="152">
        <v>12</v>
      </c>
      <c r="F839" s="139">
        <v>30000</v>
      </c>
      <c r="G839" s="113">
        <f>D839*E839*F839</f>
        <v>0</v>
      </c>
      <c r="H839" s="166"/>
      <c r="I839" s="114" t="s">
        <v>563</v>
      </c>
      <c r="J839" s="114" t="str">
        <f>VLOOKUP(I839,Presupuesto!$B$11:$C$565,2,0)</f>
        <v>CONTRATOS ESPECIALES</v>
      </c>
      <c r="K839" s="98" t="str">
        <f t="shared" si="20"/>
        <v>Posgrado</v>
      </c>
      <c r="L839" s="98" t="s">
        <v>394</v>
      </c>
    </row>
    <row r="840" spans="3:12" x14ac:dyDescent="0.25">
      <c r="C840" s="171" t="s">
        <v>58</v>
      </c>
      <c r="D840" s="163"/>
      <c r="E840" s="154">
        <v>0</v>
      </c>
      <c r="F840" s="117">
        <f>IF(E839=0,"",(G839/E839)/12*E839)</f>
        <v>0</v>
      </c>
      <c r="G840" s="97">
        <f>F840</f>
        <v>0</v>
      </c>
      <c r="H840" s="164"/>
      <c r="I840" s="101" t="s">
        <v>563</v>
      </c>
      <c r="J840" s="101" t="str">
        <f>VLOOKUP(I840,Presupuesto!$B$11:$C$565,2,0)</f>
        <v>CONTRATOS ESPECIALES</v>
      </c>
      <c r="K840" s="98" t="str">
        <f t="shared" si="20"/>
        <v>Posgrado</v>
      </c>
      <c r="L840" s="98" t="s">
        <v>393</v>
      </c>
    </row>
    <row r="841" spans="3:12" ht="15.75" thickBot="1" x14ac:dyDescent="0.3">
      <c r="C841" s="172" t="s">
        <v>59</v>
      </c>
      <c r="D841" s="163"/>
      <c r="E841" s="154">
        <v>0</v>
      </c>
      <c r="F841" s="100">
        <f>IF(E839&lt;6,"",((E839-6)/12)*(G839/E839))</f>
        <v>0</v>
      </c>
      <c r="G841" s="97">
        <f>F841</f>
        <v>0</v>
      </c>
      <c r="H841" s="164"/>
      <c r="I841" s="101" t="s">
        <v>563</v>
      </c>
      <c r="J841" s="101" t="str">
        <f>VLOOKUP(I841,Presupuesto!$B$11:$C$565,2,0)</f>
        <v>CONTRATOS ESPECIALES</v>
      </c>
      <c r="K841" s="98" t="str">
        <f t="shared" si="20"/>
        <v>Posgrado</v>
      </c>
      <c r="L841" s="98" t="s">
        <v>398</v>
      </c>
    </row>
    <row r="842" spans="3:12" ht="15.75" thickBot="1" x14ac:dyDescent="0.3">
      <c r="C842" s="140" t="s">
        <v>60</v>
      </c>
      <c r="D842" s="199"/>
      <c r="E842" s="152">
        <v>12</v>
      </c>
      <c r="F842" s="118">
        <v>30000</v>
      </c>
      <c r="G842" s="113">
        <f>D842*E842*F842</f>
        <v>0</v>
      </c>
      <c r="H842" s="166"/>
      <c r="I842" s="114" t="s">
        <v>704</v>
      </c>
      <c r="J842" s="114" t="str">
        <f>VLOOKUP(I842,Presupuesto!$B$11:$C$565,2,0)</f>
        <v>OTROS SERVICIOS TECNICOS Y PROFESIONALES</v>
      </c>
      <c r="K842" s="98" t="str">
        <f t="shared" si="20"/>
        <v>Posgrado</v>
      </c>
      <c r="L842" s="98" t="s">
        <v>393</v>
      </c>
    </row>
    <row r="843" spans="3:12" x14ac:dyDescent="0.25">
      <c r="C843" s="171" t="s">
        <v>58</v>
      </c>
      <c r="D843" s="163"/>
      <c r="E843" s="154">
        <v>0</v>
      </c>
      <c r="F843" s="100">
        <v>0</v>
      </c>
      <c r="G843" s="97">
        <f>F843</f>
        <v>0</v>
      </c>
      <c r="H843" s="164"/>
      <c r="I843" s="101" t="s">
        <v>704</v>
      </c>
      <c r="J843" s="101" t="str">
        <f>VLOOKUP(I843,Presupuesto!$B$11:$C$565,2,0)</f>
        <v>OTROS SERVICIOS TECNICOS Y PROFESIONALES</v>
      </c>
      <c r="K843" s="98" t="str">
        <f t="shared" si="20"/>
        <v>Posgrado</v>
      </c>
      <c r="L843" s="98" t="s">
        <v>393</v>
      </c>
    </row>
    <row r="844" spans="3:12" ht="15.75" thickBot="1" x14ac:dyDescent="0.3">
      <c r="C844" s="172" t="s">
        <v>59</v>
      </c>
      <c r="D844" s="163"/>
      <c r="E844" s="154">
        <v>0</v>
      </c>
      <c r="F844" s="100">
        <v>0</v>
      </c>
      <c r="G844" s="97">
        <f>F844</f>
        <v>0</v>
      </c>
      <c r="H844" s="164"/>
      <c r="I844" s="101" t="s">
        <v>704</v>
      </c>
      <c r="J844" s="101" t="str">
        <f>VLOOKUP(I844,Presupuesto!$B$11:$C$565,2,0)</f>
        <v>OTROS SERVICIOS TECNICOS Y PROFESIONALES</v>
      </c>
      <c r="K844" s="98" t="str">
        <f t="shared" si="20"/>
        <v>Posgrado</v>
      </c>
      <c r="L844" s="98" t="s">
        <v>393</v>
      </c>
    </row>
    <row r="845" spans="3:12" ht="15.75" thickBot="1" x14ac:dyDescent="0.3">
      <c r="C845" s="140" t="s">
        <v>61</v>
      </c>
      <c r="D845" s="199"/>
      <c r="E845" s="152">
        <v>12</v>
      </c>
      <c r="F845" s="118">
        <v>30000</v>
      </c>
      <c r="G845" s="113">
        <f>D845*E845*F845</f>
        <v>0</v>
      </c>
      <c r="H845" s="166"/>
      <c r="I845" s="114" t="s">
        <v>495</v>
      </c>
      <c r="J845" s="114" t="str">
        <f>VLOOKUP(I845,Presupuesto!$B$11:$C$565,2,0)</f>
        <v>SUELDOS Y SALARIOS PERMANENTES</v>
      </c>
      <c r="K845" s="98" t="str">
        <f t="shared" si="20"/>
        <v>Posgrado</v>
      </c>
      <c r="L845" s="98" t="s">
        <v>393</v>
      </c>
    </row>
    <row r="846" spans="3:12" x14ac:dyDescent="0.25">
      <c r="C846" s="171" t="s">
        <v>58</v>
      </c>
      <c r="D846" s="169"/>
      <c r="E846" s="131">
        <v>0</v>
      </c>
      <c r="F846" s="119">
        <f>IF(E845=0,"",(G845/E845)/12*E845)</f>
        <v>0</v>
      </c>
      <c r="G846" s="120">
        <f>F846</f>
        <v>0</v>
      </c>
      <c r="H846" s="164"/>
      <c r="I846" s="101" t="s">
        <v>515</v>
      </c>
      <c r="J846" s="101" t="str">
        <f>VLOOKUP(I846,Presupuesto!$B$11:$C$565,2,0)</f>
        <v>AGUINALDO Y DECIMO CUARTO MES</v>
      </c>
      <c r="K846" s="98" t="str">
        <f t="shared" si="20"/>
        <v>Posgrado</v>
      </c>
      <c r="L846" s="98" t="s">
        <v>393</v>
      </c>
    </row>
    <row r="847" spans="3:12" ht="15.75" thickBot="1" x14ac:dyDescent="0.3">
      <c r="C847" s="173" t="s">
        <v>59</v>
      </c>
      <c r="D847" s="162"/>
      <c r="E847" s="132">
        <v>0</v>
      </c>
      <c r="F847" s="105">
        <f>IF(E845&lt;6,"",((E845-6)/12)*(G845/E845))</f>
        <v>0</v>
      </c>
      <c r="G847" s="105">
        <f>F847</f>
        <v>0</v>
      </c>
      <c r="H847" s="162"/>
      <c r="I847" s="106" t="s">
        <v>518</v>
      </c>
      <c r="J847" s="124" t="str">
        <f>VLOOKUP(I847,Presupuesto!$B$11:$C$565,2,0)</f>
        <v>DECIMOCUARTO MES</v>
      </c>
      <c r="K847" s="106" t="str">
        <f t="shared" si="20"/>
        <v>Posgrado</v>
      </c>
      <c r="L847" s="124" t="s">
        <v>393</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391</v>
      </c>
      <c r="D853" s="367"/>
      <c r="E853" s="93"/>
      <c r="F853" s="93"/>
      <c r="G853" s="93"/>
      <c r="H853" s="76"/>
      <c r="I853" s="76"/>
      <c r="J853" s="76"/>
    </row>
    <row r="854" spans="3:12" ht="18.75" x14ac:dyDescent="0.25">
      <c r="C854" s="210"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130</v>
      </c>
      <c r="I856" s="136" t="s">
        <v>46</v>
      </c>
      <c r="J856" s="136" t="s">
        <v>131</v>
      </c>
      <c r="K856" s="136" t="s">
        <v>409</v>
      </c>
      <c r="L856" s="136" t="s">
        <v>410</v>
      </c>
    </row>
    <row r="857" spans="3:12" ht="15.75" thickBot="1" x14ac:dyDescent="0.3">
      <c r="C857" s="137" t="s">
        <v>481</v>
      </c>
      <c r="D857" s="199"/>
      <c r="E857" s="152">
        <v>12</v>
      </c>
      <c r="F857" s="303">
        <f>HLOOKUP($C857,$BZ$2:$CM$3,2,0)</f>
        <v>43674.39</v>
      </c>
      <c r="G857" s="113">
        <f>D857*E857*F857</f>
        <v>0</v>
      </c>
      <c r="H857" s="166"/>
      <c r="I857" s="114" t="s">
        <v>495</v>
      </c>
      <c r="J857" s="114" t="str">
        <f>VLOOKUP(I857,Presupuesto!$B$11:$C$565,2,0)</f>
        <v>SUELDOS Y SALARIOS PERMANENTES</v>
      </c>
      <c r="K857" s="218" t="s">
        <v>1453</v>
      </c>
      <c r="L857" s="98" t="s">
        <v>393</v>
      </c>
    </row>
    <row r="858" spans="3:12" x14ac:dyDescent="0.25">
      <c r="C858" s="171" t="s">
        <v>58</v>
      </c>
      <c r="D858" s="163"/>
      <c r="E858" s="154">
        <v>0</v>
      </c>
      <c r="F858" s="100">
        <f>IF(E857=0,"",(G857/E857)/12*E857)</f>
        <v>0</v>
      </c>
      <c r="G858" s="97">
        <f>F858</f>
        <v>0</v>
      </c>
      <c r="H858" s="164"/>
      <c r="I858" s="116" t="s">
        <v>515</v>
      </c>
      <c r="J858" s="116" t="str">
        <f>VLOOKUP(I858,Presupuesto!$B$11:$C$565,2,0)</f>
        <v>AGUINALDO Y DECIMO CUARTO MES</v>
      </c>
      <c r="K858" s="98" t="str">
        <f t="shared" ref="K858:K889" si="21">$K$857</f>
        <v>Posgrado</v>
      </c>
      <c r="L858" s="98" t="s">
        <v>411</v>
      </c>
    </row>
    <row r="859" spans="3:12" ht="15.75" thickBot="1" x14ac:dyDescent="0.3">
      <c r="C859" s="172" t="s">
        <v>59</v>
      </c>
      <c r="D859" s="163"/>
      <c r="E859" s="154">
        <v>0</v>
      </c>
      <c r="F859" s="117">
        <f>IF(E857&lt;6,"",((E857-6)/12)*(G857/E857))</f>
        <v>0</v>
      </c>
      <c r="G859" s="97">
        <f>F859</f>
        <v>0</v>
      </c>
      <c r="H859" s="164"/>
      <c r="I859" s="101" t="s">
        <v>518</v>
      </c>
      <c r="J859" s="101" t="str">
        <f>VLOOKUP(I859,Presupuesto!$B$11:$C$565,2,0)</f>
        <v>DECIMOCUARTO MES</v>
      </c>
      <c r="K859" s="98" t="str">
        <f t="shared" si="21"/>
        <v>Posgrado</v>
      </c>
      <c r="L859" s="98" t="s">
        <v>394</v>
      </c>
    </row>
    <row r="860" spans="3:12" ht="15.75" thickBot="1" x14ac:dyDescent="0.3">
      <c r="C860" s="137" t="s">
        <v>482</v>
      </c>
      <c r="D860" s="199"/>
      <c r="E860" s="152">
        <v>12</v>
      </c>
      <c r="F860" s="303">
        <f>HLOOKUP($C860,$BZ$2:$CM$3,2,0)</f>
        <v>39703.99</v>
      </c>
      <c r="G860" s="113">
        <f>D860*E860*F860</f>
        <v>0</v>
      </c>
      <c r="H860" s="166"/>
      <c r="I860" s="114" t="s">
        <v>495</v>
      </c>
      <c r="J860" s="114" t="str">
        <f>VLOOKUP(I860,Presupuesto!$B$11:$C$565,2,0)</f>
        <v>SUELDOS Y SALARIOS PERMANENTES</v>
      </c>
      <c r="K860" s="98" t="str">
        <f t="shared" si="21"/>
        <v>Posgrado</v>
      </c>
      <c r="L860" s="98" t="s">
        <v>394</v>
      </c>
    </row>
    <row r="861" spans="3:12" x14ac:dyDescent="0.25">
      <c r="C861" s="171" t="s">
        <v>58</v>
      </c>
      <c r="D861" s="163"/>
      <c r="E861" s="154">
        <v>0</v>
      </c>
      <c r="F861" s="100">
        <f>IF(E860=0,"",(G860/E860)/12*E860)</f>
        <v>0</v>
      </c>
      <c r="G861" s="97">
        <f>F861</f>
        <v>0</v>
      </c>
      <c r="H861" s="164"/>
      <c r="I861" s="116" t="s">
        <v>515</v>
      </c>
      <c r="J861" s="116" t="str">
        <f>VLOOKUP(I861,Presupuesto!$B$11:$C$565,2,0)</f>
        <v>AGUINALDO Y DECIMO CUARTO MES</v>
      </c>
      <c r="K861" s="98" t="str">
        <f t="shared" si="21"/>
        <v>Posgrado</v>
      </c>
      <c r="L861" s="98" t="s">
        <v>394</v>
      </c>
    </row>
    <row r="862" spans="3:12" ht="15.75" thickBot="1" x14ac:dyDescent="0.3">
      <c r="C862" s="172" t="s">
        <v>59</v>
      </c>
      <c r="D862" s="163"/>
      <c r="E862" s="154">
        <v>0</v>
      </c>
      <c r="F862" s="117">
        <f>IF(E860&lt;6,"",((E860-6)/12)*(G860/E860))</f>
        <v>0</v>
      </c>
      <c r="G862" s="97">
        <f>F862</f>
        <v>0</v>
      </c>
      <c r="H862" s="164"/>
      <c r="I862" s="101" t="s">
        <v>518</v>
      </c>
      <c r="J862" s="101" t="str">
        <f>VLOOKUP(I862,Presupuesto!$B$11:$C$565,2,0)</f>
        <v>DECIMOCUARTO MES</v>
      </c>
      <c r="K862" s="98" t="str">
        <f t="shared" si="21"/>
        <v>Posgrado</v>
      </c>
      <c r="L862" s="98" t="s">
        <v>394</v>
      </c>
    </row>
    <row r="863" spans="3:12" ht="15.75" thickBot="1" x14ac:dyDescent="0.3">
      <c r="C863" s="137" t="s">
        <v>483</v>
      </c>
      <c r="D863" s="199"/>
      <c r="E863" s="152">
        <v>12</v>
      </c>
      <c r="F863" s="303">
        <f>HLOOKUP($C863,$BZ$2:$CM$3,2,0)</f>
        <v>35733.589999999997</v>
      </c>
      <c r="G863" s="113">
        <f>D863*E863*F863</f>
        <v>0</v>
      </c>
      <c r="H863" s="166"/>
      <c r="I863" s="114" t="s">
        <v>495</v>
      </c>
      <c r="J863" s="114" t="str">
        <f>VLOOKUP(I863,Presupuesto!$B$11:$C$565,2,0)</f>
        <v>SUELDOS Y SALARIOS PERMANENTES</v>
      </c>
      <c r="K863" s="98" t="str">
        <f t="shared" si="21"/>
        <v>Posgrado</v>
      </c>
      <c r="L863" s="98" t="s">
        <v>394</v>
      </c>
    </row>
    <row r="864" spans="3:12" x14ac:dyDescent="0.25">
      <c r="C864" s="171" t="s">
        <v>58</v>
      </c>
      <c r="D864" s="163"/>
      <c r="E864" s="154">
        <v>0</v>
      </c>
      <c r="F864" s="100">
        <f>IF(E863=0,"",(G863/E863)/12*E863)</f>
        <v>0</v>
      </c>
      <c r="G864" s="97">
        <f>F864</f>
        <v>0</v>
      </c>
      <c r="H864" s="164"/>
      <c r="I864" s="116" t="s">
        <v>515</v>
      </c>
      <c r="J864" s="116" t="str">
        <f>VLOOKUP(I864,Presupuesto!$B$11:$C$565,2,0)</f>
        <v>AGUINALDO Y DECIMO CUARTO MES</v>
      </c>
      <c r="K864" s="98" t="str">
        <f t="shared" si="21"/>
        <v>Posgrado</v>
      </c>
      <c r="L864" s="98" t="s">
        <v>394</v>
      </c>
    </row>
    <row r="865" spans="3:12" ht="15.75" thickBot="1" x14ac:dyDescent="0.3">
      <c r="C865" s="172" t="s">
        <v>59</v>
      </c>
      <c r="D865" s="163"/>
      <c r="E865" s="154">
        <v>0</v>
      </c>
      <c r="F865" s="117">
        <f>IF(E863&lt;6,"",((E863-6)/12)*(G863/E863))</f>
        <v>0</v>
      </c>
      <c r="G865" s="97">
        <f>F865</f>
        <v>0</v>
      </c>
      <c r="H865" s="164"/>
      <c r="I865" s="101" t="s">
        <v>518</v>
      </c>
      <c r="J865" s="101" t="str">
        <f>VLOOKUP(I865,Presupuesto!$B$11:$C$565,2,0)</f>
        <v>DECIMOCUARTO MES</v>
      </c>
      <c r="K865" s="98" t="str">
        <f t="shared" si="21"/>
        <v>Posgrado</v>
      </c>
      <c r="L865" s="98" t="s">
        <v>394</v>
      </c>
    </row>
    <row r="866" spans="3:12" ht="15.75" thickBot="1" x14ac:dyDescent="0.3">
      <c r="C866" s="137" t="s">
        <v>484</v>
      </c>
      <c r="D866" s="199"/>
      <c r="E866" s="152">
        <v>12</v>
      </c>
      <c r="F866" s="303">
        <f>HLOOKUP($C866,$BZ$2:$CM$3,2,0)</f>
        <v>31763.19</v>
      </c>
      <c r="G866" s="113">
        <f>D866*E866*F866</f>
        <v>0</v>
      </c>
      <c r="H866" s="166"/>
      <c r="I866" s="114" t="s">
        <v>495</v>
      </c>
      <c r="J866" s="114" t="str">
        <f>VLOOKUP(I866,Presupuesto!$B$11:$C$565,2,0)</f>
        <v>SUELDOS Y SALARIOS PERMANENTES</v>
      </c>
      <c r="K866" s="98" t="str">
        <f t="shared" si="21"/>
        <v>Posgrado</v>
      </c>
      <c r="L866" s="98" t="s">
        <v>394</v>
      </c>
    </row>
    <row r="867" spans="3:12" x14ac:dyDescent="0.25">
      <c r="C867" s="171" t="s">
        <v>58</v>
      </c>
      <c r="D867" s="163"/>
      <c r="E867" s="154">
        <v>0</v>
      </c>
      <c r="F867" s="100">
        <f>IF(E866=0,"",(G866/E866)/12*E866)</f>
        <v>0</v>
      </c>
      <c r="G867" s="97">
        <f>F867</f>
        <v>0</v>
      </c>
      <c r="H867" s="164"/>
      <c r="I867" s="116" t="s">
        <v>515</v>
      </c>
      <c r="J867" s="116" t="str">
        <f>VLOOKUP(I867,Presupuesto!$B$11:$C$565,2,0)</f>
        <v>AGUINALDO Y DECIMO CUARTO MES</v>
      </c>
      <c r="K867" s="98" t="str">
        <f t="shared" si="21"/>
        <v>Posgrado</v>
      </c>
      <c r="L867" s="98" t="s">
        <v>394</v>
      </c>
    </row>
    <row r="868" spans="3:12" ht="15.75" thickBot="1" x14ac:dyDescent="0.3">
      <c r="C868" s="172" t="s">
        <v>59</v>
      </c>
      <c r="D868" s="163"/>
      <c r="E868" s="154">
        <v>0</v>
      </c>
      <c r="F868" s="117">
        <f>IF(E866&lt;6,"",((E866-6)/12)*(G866/E866))</f>
        <v>0</v>
      </c>
      <c r="G868" s="97">
        <f>F868</f>
        <v>0</v>
      </c>
      <c r="H868" s="164"/>
      <c r="I868" s="101" t="s">
        <v>518</v>
      </c>
      <c r="J868" s="101" t="str">
        <f>VLOOKUP(I868,Presupuesto!$B$11:$C$565,2,0)</f>
        <v>DECIMOCUARTO MES</v>
      </c>
      <c r="K868" s="98" t="str">
        <f t="shared" si="21"/>
        <v>Posgrado</v>
      </c>
      <c r="L868" s="98" t="s">
        <v>394</v>
      </c>
    </row>
    <row r="869" spans="3:12" ht="15.75" thickBot="1" x14ac:dyDescent="0.3">
      <c r="C869" s="137" t="s">
        <v>485</v>
      </c>
      <c r="D869" s="199"/>
      <c r="E869" s="152">
        <v>12</v>
      </c>
      <c r="F869" s="303">
        <f>HLOOKUP($C869,$BZ$2:$CM$3,2,0)</f>
        <v>29777.99</v>
      </c>
      <c r="G869" s="113">
        <f>D869*E869*F869</f>
        <v>0</v>
      </c>
      <c r="H869" s="166"/>
      <c r="I869" s="114" t="s">
        <v>495</v>
      </c>
      <c r="J869" s="114" t="str">
        <f>VLOOKUP(I869,Presupuesto!$B$11:$C$565,2,0)</f>
        <v>SUELDOS Y SALARIOS PERMANENTES</v>
      </c>
      <c r="K869" s="98" t="str">
        <f t="shared" si="21"/>
        <v>Posgrado</v>
      </c>
      <c r="L869" s="98" t="s">
        <v>394</v>
      </c>
    </row>
    <row r="870" spans="3:12" x14ac:dyDescent="0.25">
      <c r="C870" s="171" t="s">
        <v>58</v>
      </c>
      <c r="D870" s="163"/>
      <c r="E870" s="154">
        <v>0</v>
      </c>
      <c r="F870" s="100">
        <f>IF(E869=0,"",(G869/E869)/12*E869)</f>
        <v>0</v>
      </c>
      <c r="G870" s="97">
        <f>F870</f>
        <v>0</v>
      </c>
      <c r="H870" s="164"/>
      <c r="I870" s="116" t="s">
        <v>515</v>
      </c>
      <c r="J870" s="116" t="str">
        <f>VLOOKUP(I870,Presupuesto!$B$11:$C$565,2,0)</f>
        <v>AGUINALDO Y DECIMO CUARTO MES</v>
      </c>
      <c r="K870" s="98" t="str">
        <f t="shared" si="21"/>
        <v>Posgrado</v>
      </c>
      <c r="L870" s="98" t="s">
        <v>394</v>
      </c>
    </row>
    <row r="871" spans="3:12" ht="15.75" thickBot="1" x14ac:dyDescent="0.3">
      <c r="C871" s="172" t="s">
        <v>59</v>
      </c>
      <c r="D871" s="163"/>
      <c r="E871" s="154">
        <v>0</v>
      </c>
      <c r="F871" s="117">
        <f>IF(E869&lt;6,"",((E869-6)/12)*(G869/E869))</f>
        <v>0</v>
      </c>
      <c r="G871" s="97">
        <f>F871</f>
        <v>0</v>
      </c>
      <c r="H871" s="164"/>
      <c r="I871" s="101" t="s">
        <v>518</v>
      </c>
      <c r="J871" s="101" t="str">
        <f>VLOOKUP(I871,Presupuesto!$B$11:$C$565,2,0)</f>
        <v>DECIMOCUARTO MES</v>
      </c>
      <c r="K871" s="98" t="str">
        <f t="shared" si="21"/>
        <v>Posgrado</v>
      </c>
      <c r="L871" s="98" t="s">
        <v>394</v>
      </c>
    </row>
    <row r="872" spans="3:12" ht="15.75" thickBot="1" x14ac:dyDescent="0.3">
      <c r="C872" s="137" t="s">
        <v>486</v>
      </c>
      <c r="D872" s="199"/>
      <c r="E872" s="152">
        <v>12</v>
      </c>
      <c r="F872" s="303">
        <f>HLOOKUP($C872,$BZ$2:$CM$3,2,0)</f>
        <v>27792.79</v>
      </c>
      <c r="G872" s="113">
        <f>D872*E872*F872</f>
        <v>0</v>
      </c>
      <c r="H872" s="166"/>
      <c r="I872" s="114" t="s">
        <v>495</v>
      </c>
      <c r="J872" s="114" t="str">
        <f>VLOOKUP(I872,Presupuesto!$B$11:$C$565,2,0)</f>
        <v>SUELDOS Y SALARIOS PERMANENTES</v>
      </c>
      <c r="K872" s="98" t="str">
        <f t="shared" si="21"/>
        <v>Posgrado</v>
      </c>
      <c r="L872" s="98" t="s">
        <v>394</v>
      </c>
    </row>
    <row r="873" spans="3:12" x14ac:dyDescent="0.25">
      <c r="C873" s="171" t="s">
        <v>58</v>
      </c>
      <c r="D873" s="163"/>
      <c r="E873" s="154">
        <v>0</v>
      </c>
      <c r="F873" s="100">
        <f>IF(E872=0,"",(G872/E872)/12*E872)</f>
        <v>0</v>
      </c>
      <c r="G873" s="97">
        <f>F873</f>
        <v>0</v>
      </c>
      <c r="H873" s="164"/>
      <c r="I873" s="116" t="s">
        <v>515</v>
      </c>
      <c r="J873" s="116" t="str">
        <f>VLOOKUP(I873,Presupuesto!$B$11:$C$565,2,0)</f>
        <v>AGUINALDO Y DECIMO CUARTO MES</v>
      </c>
      <c r="K873" s="98" t="str">
        <f t="shared" si="21"/>
        <v>Posgrado</v>
      </c>
      <c r="L873" s="98" t="s">
        <v>394</v>
      </c>
    </row>
    <row r="874" spans="3:12" ht="15.75" thickBot="1" x14ac:dyDescent="0.3">
      <c r="C874" s="172" t="s">
        <v>59</v>
      </c>
      <c r="D874" s="163"/>
      <c r="E874" s="154">
        <v>0</v>
      </c>
      <c r="F874" s="117">
        <f>IF(E872&lt;6,"",((E872-6)/12)*(G872/E872))</f>
        <v>0</v>
      </c>
      <c r="G874" s="97">
        <f>F874</f>
        <v>0</v>
      </c>
      <c r="H874" s="164"/>
      <c r="I874" s="101" t="s">
        <v>518</v>
      </c>
      <c r="J874" s="101" t="str">
        <f>VLOOKUP(I874,Presupuesto!$B$11:$C$565,2,0)</f>
        <v>DECIMOCUARTO MES</v>
      </c>
      <c r="K874" s="98" t="str">
        <f t="shared" si="21"/>
        <v>Posgrado</v>
      </c>
      <c r="L874" s="98" t="s">
        <v>394</v>
      </c>
    </row>
    <row r="875" spans="3:12" ht="15.75" thickBot="1" x14ac:dyDescent="0.3">
      <c r="C875" s="137" t="s">
        <v>487</v>
      </c>
      <c r="D875" s="199"/>
      <c r="E875" s="152">
        <v>12</v>
      </c>
      <c r="F875" s="303">
        <f>HLOOKUP($C875,$BZ$2:$CM$3,2,0)</f>
        <v>18859.39</v>
      </c>
      <c r="G875" s="113">
        <f>D875*E875*F875</f>
        <v>0</v>
      </c>
      <c r="H875" s="166"/>
      <c r="I875" s="114" t="s">
        <v>495</v>
      </c>
      <c r="J875" s="114" t="str">
        <f>VLOOKUP(I875,Presupuesto!$B$11:$C$565,2,0)</f>
        <v>SUELDOS Y SALARIOS PERMANENTES</v>
      </c>
      <c r="K875" s="98" t="str">
        <f t="shared" si="21"/>
        <v>Posgrado</v>
      </c>
      <c r="L875" s="98" t="s">
        <v>394</v>
      </c>
    </row>
    <row r="876" spans="3:12" x14ac:dyDescent="0.25">
      <c r="C876" s="171" t="s">
        <v>58</v>
      </c>
      <c r="D876" s="163"/>
      <c r="E876" s="154">
        <v>0</v>
      </c>
      <c r="F876" s="100">
        <f>IF(E875=0,"",(G875/E875)/12*E875)</f>
        <v>0</v>
      </c>
      <c r="G876" s="97">
        <f>F876</f>
        <v>0</v>
      </c>
      <c r="H876" s="164"/>
      <c r="I876" s="116" t="s">
        <v>515</v>
      </c>
      <c r="J876" s="116" t="str">
        <f>VLOOKUP(I876,Presupuesto!$B$11:$C$565,2,0)</f>
        <v>AGUINALDO Y DECIMO CUARTO MES</v>
      </c>
      <c r="K876" s="98" t="str">
        <f t="shared" si="21"/>
        <v>Posgrado</v>
      </c>
      <c r="L876" s="98" t="s">
        <v>394</v>
      </c>
    </row>
    <row r="877" spans="3:12" ht="15.75" thickBot="1" x14ac:dyDescent="0.3">
      <c r="C877" s="172" t="s">
        <v>59</v>
      </c>
      <c r="D877" s="163"/>
      <c r="E877" s="154">
        <v>0</v>
      </c>
      <c r="F877" s="117">
        <f>IF(E875&lt;6,"",((E875-6)/12)*(G875/E875))</f>
        <v>0</v>
      </c>
      <c r="G877" s="97">
        <f>F877</f>
        <v>0</v>
      </c>
      <c r="H877" s="164"/>
      <c r="I877" s="101" t="s">
        <v>518</v>
      </c>
      <c r="J877" s="101" t="str">
        <f>VLOOKUP(I877,Presupuesto!$B$11:$C$565,2,0)</f>
        <v>DECIMOCUARTO MES</v>
      </c>
      <c r="K877" s="98" t="str">
        <f t="shared" si="21"/>
        <v>Posgrado</v>
      </c>
      <c r="L877" s="98" t="s">
        <v>394</v>
      </c>
    </row>
    <row r="878" spans="3:12" ht="15.75" thickBot="1" x14ac:dyDescent="0.3">
      <c r="C878" s="137" t="s">
        <v>488</v>
      </c>
      <c r="D878" s="199"/>
      <c r="E878" s="152">
        <v>12</v>
      </c>
      <c r="F878" s="303">
        <f>HLOOKUP($C878,$BZ$2:$CM$3,2,0)</f>
        <v>17866.8</v>
      </c>
      <c r="G878" s="113">
        <f>D878*E878*F878</f>
        <v>0</v>
      </c>
      <c r="H878" s="166"/>
      <c r="I878" s="114" t="s">
        <v>495</v>
      </c>
      <c r="J878" s="114" t="str">
        <f>VLOOKUP(I878,Presupuesto!$B$11:$C$565,2,0)</f>
        <v>SUELDOS Y SALARIOS PERMANENTES</v>
      </c>
      <c r="K878" s="98" t="str">
        <f t="shared" si="21"/>
        <v>Posgrado</v>
      </c>
      <c r="L878" s="98" t="s">
        <v>394</v>
      </c>
    </row>
    <row r="879" spans="3:12" x14ac:dyDescent="0.25">
      <c r="C879" s="171" t="s">
        <v>58</v>
      </c>
      <c r="D879" s="163"/>
      <c r="E879" s="154">
        <v>0</v>
      </c>
      <c r="F879" s="100">
        <f>IF(E878=0,"",(G878/E878)/12*E878)</f>
        <v>0</v>
      </c>
      <c r="G879" s="97">
        <f>F879</f>
        <v>0</v>
      </c>
      <c r="H879" s="164"/>
      <c r="I879" s="116" t="s">
        <v>515</v>
      </c>
      <c r="J879" s="116" t="str">
        <f>VLOOKUP(I879,Presupuesto!$B$11:$C$565,2,0)</f>
        <v>AGUINALDO Y DECIMO CUARTO MES</v>
      </c>
      <c r="K879" s="98" t="str">
        <f t="shared" si="21"/>
        <v>Posgrado</v>
      </c>
      <c r="L879" s="98" t="s">
        <v>394</v>
      </c>
    </row>
    <row r="880" spans="3:12" ht="15.75" thickBot="1" x14ac:dyDescent="0.3">
      <c r="C880" s="172" t="s">
        <v>59</v>
      </c>
      <c r="D880" s="163"/>
      <c r="E880" s="154">
        <v>0</v>
      </c>
      <c r="F880" s="117">
        <f>IF(E878&lt;6,"",((E878-6)/12)*(G878/E878))</f>
        <v>0</v>
      </c>
      <c r="G880" s="97">
        <f>F880</f>
        <v>0</v>
      </c>
      <c r="H880" s="164"/>
      <c r="I880" s="101" t="s">
        <v>518</v>
      </c>
      <c r="J880" s="101" t="str">
        <f>VLOOKUP(I880,Presupuesto!$B$11:$C$565,2,0)</f>
        <v>DECIMOCUARTO MES</v>
      </c>
      <c r="K880" s="98" t="str">
        <f t="shared" si="21"/>
        <v>Posgrado</v>
      </c>
      <c r="L880" s="98" t="s">
        <v>394</v>
      </c>
    </row>
    <row r="881" spans="3:12" ht="15.75" thickBot="1" x14ac:dyDescent="0.3">
      <c r="C881" s="137" t="s">
        <v>489</v>
      </c>
      <c r="D881" s="199"/>
      <c r="E881" s="152">
        <v>12</v>
      </c>
      <c r="F881" s="303">
        <f>HLOOKUP($C881,$BZ$2:$CM$3,2,0)</f>
        <v>13896.4</v>
      </c>
      <c r="G881" s="113">
        <f>D881*E881*F881</f>
        <v>0</v>
      </c>
      <c r="H881" s="166"/>
      <c r="I881" s="114" t="s">
        <v>495</v>
      </c>
      <c r="J881" s="114" t="str">
        <f>VLOOKUP(I881,Presupuesto!$B$11:$C$565,2,0)</f>
        <v>SUELDOS Y SALARIOS PERMANENTES</v>
      </c>
      <c r="K881" s="98" t="str">
        <f t="shared" si="21"/>
        <v>Posgrado</v>
      </c>
      <c r="L881" s="98" t="s">
        <v>394</v>
      </c>
    </row>
    <row r="882" spans="3:12" x14ac:dyDescent="0.25">
      <c r="C882" s="171" t="s">
        <v>58</v>
      </c>
      <c r="D882" s="163"/>
      <c r="E882" s="154">
        <v>0</v>
      </c>
      <c r="F882" s="100">
        <f>IF(E881=0,"",(G881/E881)/12*E881)</f>
        <v>0</v>
      </c>
      <c r="G882" s="97">
        <f>F882</f>
        <v>0</v>
      </c>
      <c r="H882" s="164"/>
      <c r="I882" s="116" t="s">
        <v>515</v>
      </c>
      <c r="J882" s="116" t="str">
        <f>VLOOKUP(I882,Presupuesto!$B$11:$C$565,2,0)</f>
        <v>AGUINALDO Y DECIMO CUARTO MES</v>
      </c>
      <c r="K882" s="98" t="str">
        <f t="shared" si="21"/>
        <v>Posgrado</v>
      </c>
      <c r="L882" s="98" t="s">
        <v>394</v>
      </c>
    </row>
    <row r="883" spans="3:12" ht="15.75" thickBot="1" x14ac:dyDescent="0.3">
      <c r="C883" s="172" t="s">
        <v>59</v>
      </c>
      <c r="D883" s="163"/>
      <c r="E883" s="154">
        <v>0</v>
      </c>
      <c r="F883" s="117">
        <f>IF(E881&lt;6,"",((E881-6)/12)*(G881/E881))</f>
        <v>0</v>
      </c>
      <c r="G883" s="97">
        <f>F883</f>
        <v>0</v>
      </c>
      <c r="H883" s="164"/>
      <c r="I883" s="101" t="s">
        <v>518</v>
      </c>
      <c r="J883" s="101" t="str">
        <f>VLOOKUP(I883,Presupuesto!$B$11:$C$565,2,0)</f>
        <v>DECIMOCUARTO MES</v>
      </c>
      <c r="K883" s="98" t="str">
        <f t="shared" si="21"/>
        <v>Posgrado</v>
      </c>
      <c r="L883" s="98" t="s">
        <v>394</v>
      </c>
    </row>
    <row r="884" spans="3:12" ht="15.75" thickBot="1" x14ac:dyDescent="0.3">
      <c r="C884" s="137" t="s">
        <v>490</v>
      </c>
      <c r="D884" s="199"/>
      <c r="E884" s="152">
        <v>12</v>
      </c>
      <c r="F884" s="303">
        <f>HLOOKUP($C884,$BZ$2:$CM$3,2,0)</f>
        <v>15004.09</v>
      </c>
      <c r="G884" s="113">
        <f>D884*E884*F884</f>
        <v>0</v>
      </c>
      <c r="H884" s="166"/>
      <c r="I884" s="114" t="s">
        <v>495</v>
      </c>
      <c r="J884" s="114" t="str">
        <f>VLOOKUP(I884,Presupuesto!$B$11:$C$565,2,0)</f>
        <v>SUELDOS Y SALARIOS PERMANENTES</v>
      </c>
      <c r="K884" s="98" t="str">
        <f t="shared" si="21"/>
        <v>Posgrado</v>
      </c>
      <c r="L884" s="98" t="s">
        <v>394</v>
      </c>
    </row>
    <row r="885" spans="3:12" x14ac:dyDescent="0.25">
      <c r="C885" s="171" t="s">
        <v>58</v>
      </c>
      <c r="D885" s="163"/>
      <c r="E885" s="154">
        <v>0</v>
      </c>
      <c r="F885" s="100">
        <f>IF(E884=0,"",(G884/E884)/12*E884)</f>
        <v>0</v>
      </c>
      <c r="G885" s="97">
        <f>F885</f>
        <v>0</v>
      </c>
      <c r="H885" s="164"/>
      <c r="I885" s="116" t="s">
        <v>515</v>
      </c>
      <c r="J885" s="116" t="str">
        <f>VLOOKUP(I885,Presupuesto!$B$11:$C$565,2,0)</f>
        <v>AGUINALDO Y DECIMO CUARTO MES</v>
      </c>
      <c r="K885" s="98" t="str">
        <f t="shared" si="21"/>
        <v>Posgrado</v>
      </c>
      <c r="L885" s="98" t="s">
        <v>394</v>
      </c>
    </row>
    <row r="886" spans="3:12" ht="15.75" thickBot="1" x14ac:dyDescent="0.3">
      <c r="C886" s="172" t="s">
        <v>59</v>
      </c>
      <c r="D886" s="163"/>
      <c r="E886" s="154">
        <v>0</v>
      </c>
      <c r="F886" s="117">
        <f>IF(E884&lt;6,"",((E884-6)/12)*(G884/E884))</f>
        <v>0</v>
      </c>
      <c r="G886" s="97">
        <f>F886</f>
        <v>0</v>
      </c>
      <c r="H886" s="164"/>
      <c r="I886" s="101" t="s">
        <v>518</v>
      </c>
      <c r="J886" s="101" t="str">
        <f>VLOOKUP(I886,Presupuesto!$B$11:$C$565,2,0)</f>
        <v>DECIMOCUARTO MES</v>
      </c>
      <c r="K886" s="98" t="str">
        <f t="shared" si="21"/>
        <v>Posgrado</v>
      </c>
      <c r="L886" s="98" t="s">
        <v>394</v>
      </c>
    </row>
    <row r="887" spans="3:12" ht="15.75" thickBot="1" x14ac:dyDescent="0.3">
      <c r="C887" s="137" t="s">
        <v>491</v>
      </c>
      <c r="D887" s="199"/>
      <c r="E887" s="152">
        <v>12</v>
      </c>
      <c r="F887" s="303">
        <f>HLOOKUP($C887,$BZ$2:$CM$3,2,0)</f>
        <v>13238.9</v>
      </c>
      <c r="G887" s="113">
        <f>D887*E887*F887</f>
        <v>0</v>
      </c>
      <c r="H887" s="166"/>
      <c r="I887" s="114" t="s">
        <v>495</v>
      </c>
      <c r="J887" s="114" t="str">
        <f>VLOOKUP(I887,Presupuesto!$B$11:$C$565,2,0)</f>
        <v>SUELDOS Y SALARIOS PERMANENTES</v>
      </c>
      <c r="K887" s="98" t="str">
        <f t="shared" si="21"/>
        <v>Posgrado</v>
      </c>
      <c r="L887" s="98" t="s">
        <v>394</v>
      </c>
    </row>
    <row r="888" spans="3:12" x14ac:dyDescent="0.25">
      <c r="C888" s="171" t="s">
        <v>58</v>
      </c>
      <c r="D888" s="163"/>
      <c r="E888" s="154">
        <v>0</v>
      </c>
      <c r="F888" s="100">
        <f>IF(E887=0,"",(G887/E887)/12*E887)</f>
        <v>0</v>
      </c>
      <c r="G888" s="97">
        <f>F888</f>
        <v>0</v>
      </c>
      <c r="H888" s="164"/>
      <c r="I888" s="116" t="s">
        <v>515</v>
      </c>
      <c r="J888" s="116" t="str">
        <f>VLOOKUP(I888,Presupuesto!$B$11:$C$565,2,0)</f>
        <v>AGUINALDO Y DECIMO CUARTO MES</v>
      </c>
      <c r="K888" s="98" t="str">
        <f t="shared" si="21"/>
        <v>Posgrado</v>
      </c>
      <c r="L888" s="98" t="s">
        <v>394</v>
      </c>
    </row>
    <row r="889" spans="3:12" ht="15.75" thickBot="1" x14ac:dyDescent="0.3">
      <c r="C889" s="172" t="s">
        <v>59</v>
      </c>
      <c r="D889" s="163"/>
      <c r="E889" s="154">
        <v>0</v>
      </c>
      <c r="F889" s="117">
        <f>IF(E887&lt;6,"",((E887-6)/12)*(G887/E887))</f>
        <v>0</v>
      </c>
      <c r="G889" s="97">
        <f>F889</f>
        <v>0</v>
      </c>
      <c r="H889" s="164"/>
      <c r="I889" s="101" t="s">
        <v>518</v>
      </c>
      <c r="J889" s="101" t="str">
        <f>VLOOKUP(I889,Presupuesto!$B$11:$C$565,2,0)</f>
        <v>DECIMOCUARTO MES</v>
      </c>
      <c r="K889" s="98" t="str">
        <f t="shared" si="21"/>
        <v>Posgrado</v>
      </c>
      <c r="L889" s="98" t="s">
        <v>394</v>
      </c>
    </row>
    <row r="890" spans="3:12" ht="15.75" thickBot="1" x14ac:dyDescent="0.3">
      <c r="C890" s="137" t="s">
        <v>492</v>
      </c>
      <c r="D890" s="199"/>
      <c r="E890" s="152">
        <v>12</v>
      </c>
      <c r="F890" s="303">
        <f>HLOOKUP($C890,$BZ$2:$CM$3,2,0)</f>
        <v>12356.31</v>
      </c>
      <c r="G890" s="113">
        <f>D890*E890*F890</f>
        <v>0</v>
      </c>
      <c r="H890" s="166"/>
      <c r="I890" s="114" t="s">
        <v>495</v>
      </c>
      <c r="J890" s="114" t="str">
        <f>VLOOKUP(I890,Presupuesto!$B$11:$C$565,2,0)</f>
        <v>SUELDOS Y SALARIOS PERMANENTES</v>
      </c>
      <c r="K890" s="98" t="str">
        <f t="shared" ref="K890:K907" si="22">$K$857</f>
        <v>Posgrado</v>
      </c>
      <c r="L890" s="98" t="s">
        <v>394</v>
      </c>
    </row>
    <row r="891" spans="3:12" x14ac:dyDescent="0.25">
      <c r="C891" s="171" t="s">
        <v>58</v>
      </c>
      <c r="D891" s="163"/>
      <c r="E891" s="154">
        <v>0</v>
      </c>
      <c r="F891" s="100">
        <f>IF(E890=0,"",(G890/E890)/12*E890)</f>
        <v>0</v>
      </c>
      <c r="G891" s="97">
        <f>F891</f>
        <v>0</v>
      </c>
      <c r="H891" s="164"/>
      <c r="I891" s="116" t="s">
        <v>515</v>
      </c>
      <c r="J891" s="116" t="str">
        <f>VLOOKUP(I891,Presupuesto!$B$11:$C$565,2,0)</f>
        <v>AGUINALDO Y DECIMO CUARTO MES</v>
      </c>
      <c r="K891" s="98" t="str">
        <f t="shared" si="22"/>
        <v>Posgrado</v>
      </c>
      <c r="L891" s="98" t="s">
        <v>394</v>
      </c>
    </row>
    <row r="892" spans="3:12" ht="15.75" thickBot="1" x14ac:dyDescent="0.3">
      <c r="C892" s="172" t="s">
        <v>59</v>
      </c>
      <c r="D892" s="163"/>
      <c r="E892" s="154">
        <v>0</v>
      </c>
      <c r="F892" s="117">
        <f>IF(E890&lt;6,"",((E890-6)/12)*(G890/E890))</f>
        <v>0</v>
      </c>
      <c r="G892" s="97">
        <f>F892</f>
        <v>0</v>
      </c>
      <c r="H892" s="164"/>
      <c r="I892" s="101" t="s">
        <v>518</v>
      </c>
      <c r="J892" s="101" t="str">
        <f>VLOOKUP(I892,Presupuesto!$B$11:$C$565,2,0)</f>
        <v>DECIMOCUARTO MES</v>
      </c>
      <c r="K892" s="98" t="str">
        <f t="shared" si="22"/>
        <v>Posgrado</v>
      </c>
      <c r="L892" s="98" t="s">
        <v>394</v>
      </c>
    </row>
    <row r="893" spans="3:12" ht="15.75" thickBot="1" x14ac:dyDescent="0.3">
      <c r="C893" s="137" t="s">
        <v>493</v>
      </c>
      <c r="D893" s="199"/>
      <c r="E893" s="152">
        <v>12</v>
      </c>
      <c r="F893" s="303">
        <f>HLOOKUP($C893,$BZ$2:$CM$3,2,0)</f>
        <v>463.22</v>
      </c>
      <c r="G893" s="113">
        <f>D893*E893*F893</f>
        <v>0</v>
      </c>
      <c r="H893" s="166"/>
      <c r="I893" s="114" t="s">
        <v>495</v>
      </c>
      <c r="J893" s="114" t="str">
        <f>VLOOKUP(I893,Presupuesto!$B$11:$C$565,2,0)</f>
        <v>SUELDOS Y SALARIOS PERMANENTES</v>
      </c>
      <c r="K893" s="98" t="str">
        <f t="shared" si="22"/>
        <v>Posgrado</v>
      </c>
      <c r="L893" s="98" t="s">
        <v>394</v>
      </c>
    </row>
    <row r="894" spans="3:12" x14ac:dyDescent="0.25">
      <c r="C894" s="171" t="s">
        <v>58</v>
      </c>
      <c r="D894" s="163"/>
      <c r="E894" s="154">
        <v>0</v>
      </c>
      <c r="F894" s="100">
        <f>IF(E893=0,"",(G893/E893)/12*E893)</f>
        <v>0</v>
      </c>
      <c r="G894" s="97">
        <f>F894</f>
        <v>0</v>
      </c>
      <c r="H894" s="164"/>
      <c r="I894" s="116" t="s">
        <v>515</v>
      </c>
      <c r="J894" s="116" t="str">
        <f>VLOOKUP(I894,Presupuesto!$B$11:$C$565,2,0)</f>
        <v>AGUINALDO Y DECIMO CUARTO MES</v>
      </c>
      <c r="K894" s="98" t="str">
        <f t="shared" si="22"/>
        <v>Posgrado</v>
      </c>
      <c r="L894" s="98" t="s">
        <v>394</v>
      </c>
    </row>
    <row r="895" spans="3:12" ht="15.75" thickBot="1" x14ac:dyDescent="0.3">
      <c r="C895" s="172" t="s">
        <v>59</v>
      </c>
      <c r="D895" s="163"/>
      <c r="E895" s="154">
        <v>0</v>
      </c>
      <c r="F895" s="117">
        <f>IF(E893&lt;6,"",((E893-6)/12)*(G893/E893))</f>
        <v>0</v>
      </c>
      <c r="G895" s="97">
        <f>F895</f>
        <v>0</v>
      </c>
      <c r="H895" s="164"/>
      <c r="I895" s="101" t="s">
        <v>518</v>
      </c>
      <c r="J895" s="101" t="str">
        <f>VLOOKUP(I895,Presupuesto!$B$11:$C$565,2,0)</f>
        <v>DECIMOCUARTO MES</v>
      </c>
      <c r="K895" s="98" t="str">
        <f t="shared" si="22"/>
        <v>Posgrado</v>
      </c>
      <c r="L895" s="98" t="s">
        <v>394</v>
      </c>
    </row>
    <row r="896" spans="3:12" ht="15.75" thickBot="1" x14ac:dyDescent="0.3">
      <c r="C896" s="137" t="s">
        <v>494</v>
      </c>
      <c r="D896" s="199"/>
      <c r="E896" s="152">
        <v>12</v>
      </c>
      <c r="F896" s="303">
        <f>HLOOKUP($C896,$BZ$2:$CM$3,2,0)</f>
        <v>2007.3</v>
      </c>
      <c r="G896" s="113">
        <f>D896*E896*F896</f>
        <v>0</v>
      </c>
      <c r="H896" s="166"/>
      <c r="I896" s="114" t="s">
        <v>495</v>
      </c>
      <c r="J896" s="114" t="str">
        <f>VLOOKUP(I896,Presupuesto!$B$11:$C$565,2,0)</f>
        <v>SUELDOS Y SALARIOS PERMANENTES</v>
      </c>
      <c r="K896" s="98" t="str">
        <f t="shared" si="22"/>
        <v>Posgrado</v>
      </c>
      <c r="L896" s="98" t="s">
        <v>394</v>
      </c>
    </row>
    <row r="897" spans="3:12" x14ac:dyDescent="0.25">
      <c r="C897" s="171" t="s">
        <v>58</v>
      </c>
      <c r="D897" s="163"/>
      <c r="E897" s="154">
        <v>0</v>
      </c>
      <c r="F897" s="100">
        <f>IF(E896=0,"",(G896/E896)/12*E896)</f>
        <v>0</v>
      </c>
      <c r="G897" s="97">
        <f>F897</f>
        <v>0</v>
      </c>
      <c r="H897" s="164"/>
      <c r="I897" s="116" t="s">
        <v>515</v>
      </c>
      <c r="J897" s="116" t="str">
        <f>VLOOKUP(I897,Presupuesto!$B$11:$C$565,2,0)</f>
        <v>AGUINALDO Y DECIMO CUARTO MES</v>
      </c>
      <c r="K897" s="98" t="str">
        <f t="shared" si="22"/>
        <v>Posgrado</v>
      </c>
      <c r="L897" s="98" t="s">
        <v>394</v>
      </c>
    </row>
    <row r="898" spans="3:12" ht="15.75" thickBot="1" x14ac:dyDescent="0.3">
      <c r="C898" s="172" t="s">
        <v>59</v>
      </c>
      <c r="D898" s="163"/>
      <c r="E898" s="154">
        <v>0</v>
      </c>
      <c r="F898" s="117">
        <f>IF(E896&lt;6,"",((E896-6)/12)*(G896/E896))</f>
        <v>0</v>
      </c>
      <c r="G898" s="97">
        <f>F898</f>
        <v>0</v>
      </c>
      <c r="H898" s="164"/>
      <c r="I898" s="101" t="s">
        <v>518</v>
      </c>
      <c r="J898" s="101" t="str">
        <f>VLOOKUP(I898,Presupuesto!$B$11:$C$565,2,0)</f>
        <v>DECIMOCUARTO MES</v>
      </c>
      <c r="K898" s="98" t="str">
        <f t="shared" si="22"/>
        <v>Posgrado</v>
      </c>
      <c r="L898" s="98" t="s">
        <v>394</v>
      </c>
    </row>
    <row r="899" spans="3:12" ht="15.75" thickBot="1" x14ac:dyDescent="0.3">
      <c r="C899" s="140" t="s">
        <v>83</v>
      </c>
      <c r="D899" s="199"/>
      <c r="E899" s="152">
        <v>12</v>
      </c>
      <c r="F899" s="139">
        <v>30000</v>
      </c>
      <c r="G899" s="113">
        <f>D899*E899*F899</f>
        <v>0</v>
      </c>
      <c r="H899" s="166"/>
      <c r="I899" s="114" t="s">
        <v>563</v>
      </c>
      <c r="J899" s="114" t="str">
        <f>VLOOKUP(I899,Presupuesto!$B$11:$C$565,2,0)</f>
        <v>CONTRATOS ESPECIALES</v>
      </c>
      <c r="K899" s="98" t="str">
        <f t="shared" si="22"/>
        <v>Posgrado</v>
      </c>
      <c r="L899" s="98" t="s">
        <v>394</v>
      </c>
    </row>
    <row r="900" spans="3:12" x14ac:dyDescent="0.25">
      <c r="C900" s="171" t="s">
        <v>58</v>
      </c>
      <c r="D900" s="163"/>
      <c r="E900" s="154">
        <v>0</v>
      </c>
      <c r="F900" s="117">
        <f>IF(E899=0,"",(G899/E899)/12*E899)</f>
        <v>0</v>
      </c>
      <c r="G900" s="97">
        <f>F900</f>
        <v>0</v>
      </c>
      <c r="H900" s="164"/>
      <c r="I900" s="101" t="s">
        <v>563</v>
      </c>
      <c r="J900" s="101" t="str">
        <f>VLOOKUP(I900,Presupuesto!$B$11:$C$565,2,0)</f>
        <v>CONTRATOS ESPECIALES</v>
      </c>
      <c r="K900" s="98" t="str">
        <f t="shared" si="22"/>
        <v>Posgrado</v>
      </c>
      <c r="L900" s="98" t="s">
        <v>393</v>
      </c>
    </row>
    <row r="901" spans="3:12" ht="15.75" thickBot="1" x14ac:dyDescent="0.3">
      <c r="C901" s="172" t="s">
        <v>59</v>
      </c>
      <c r="D901" s="163"/>
      <c r="E901" s="154">
        <v>0</v>
      </c>
      <c r="F901" s="100">
        <f>IF(E899&lt;6,"",((E899-6)/12)*(G899/E899))</f>
        <v>0</v>
      </c>
      <c r="G901" s="97">
        <f>F901</f>
        <v>0</v>
      </c>
      <c r="H901" s="164"/>
      <c r="I901" s="101" t="s">
        <v>563</v>
      </c>
      <c r="J901" s="101" t="str">
        <f>VLOOKUP(I901,Presupuesto!$B$11:$C$565,2,0)</f>
        <v>CONTRATOS ESPECIALES</v>
      </c>
      <c r="K901" s="98" t="str">
        <f t="shared" si="22"/>
        <v>Posgrado</v>
      </c>
      <c r="L901" s="98" t="s">
        <v>398</v>
      </c>
    </row>
    <row r="902" spans="3:12" ht="15.75" thickBot="1" x14ac:dyDescent="0.3">
      <c r="C902" s="140" t="s">
        <v>60</v>
      </c>
      <c r="D902" s="199"/>
      <c r="E902" s="152">
        <v>12</v>
      </c>
      <c r="F902" s="118">
        <v>30000</v>
      </c>
      <c r="G902" s="113">
        <f>D902*E902*F902</f>
        <v>0</v>
      </c>
      <c r="H902" s="166"/>
      <c r="I902" s="114" t="s">
        <v>704</v>
      </c>
      <c r="J902" s="114" t="str">
        <f>VLOOKUP(I902,Presupuesto!$B$11:$C$565,2,0)</f>
        <v>OTROS SERVICIOS TECNICOS Y PROFESIONALES</v>
      </c>
      <c r="K902" s="98" t="str">
        <f t="shared" si="22"/>
        <v>Posgrado</v>
      </c>
      <c r="L902" s="98" t="s">
        <v>393</v>
      </c>
    </row>
    <row r="903" spans="3:12" x14ac:dyDescent="0.25">
      <c r="C903" s="171" t="s">
        <v>58</v>
      </c>
      <c r="D903" s="163"/>
      <c r="E903" s="154">
        <v>0</v>
      </c>
      <c r="F903" s="100">
        <v>0</v>
      </c>
      <c r="G903" s="97">
        <f>F903</f>
        <v>0</v>
      </c>
      <c r="H903" s="164"/>
      <c r="I903" s="101" t="s">
        <v>704</v>
      </c>
      <c r="J903" s="101" t="str">
        <f>VLOOKUP(I903,Presupuesto!$B$11:$C$565,2,0)</f>
        <v>OTROS SERVICIOS TECNICOS Y PROFESIONALES</v>
      </c>
      <c r="K903" s="98" t="str">
        <f t="shared" si="22"/>
        <v>Posgrado</v>
      </c>
      <c r="L903" s="98" t="s">
        <v>393</v>
      </c>
    </row>
    <row r="904" spans="3:12" ht="15.75" thickBot="1" x14ac:dyDescent="0.3">
      <c r="C904" s="172" t="s">
        <v>59</v>
      </c>
      <c r="D904" s="163"/>
      <c r="E904" s="154">
        <v>0</v>
      </c>
      <c r="F904" s="100">
        <v>0</v>
      </c>
      <c r="G904" s="97">
        <f>F904</f>
        <v>0</v>
      </c>
      <c r="H904" s="164"/>
      <c r="I904" s="101" t="s">
        <v>704</v>
      </c>
      <c r="J904" s="101" t="str">
        <f>VLOOKUP(I904,Presupuesto!$B$11:$C$565,2,0)</f>
        <v>OTROS SERVICIOS TECNICOS Y PROFESIONALES</v>
      </c>
      <c r="K904" s="98" t="str">
        <f t="shared" si="22"/>
        <v>Posgrado</v>
      </c>
      <c r="L904" s="98" t="s">
        <v>393</v>
      </c>
    </row>
    <row r="905" spans="3:12" ht="15.75" thickBot="1" x14ac:dyDescent="0.3">
      <c r="C905" s="140" t="s">
        <v>61</v>
      </c>
      <c r="D905" s="199"/>
      <c r="E905" s="152">
        <v>12</v>
      </c>
      <c r="F905" s="118">
        <v>30000</v>
      </c>
      <c r="G905" s="113">
        <f>D905*E905*F905</f>
        <v>0</v>
      </c>
      <c r="H905" s="166"/>
      <c r="I905" s="114" t="s">
        <v>495</v>
      </c>
      <c r="J905" s="114" t="str">
        <f>VLOOKUP(I905,Presupuesto!$B$11:$C$565,2,0)</f>
        <v>SUELDOS Y SALARIOS PERMANENTES</v>
      </c>
      <c r="K905" s="98" t="str">
        <f t="shared" si="22"/>
        <v>Posgrado</v>
      </c>
      <c r="L905" s="98" t="s">
        <v>393</v>
      </c>
    </row>
    <row r="906" spans="3:12" x14ac:dyDescent="0.25">
      <c r="C906" s="171" t="s">
        <v>58</v>
      </c>
      <c r="D906" s="169"/>
      <c r="E906" s="131">
        <v>0</v>
      </c>
      <c r="F906" s="119">
        <f>IF(E905=0,"",(G905/E905)/12*E905)</f>
        <v>0</v>
      </c>
      <c r="G906" s="120">
        <f>F906</f>
        <v>0</v>
      </c>
      <c r="H906" s="164"/>
      <c r="I906" s="101" t="s">
        <v>515</v>
      </c>
      <c r="J906" s="101" t="str">
        <f>VLOOKUP(I906,Presupuesto!$B$11:$C$565,2,0)</f>
        <v>AGUINALDO Y DECIMO CUARTO MES</v>
      </c>
      <c r="K906" s="98" t="str">
        <f t="shared" si="22"/>
        <v>Posgrado</v>
      </c>
      <c r="L906" s="98" t="s">
        <v>393</v>
      </c>
    </row>
    <row r="907" spans="3:12" ht="15.75" thickBot="1" x14ac:dyDescent="0.3">
      <c r="C907" s="173" t="s">
        <v>59</v>
      </c>
      <c r="D907" s="162"/>
      <c r="E907" s="132">
        <v>0</v>
      </c>
      <c r="F907" s="105">
        <f>IF(E905&lt;6,"",((E905-6)/12)*(G905/E905))</f>
        <v>0</v>
      </c>
      <c r="G907" s="105">
        <f>F907</f>
        <v>0</v>
      </c>
      <c r="H907" s="162"/>
      <c r="I907" s="106" t="s">
        <v>518</v>
      </c>
      <c r="J907" s="124" t="str">
        <f>VLOOKUP(I907,Presupuesto!$B$11:$C$565,2,0)</f>
        <v>DECIMOCUARTO MES</v>
      </c>
      <c r="K907" s="106" t="str">
        <f t="shared" si="22"/>
        <v>Posgrado</v>
      </c>
      <c r="L907" s="124" t="s">
        <v>393</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391</v>
      </c>
      <c r="D913" s="367"/>
      <c r="E913" s="93"/>
      <c r="F913" s="93"/>
      <c r="G913" s="93"/>
      <c r="H913" s="76"/>
      <c r="I913" s="76"/>
      <c r="J913" s="76"/>
    </row>
    <row r="914" spans="3:12" ht="18.75" x14ac:dyDescent="0.25">
      <c r="C914" s="210"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130</v>
      </c>
      <c r="I916" s="136" t="s">
        <v>46</v>
      </c>
      <c r="J916" s="136" t="s">
        <v>131</v>
      </c>
      <c r="K916" s="136" t="s">
        <v>409</v>
      </c>
      <c r="L916" s="136" t="s">
        <v>410</v>
      </c>
    </row>
    <row r="917" spans="3:12" ht="15.75" thickBot="1" x14ac:dyDescent="0.3">
      <c r="C917" s="137" t="s">
        <v>481</v>
      </c>
      <c r="D917" s="199"/>
      <c r="E917" s="152">
        <v>12</v>
      </c>
      <c r="F917" s="303">
        <f>HLOOKUP($C917,$BZ$2:$CM$3,2,0)</f>
        <v>43674.39</v>
      </c>
      <c r="G917" s="113">
        <f>D917*E917*F917</f>
        <v>0</v>
      </c>
      <c r="H917" s="166"/>
      <c r="I917" s="114" t="s">
        <v>495</v>
      </c>
      <c r="J917" s="114" t="str">
        <f>VLOOKUP(I917,Presupuesto!$B$11:$C$565,2,0)</f>
        <v>SUELDOS Y SALARIOS PERMANENTES</v>
      </c>
      <c r="K917" s="218" t="s">
        <v>1478</v>
      </c>
      <c r="L917" s="98" t="s">
        <v>393</v>
      </c>
    </row>
    <row r="918" spans="3:12" x14ac:dyDescent="0.25">
      <c r="C918" s="171" t="s">
        <v>58</v>
      </c>
      <c r="D918" s="163"/>
      <c r="E918" s="154">
        <v>0</v>
      </c>
      <c r="F918" s="100">
        <f>IF(E917=0,"",(G917/E917)/12*E917)</f>
        <v>0</v>
      </c>
      <c r="G918" s="97">
        <f>F918</f>
        <v>0</v>
      </c>
      <c r="H918" s="164"/>
      <c r="I918" s="116" t="s">
        <v>515</v>
      </c>
      <c r="J918" s="116" t="str">
        <f>VLOOKUP(I918,Presupuesto!$B$11:$C$565,2,0)</f>
        <v>AGUINALDO Y DECIMO CUARTO MES</v>
      </c>
      <c r="K918" s="98" t="str">
        <f t="shared" ref="K918:K949" si="23">$K$917</f>
        <v>Desarrollo del Sistema de Educación Superior</v>
      </c>
      <c r="L918" s="98" t="s">
        <v>411</v>
      </c>
    </row>
    <row r="919" spans="3:12" ht="15.75" thickBot="1" x14ac:dyDescent="0.3">
      <c r="C919" s="172" t="s">
        <v>59</v>
      </c>
      <c r="D919" s="163"/>
      <c r="E919" s="154">
        <v>0</v>
      </c>
      <c r="F919" s="117">
        <f>IF(E917&lt;6,"",((E917-6)/12)*(G917/E917))</f>
        <v>0</v>
      </c>
      <c r="G919" s="97">
        <f>F919</f>
        <v>0</v>
      </c>
      <c r="H919" s="164"/>
      <c r="I919" s="101" t="s">
        <v>518</v>
      </c>
      <c r="J919" s="101" t="str">
        <f>VLOOKUP(I919,Presupuesto!$B$11:$C$565,2,0)</f>
        <v>DECIMOCUARTO MES</v>
      </c>
      <c r="K919" s="98" t="str">
        <f t="shared" si="23"/>
        <v>Desarrollo del Sistema de Educación Superior</v>
      </c>
      <c r="L919" s="98" t="s">
        <v>394</v>
      </c>
    </row>
    <row r="920" spans="3:12" ht="15.75" thickBot="1" x14ac:dyDescent="0.3">
      <c r="C920" s="137" t="s">
        <v>482</v>
      </c>
      <c r="D920" s="199"/>
      <c r="E920" s="152">
        <v>12</v>
      </c>
      <c r="F920" s="303">
        <f>HLOOKUP($C920,$BZ$2:$CM$3,2,0)</f>
        <v>39703.99</v>
      </c>
      <c r="G920" s="113">
        <f>D920*E920*F920</f>
        <v>0</v>
      </c>
      <c r="H920" s="166"/>
      <c r="I920" s="114" t="s">
        <v>495</v>
      </c>
      <c r="J920" s="114" t="str">
        <f>VLOOKUP(I920,Presupuesto!$B$11:$C$565,2,0)</f>
        <v>SUELDOS Y SALARIOS PERMANENTES</v>
      </c>
      <c r="K920" s="98" t="str">
        <f t="shared" si="23"/>
        <v>Desarrollo del Sistema de Educación Superior</v>
      </c>
      <c r="L920" s="98" t="s">
        <v>394</v>
      </c>
    </row>
    <row r="921" spans="3:12" x14ac:dyDescent="0.25">
      <c r="C921" s="171" t="s">
        <v>58</v>
      </c>
      <c r="D921" s="163"/>
      <c r="E921" s="154">
        <v>0</v>
      </c>
      <c r="F921" s="100">
        <f>IF(E920=0,"",(G920/E920)/12*E920)</f>
        <v>0</v>
      </c>
      <c r="G921" s="97">
        <f>F921</f>
        <v>0</v>
      </c>
      <c r="H921" s="164"/>
      <c r="I921" s="116" t="s">
        <v>515</v>
      </c>
      <c r="J921" s="116" t="str">
        <f>VLOOKUP(I921,Presupuesto!$B$11:$C$565,2,0)</f>
        <v>AGUINALDO Y DECIMO CUARTO MES</v>
      </c>
      <c r="K921" s="98" t="str">
        <f t="shared" si="23"/>
        <v>Desarrollo del Sistema de Educación Superior</v>
      </c>
      <c r="L921" s="98" t="s">
        <v>394</v>
      </c>
    </row>
    <row r="922" spans="3:12" ht="15.75" thickBot="1" x14ac:dyDescent="0.3">
      <c r="C922" s="172" t="s">
        <v>59</v>
      </c>
      <c r="D922" s="163"/>
      <c r="E922" s="154">
        <v>0</v>
      </c>
      <c r="F922" s="117">
        <f>IF(E920&lt;6,"",((E920-6)/12)*(G920/E920))</f>
        <v>0</v>
      </c>
      <c r="G922" s="97">
        <f>F922</f>
        <v>0</v>
      </c>
      <c r="H922" s="164"/>
      <c r="I922" s="101" t="s">
        <v>518</v>
      </c>
      <c r="J922" s="101" t="str">
        <f>VLOOKUP(I922,Presupuesto!$B$11:$C$565,2,0)</f>
        <v>DECIMOCUARTO MES</v>
      </c>
      <c r="K922" s="98" t="str">
        <f t="shared" si="23"/>
        <v>Desarrollo del Sistema de Educación Superior</v>
      </c>
      <c r="L922" s="98" t="s">
        <v>394</v>
      </c>
    </row>
    <row r="923" spans="3:12" ht="15.75" thickBot="1" x14ac:dyDescent="0.3">
      <c r="C923" s="137" t="s">
        <v>483</v>
      </c>
      <c r="D923" s="199"/>
      <c r="E923" s="152">
        <v>12</v>
      </c>
      <c r="F923" s="303">
        <f>HLOOKUP($C923,$BZ$2:$CM$3,2,0)</f>
        <v>35733.589999999997</v>
      </c>
      <c r="G923" s="113">
        <f>D923*E923*F923</f>
        <v>0</v>
      </c>
      <c r="H923" s="166"/>
      <c r="I923" s="114" t="s">
        <v>495</v>
      </c>
      <c r="J923" s="114" t="str">
        <f>VLOOKUP(I923,Presupuesto!$B$11:$C$565,2,0)</f>
        <v>SUELDOS Y SALARIOS PERMANENTES</v>
      </c>
      <c r="K923" s="98" t="str">
        <f t="shared" si="23"/>
        <v>Desarrollo del Sistema de Educación Superior</v>
      </c>
      <c r="L923" s="98" t="s">
        <v>394</v>
      </c>
    </row>
    <row r="924" spans="3:12" x14ac:dyDescent="0.25">
      <c r="C924" s="171" t="s">
        <v>58</v>
      </c>
      <c r="D924" s="163"/>
      <c r="E924" s="154">
        <v>0</v>
      </c>
      <c r="F924" s="100">
        <f>IF(E923=0,"",(G923/E923)/12*E923)</f>
        <v>0</v>
      </c>
      <c r="G924" s="97">
        <f>F924</f>
        <v>0</v>
      </c>
      <c r="H924" s="164"/>
      <c r="I924" s="116" t="s">
        <v>515</v>
      </c>
      <c r="J924" s="116" t="str">
        <f>VLOOKUP(I924,Presupuesto!$B$11:$C$565,2,0)</f>
        <v>AGUINALDO Y DECIMO CUARTO MES</v>
      </c>
      <c r="K924" s="98" t="str">
        <f t="shared" si="23"/>
        <v>Desarrollo del Sistema de Educación Superior</v>
      </c>
      <c r="L924" s="98" t="s">
        <v>394</v>
      </c>
    </row>
    <row r="925" spans="3:12" ht="15.75" thickBot="1" x14ac:dyDescent="0.3">
      <c r="C925" s="172" t="s">
        <v>59</v>
      </c>
      <c r="D925" s="163"/>
      <c r="E925" s="154">
        <v>0</v>
      </c>
      <c r="F925" s="117">
        <f>IF(E923&lt;6,"",((E923-6)/12)*(G923/E923))</f>
        <v>0</v>
      </c>
      <c r="G925" s="97">
        <f>F925</f>
        <v>0</v>
      </c>
      <c r="H925" s="164"/>
      <c r="I925" s="101" t="s">
        <v>518</v>
      </c>
      <c r="J925" s="101" t="str">
        <f>VLOOKUP(I925,Presupuesto!$B$11:$C$565,2,0)</f>
        <v>DECIMOCUARTO MES</v>
      </c>
      <c r="K925" s="98" t="str">
        <f t="shared" si="23"/>
        <v>Desarrollo del Sistema de Educación Superior</v>
      </c>
      <c r="L925" s="98" t="s">
        <v>394</v>
      </c>
    </row>
    <row r="926" spans="3:12" ht="15.75" thickBot="1" x14ac:dyDescent="0.3">
      <c r="C926" s="137" t="s">
        <v>484</v>
      </c>
      <c r="D926" s="199"/>
      <c r="E926" s="152">
        <v>12</v>
      </c>
      <c r="F926" s="303">
        <f>HLOOKUP($C926,$BZ$2:$CM$3,2,0)</f>
        <v>31763.19</v>
      </c>
      <c r="G926" s="113">
        <f>D926*E926*F926</f>
        <v>0</v>
      </c>
      <c r="H926" s="166"/>
      <c r="I926" s="114" t="s">
        <v>495</v>
      </c>
      <c r="J926" s="114" t="str">
        <f>VLOOKUP(I926,Presupuesto!$B$11:$C$565,2,0)</f>
        <v>SUELDOS Y SALARIOS PERMANENTES</v>
      </c>
      <c r="K926" s="98" t="str">
        <f t="shared" si="23"/>
        <v>Desarrollo del Sistema de Educación Superior</v>
      </c>
      <c r="L926" s="98" t="s">
        <v>394</v>
      </c>
    </row>
    <row r="927" spans="3:12" x14ac:dyDescent="0.25">
      <c r="C927" s="171" t="s">
        <v>58</v>
      </c>
      <c r="D927" s="163"/>
      <c r="E927" s="154">
        <v>0</v>
      </c>
      <c r="F927" s="100">
        <f>IF(E926=0,"",(G926/E926)/12*E926)</f>
        <v>0</v>
      </c>
      <c r="G927" s="97">
        <f>F927</f>
        <v>0</v>
      </c>
      <c r="H927" s="164"/>
      <c r="I927" s="116" t="s">
        <v>515</v>
      </c>
      <c r="J927" s="116" t="str">
        <f>VLOOKUP(I927,Presupuesto!$B$11:$C$565,2,0)</f>
        <v>AGUINALDO Y DECIMO CUARTO MES</v>
      </c>
      <c r="K927" s="98" t="str">
        <f t="shared" si="23"/>
        <v>Desarrollo del Sistema de Educación Superior</v>
      </c>
      <c r="L927" s="98" t="s">
        <v>394</v>
      </c>
    </row>
    <row r="928" spans="3:12" ht="15.75" thickBot="1" x14ac:dyDescent="0.3">
      <c r="C928" s="172" t="s">
        <v>59</v>
      </c>
      <c r="D928" s="163"/>
      <c r="E928" s="154">
        <v>0</v>
      </c>
      <c r="F928" s="117">
        <f>IF(E926&lt;6,"",((E926-6)/12)*(G926/E926))</f>
        <v>0</v>
      </c>
      <c r="G928" s="97">
        <f>F928</f>
        <v>0</v>
      </c>
      <c r="H928" s="164"/>
      <c r="I928" s="101" t="s">
        <v>518</v>
      </c>
      <c r="J928" s="101" t="str">
        <f>VLOOKUP(I928,Presupuesto!$B$11:$C$565,2,0)</f>
        <v>DECIMOCUARTO MES</v>
      </c>
      <c r="K928" s="98" t="str">
        <f t="shared" si="23"/>
        <v>Desarrollo del Sistema de Educación Superior</v>
      </c>
      <c r="L928" s="98" t="s">
        <v>394</v>
      </c>
    </row>
    <row r="929" spans="3:12" ht="15.75" thickBot="1" x14ac:dyDescent="0.3">
      <c r="C929" s="137" t="s">
        <v>485</v>
      </c>
      <c r="D929" s="199"/>
      <c r="E929" s="152">
        <v>12</v>
      </c>
      <c r="F929" s="303">
        <f>HLOOKUP($C929,$BZ$2:$CM$3,2,0)</f>
        <v>29777.99</v>
      </c>
      <c r="G929" s="113">
        <f>D929*E929*F929</f>
        <v>0</v>
      </c>
      <c r="H929" s="166"/>
      <c r="I929" s="114" t="s">
        <v>495</v>
      </c>
      <c r="J929" s="114" t="str">
        <f>VLOOKUP(I929,Presupuesto!$B$11:$C$565,2,0)</f>
        <v>SUELDOS Y SALARIOS PERMANENTES</v>
      </c>
      <c r="K929" s="98" t="str">
        <f t="shared" si="23"/>
        <v>Desarrollo del Sistema de Educación Superior</v>
      </c>
      <c r="L929" s="98" t="s">
        <v>394</v>
      </c>
    </row>
    <row r="930" spans="3:12" x14ac:dyDescent="0.25">
      <c r="C930" s="171" t="s">
        <v>58</v>
      </c>
      <c r="D930" s="163"/>
      <c r="E930" s="154">
        <v>0</v>
      </c>
      <c r="F930" s="100">
        <f>IF(E929=0,"",(G929/E929)/12*E929)</f>
        <v>0</v>
      </c>
      <c r="G930" s="97">
        <f>F930</f>
        <v>0</v>
      </c>
      <c r="H930" s="164"/>
      <c r="I930" s="116" t="s">
        <v>515</v>
      </c>
      <c r="J930" s="116" t="str">
        <f>VLOOKUP(I930,Presupuesto!$B$11:$C$565,2,0)</f>
        <v>AGUINALDO Y DECIMO CUARTO MES</v>
      </c>
      <c r="K930" s="98" t="str">
        <f t="shared" si="23"/>
        <v>Desarrollo del Sistema de Educación Superior</v>
      </c>
      <c r="L930" s="98" t="s">
        <v>394</v>
      </c>
    </row>
    <row r="931" spans="3:12" ht="15.75" thickBot="1" x14ac:dyDescent="0.3">
      <c r="C931" s="172" t="s">
        <v>59</v>
      </c>
      <c r="D931" s="163"/>
      <c r="E931" s="154">
        <v>0</v>
      </c>
      <c r="F931" s="117">
        <f>IF(E929&lt;6,"",((E929-6)/12)*(G929/E929))</f>
        <v>0</v>
      </c>
      <c r="G931" s="97">
        <f>F931</f>
        <v>0</v>
      </c>
      <c r="H931" s="164"/>
      <c r="I931" s="101" t="s">
        <v>518</v>
      </c>
      <c r="J931" s="101" t="str">
        <f>VLOOKUP(I931,Presupuesto!$B$11:$C$565,2,0)</f>
        <v>DECIMOCUARTO MES</v>
      </c>
      <c r="K931" s="98" t="str">
        <f t="shared" si="23"/>
        <v>Desarrollo del Sistema de Educación Superior</v>
      </c>
      <c r="L931" s="98" t="s">
        <v>394</v>
      </c>
    </row>
    <row r="932" spans="3:12" ht="15.75" thickBot="1" x14ac:dyDescent="0.3">
      <c r="C932" s="137" t="s">
        <v>486</v>
      </c>
      <c r="D932" s="199"/>
      <c r="E932" s="152">
        <v>12</v>
      </c>
      <c r="F932" s="303">
        <f>HLOOKUP($C932,$BZ$2:$CM$3,2,0)</f>
        <v>27792.79</v>
      </c>
      <c r="G932" s="113">
        <f>D932*E932*F932</f>
        <v>0</v>
      </c>
      <c r="H932" s="166"/>
      <c r="I932" s="114" t="s">
        <v>495</v>
      </c>
      <c r="J932" s="114" t="str">
        <f>VLOOKUP(I932,Presupuesto!$B$11:$C$565,2,0)</f>
        <v>SUELDOS Y SALARIOS PERMANENTES</v>
      </c>
      <c r="K932" s="98" t="str">
        <f t="shared" si="23"/>
        <v>Desarrollo del Sistema de Educación Superior</v>
      </c>
      <c r="L932" s="98" t="s">
        <v>394</v>
      </c>
    </row>
    <row r="933" spans="3:12" x14ac:dyDescent="0.25">
      <c r="C933" s="171" t="s">
        <v>58</v>
      </c>
      <c r="D933" s="163"/>
      <c r="E933" s="154">
        <v>0</v>
      </c>
      <c r="F933" s="100">
        <f>IF(E932=0,"",(G932/E932)/12*E932)</f>
        <v>0</v>
      </c>
      <c r="G933" s="97">
        <f>F933</f>
        <v>0</v>
      </c>
      <c r="H933" s="164"/>
      <c r="I933" s="116" t="s">
        <v>515</v>
      </c>
      <c r="J933" s="116" t="str">
        <f>VLOOKUP(I933,Presupuesto!$B$11:$C$565,2,0)</f>
        <v>AGUINALDO Y DECIMO CUARTO MES</v>
      </c>
      <c r="K933" s="98" t="str">
        <f t="shared" si="23"/>
        <v>Desarrollo del Sistema de Educación Superior</v>
      </c>
      <c r="L933" s="98" t="s">
        <v>394</v>
      </c>
    </row>
    <row r="934" spans="3:12" ht="15.75" thickBot="1" x14ac:dyDescent="0.3">
      <c r="C934" s="172" t="s">
        <v>59</v>
      </c>
      <c r="D934" s="163"/>
      <c r="E934" s="154">
        <v>0</v>
      </c>
      <c r="F934" s="117">
        <f>IF(E932&lt;6,"",((E932-6)/12)*(G932/E932))</f>
        <v>0</v>
      </c>
      <c r="G934" s="97">
        <f>F934</f>
        <v>0</v>
      </c>
      <c r="H934" s="164"/>
      <c r="I934" s="101" t="s">
        <v>518</v>
      </c>
      <c r="J934" s="101" t="str">
        <f>VLOOKUP(I934,Presupuesto!$B$11:$C$565,2,0)</f>
        <v>DECIMOCUARTO MES</v>
      </c>
      <c r="K934" s="98" t="str">
        <f t="shared" si="23"/>
        <v>Desarrollo del Sistema de Educación Superior</v>
      </c>
      <c r="L934" s="98" t="s">
        <v>394</v>
      </c>
    </row>
    <row r="935" spans="3:12" ht="15.75" thickBot="1" x14ac:dyDescent="0.3">
      <c r="C935" s="137" t="s">
        <v>487</v>
      </c>
      <c r="D935" s="199"/>
      <c r="E935" s="152">
        <v>12</v>
      </c>
      <c r="F935" s="303">
        <f>HLOOKUP($C935,$BZ$2:$CM$3,2,0)</f>
        <v>18859.39</v>
      </c>
      <c r="G935" s="113">
        <f>D935*E935*F935</f>
        <v>0</v>
      </c>
      <c r="H935" s="166"/>
      <c r="I935" s="114" t="s">
        <v>495</v>
      </c>
      <c r="J935" s="114" t="str">
        <f>VLOOKUP(I935,Presupuesto!$B$11:$C$565,2,0)</f>
        <v>SUELDOS Y SALARIOS PERMANENTES</v>
      </c>
      <c r="K935" s="98" t="str">
        <f t="shared" si="23"/>
        <v>Desarrollo del Sistema de Educación Superior</v>
      </c>
      <c r="L935" s="98" t="s">
        <v>394</v>
      </c>
    </row>
    <row r="936" spans="3:12" x14ac:dyDescent="0.25">
      <c r="C936" s="171" t="s">
        <v>58</v>
      </c>
      <c r="D936" s="163"/>
      <c r="E936" s="154">
        <v>0</v>
      </c>
      <c r="F936" s="100">
        <f>IF(E935=0,"",(G935/E935)/12*E935)</f>
        <v>0</v>
      </c>
      <c r="G936" s="97">
        <f>F936</f>
        <v>0</v>
      </c>
      <c r="H936" s="164"/>
      <c r="I936" s="116" t="s">
        <v>515</v>
      </c>
      <c r="J936" s="116" t="str">
        <f>VLOOKUP(I936,Presupuesto!$B$11:$C$565,2,0)</f>
        <v>AGUINALDO Y DECIMO CUARTO MES</v>
      </c>
      <c r="K936" s="98" t="str">
        <f t="shared" si="23"/>
        <v>Desarrollo del Sistema de Educación Superior</v>
      </c>
      <c r="L936" s="98" t="s">
        <v>394</v>
      </c>
    </row>
    <row r="937" spans="3:12" ht="15.75" thickBot="1" x14ac:dyDescent="0.3">
      <c r="C937" s="172" t="s">
        <v>59</v>
      </c>
      <c r="D937" s="163"/>
      <c r="E937" s="154">
        <v>0</v>
      </c>
      <c r="F937" s="117">
        <f>IF(E935&lt;6,"",((E935-6)/12)*(G935/E935))</f>
        <v>0</v>
      </c>
      <c r="G937" s="97">
        <f>F937</f>
        <v>0</v>
      </c>
      <c r="H937" s="164"/>
      <c r="I937" s="101" t="s">
        <v>518</v>
      </c>
      <c r="J937" s="101" t="str">
        <f>VLOOKUP(I937,Presupuesto!$B$11:$C$565,2,0)</f>
        <v>DECIMOCUARTO MES</v>
      </c>
      <c r="K937" s="98" t="str">
        <f t="shared" si="23"/>
        <v>Desarrollo del Sistema de Educación Superior</v>
      </c>
      <c r="L937" s="98" t="s">
        <v>394</v>
      </c>
    </row>
    <row r="938" spans="3:12" ht="15.75" thickBot="1" x14ac:dyDescent="0.3">
      <c r="C938" s="137" t="s">
        <v>488</v>
      </c>
      <c r="D938" s="199"/>
      <c r="E938" s="152">
        <v>12</v>
      </c>
      <c r="F938" s="303">
        <f>HLOOKUP($C938,$BZ$2:$CM$3,2,0)</f>
        <v>17866.8</v>
      </c>
      <c r="G938" s="113">
        <f>D938*E938*F938</f>
        <v>0</v>
      </c>
      <c r="H938" s="166"/>
      <c r="I938" s="114" t="s">
        <v>495</v>
      </c>
      <c r="J938" s="114" t="str">
        <f>VLOOKUP(I938,Presupuesto!$B$11:$C$565,2,0)</f>
        <v>SUELDOS Y SALARIOS PERMANENTES</v>
      </c>
      <c r="K938" s="98" t="str">
        <f t="shared" si="23"/>
        <v>Desarrollo del Sistema de Educación Superior</v>
      </c>
      <c r="L938" s="98" t="s">
        <v>394</v>
      </c>
    </row>
    <row r="939" spans="3:12" x14ac:dyDescent="0.25">
      <c r="C939" s="171" t="s">
        <v>58</v>
      </c>
      <c r="D939" s="163"/>
      <c r="E939" s="154">
        <v>0</v>
      </c>
      <c r="F939" s="100">
        <f>IF(E938=0,"",(G938/E938)/12*E938)</f>
        <v>0</v>
      </c>
      <c r="G939" s="97">
        <f>F939</f>
        <v>0</v>
      </c>
      <c r="H939" s="164"/>
      <c r="I939" s="116" t="s">
        <v>515</v>
      </c>
      <c r="J939" s="116" t="str">
        <f>VLOOKUP(I939,Presupuesto!$B$11:$C$565,2,0)</f>
        <v>AGUINALDO Y DECIMO CUARTO MES</v>
      </c>
      <c r="K939" s="98" t="str">
        <f t="shared" si="23"/>
        <v>Desarrollo del Sistema de Educación Superior</v>
      </c>
      <c r="L939" s="98" t="s">
        <v>394</v>
      </c>
    </row>
    <row r="940" spans="3:12" ht="15.75" thickBot="1" x14ac:dyDescent="0.3">
      <c r="C940" s="172" t="s">
        <v>59</v>
      </c>
      <c r="D940" s="163"/>
      <c r="E940" s="154">
        <v>0</v>
      </c>
      <c r="F940" s="117">
        <f>IF(E938&lt;6,"",((E938-6)/12)*(G938/E938))</f>
        <v>0</v>
      </c>
      <c r="G940" s="97">
        <f>F940</f>
        <v>0</v>
      </c>
      <c r="H940" s="164"/>
      <c r="I940" s="101" t="s">
        <v>518</v>
      </c>
      <c r="J940" s="101" t="str">
        <f>VLOOKUP(I940,Presupuesto!$B$11:$C$565,2,0)</f>
        <v>DECIMOCUARTO MES</v>
      </c>
      <c r="K940" s="98" t="str">
        <f t="shared" si="23"/>
        <v>Desarrollo del Sistema de Educación Superior</v>
      </c>
      <c r="L940" s="98" t="s">
        <v>394</v>
      </c>
    </row>
    <row r="941" spans="3:12" ht="15.75" thickBot="1" x14ac:dyDescent="0.3">
      <c r="C941" s="137" t="s">
        <v>489</v>
      </c>
      <c r="D941" s="199"/>
      <c r="E941" s="152">
        <v>12</v>
      </c>
      <c r="F941" s="303">
        <f>HLOOKUP($C941,$BZ$2:$CM$3,2,0)</f>
        <v>13896.4</v>
      </c>
      <c r="G941" s="113">
        <f>D941*E941*F941</f>
        <v>0</v>
      </c>
      <c r="H941" s="166"/>
      <c r="I941" s="114" t="s">
        <v>495</v>
      </c>
      <c r="J941" s="114" t="str">
        <f>VLOOKUP(I941,Presupuesto!$B$11:$C$565,2,0)</f>
        <v>SUELDOS Y SALARIOS PERMANENTES</v>
      </c>
      <c r="K941" s="98" t="str">
        <f t="shared" si="23"/>
        <v>Desarrollo del Sistema de Educación Superior</v>
      </c>
      <c r="L941" s="98" t="s">
        <v>394</v>
      </c>
    </row>
    <row r="942" spans="3:12" x14ac:dyDescent="0.25">
      <c r="C942" s="171" t="s">
        <v>58</v>
      </c>
      <c r="D942" s="163"/>
      <c r="E942" s="154">
        <v>0</v>
      </c>
      <c r="F942" s="100">
        <f>IF(E941=0,"",(G941/E941)/12*E941)</f>
        <v>0</v>
      </c>
      <c r="G942" s="97">
        <f>F942</f>
        <v>0</v>
      </c>
      <c r="H942" s="164"/>
      <c r="I942" s="116" t="s">
        <v>515</v>
      </c>
      <c r="J942" s="116" t="str">
        <f>VLOOKUP(I942,Presupuesto!$B$11:$C$565,2,0)</f>
        <v>AGUINALDO Y DECIMO CUARTO MES</v>
      </c>
      <c r="K942" s="98" t="str">
        <f t="shared" si="23"/>
        <v>Desarrollo del Sistema de Educación Superior</v>
      </c>
      <c r="L942" s="98" t="s">
        <v>394</v>
      </c>
    </row>
    <row r="943" spans="3:12" ht="15.75" thickBot="1" x14ac:dyDescent="0.3">
      <c r="C943" s="172" t="s">
        <v>59</v>
      </c>
      <c r="D943" s="163"/>
      <c r="E943" s="154">
        <v>0</v>
      </c>
      <c r="F943" s="117">
        <f>IF(E941&lt;6,"",((E941-6)/12)*(G941/E941))</f>
        <v>0</v>
      </c>
      <c r="G943" s="97">
        <f>F943</f>
        <v>0</v>
      </c>
      <c r="H943" s="164"/>
      <c r="I943" s="101" t="s">
        <v>518</v>
      </c>
      <c r="J943" s="101" t="str">
        <f>VLOOKUP(I943,Presupuesto!$B$11:$C$565,2,0)</f>
        <v>DECIMOCUARTO MES</v>
      </c>
      <c r="K943" s="98" t="str">
        <f t="shared" si="23"/>
        <v>Desarrollo del Sistema de Educación Superior</v>
      </c>
      <c r="L943" s="98" t="s">
        <v>394</v>
      </c>
    </row>
    <row r="944" spans="3:12" ht="15.75" thickBot="1" x14ac:dyDescent="0.3">
      <c r="C944" s="137" t="s">
        <v>490</v>
      </c>
      <c r="D944" s="199"/>
      <c r="E944" s="152">
        <v>12</v>
      </c>
      <c r="F944" s="303">
        <f>HLOOKUP($C944,$BZ$2:$CM$3,2,0)</f>
        <v>15004.09</v>
      </c>
      <c r="G944" s="113">
        <f>D944*E944*F944</f>
        <v>0</v>
      </c>
      <c r="H944" s="166"/>
      <c r="I944" s="114" t="s">
        <v>495</v>
      </c>
      <c r="J944" s="114" t="str">
        <f>VLOOKUP(I944,Presupuesto!$B$11:$C$565,2,0)</f>
        <v>SUELDOS Y SALARIOS PERMANENTES</v>
      </c>
      <c r="K944" s="98" t="str">
        <f t="shared" si="23"/>
        <v>Desarrollo del Sistema de Educación Superior</v>
      </c>
      <c r="L944" s="98" t="s">
        <v>394</v>
      </c>
    </row>
    <row r="945" spans="3:12" x14ac:dyDescent="0.25">
      <c r="C945" s="171" t="s">
        <v>58</v>
      </c>
      <c r="D945" s="163"/>
      <c r="E945" s="154">
        <v>0</v>
      </c>
      <c r="F945" s="100">
        <f>IF(E944=0,"",(G944/E944)/12*E944)</f>
        <v>0</v>
      </c>
      <c r="G945" s="97">
        <f>F945</f>
        <v>0</v>
      </c>
      <c r="H945" s="164"/>
      <c r="I945" s="116" t="s">
        <v>515</v>
      </c>
      <c r="J945" s="116" t="str">
        <f>VLOOKUP(I945,Presupuesto!$B$11:$C$565,2,0)</f>
        <v>AGUINALDO Y DECIMO CUARTO MES</v>
      </c>
      <c r="K945" s="98" t="str">
        <f t="shared" si="23"/>
        <v>Desarrollo del Sistema de Educación Superior</v>
      </c>
      <c r="L945" s="98" t="s">
        <v>394</v>
      </c>
    </row>
    <row r="946" spans="3:12" ht="15.75" thickBot="1" x14ac:dyDescent="0.3">
      <c r="C946" s="172" t="s">
        <v>59</v>
      </c>
      <c r="D946" s="163"/>
      <c r="E946" s="154">
        <v>0</v>
      </c>
      <c r="F946" s="117">
        <f>IF(E944&lt;6,"",((E944-6)/12)*(G944/E944))</f>
        <v>0</v>
      </c>
      <c r="G946" s="97">
        <f>F946</f>
        <v>0</v>
      </c>
      <c r="H946" s="164"/>
      <c r="I946" s="101" t="s">
        <v>518</v>
      </c>
      <c r="J946" s="101" t="str">
        <f>VLOOKUP(I946,Presupuesto!$B$11:$C$565,2,0)</f>
        <v>DECIMOCUARTO MES</v>
      </c>
      <c r="K946" s="98" t="str">
        <f t="shared" si="23"/>
        <v>Desarrollo del Sistema de Educación Superior</v>
      </c>
      <c r="L946" s="98" t="s">
        <v>394</v>
      </c>
    </row>
    <row r="947" spans="3:12" ht="15.75" thickBot="1" x14ac:dyDescent="0.3">
      <c r="C947" s="137" t="s">
        <v>491</v>
      </c>
      <c r="D947" s="199"/>
      <c r="E947" s="152">
        <v>12</v>
      </c>
      <c r="F947" s="303">
        <f>HLOOKUP($C947,$BZ$2:$CM$3,2,0)</f>
        <v>13238.9</v>
      </c>
      <c r="G947" s="113">
        <f>D947*E947*F947</f>
        <v>0</v>
      </c>
      <c r="H947" s="166"/>
      <c r="I947" s="114" t="s">
        <v>495</v>
      </c>
      <c r="J947" s="114" t="str">
        <f>VLOOKUP(I947,Presupuesto!$B$11:$C$565,2,0)</f>
        <v>SUELDOS Y SALARIOS PERMANENTES</v>
      </c>
      <c r="K947" s="98" t="str">
        <f t="shared" si="23"/>
        <v>Desarrollo del Sistema de Educación Superior</v>
      </c>
      <c r="L947" s="98" t="s">
        <v>394</v>
      </c>
    </row>
    <row r="948" spans="3:12" x14ac:dyDescent="0.25">
      <c r="C948" s="171" t="s">
        <v>58</v>
      </c>
      <c r="D948" s="163"/>
      <c r="E948" s="154">
        <v>0</v>
      </c>
      <c r="F948" s="100">
        <f>IF(E947=0,"",(G947/E947)/12*E947)</f>
        <v>0</v>
      </c>
      <c r="G948" s="97">
        <f>F948</f>
        <v>0</v>
      </c>
      <c r="H948" s="164"/>
      <c r="I948" s="116" t="s">
        <v>515</v>
      </c>
      <c r="J948" s="116" t="str">
        <f>VLOOKUP(I948,Presupuesto!$B$11:$C$565,2,0)</f>
        <v>AGUINALDO Y DECIMO CUARTO MES</v>
      </c>
      <c r="K948" s="98" t="str">
        <f t="shared" si="23"/>
        <v>Desarrollo del Sistema de Educación Superior</v>
      </c>
      <c r="L948" s="98" t="s">
        <v>394</v>
      </c>
    </row>
    <row r="949" spans="3:12" ht="15.75" thickBot="1" x14ac:dyDescent="0.3">
      <c r="C949" s="172" t="s">
        <v>59</v>
      </c>
      <c r="D949" s="163"/>
      <c r="E949" s="154">
        <v>0</v>
      </c>
      <c r="F949" s="117">
        <f>IF(E947&lt;6,"",((E947-6)/12)*(G947/E947))</f>
        <v>0</v>
      </c>
      <c r="G949" s="97">
        <f>F949</f>
        <v>0</v>
      </c>
      <c r="H949" s="164"/>
      <c r="I949" s="101" t="s">
        <v>518</v>
      </c>
      <c r="J949" s="101" t="str">
        <f>VLOOKUP(I949,Presupuesto!$B$11:$C$565,2,0)</f>
        <v>DECIMOCUARTO MES</v>
      </c>
      <c r="K949" s="98" t="str">
        <f t="shared" si="23"/>
        <v>Desarrollo del Sistema de Educación Superior</v>
      </c>
      <c r="L949" s="98" t="s">
        <v>394</v>
      </c>
    </row>
    <row r="950" spans="3:12" ht="15.75" thickBot="1" x14ac:dyDescent="0.3">
      <c r="C950" s="137" t="s">
        <v>492</v>
      </c>
      <c r="D950" s="199"/>
      <c r="E950" s="152">
        <v>12</v>
      </c>
      <c r="F950" s="303">
        <f>HLOOKUP($C950,$BZ$2:$CM$3,2,0)</f>
        <v>12356.31</v>
      </c>
      <c r="G950" s="113">
        <f>D950*E950*F950</f>
        <v>0</v>
      </c>
      <c r="H950" s="166"/>
      <c r="I950" s="114" t="s">
        <v>495</v>
      </c>
      <c r="J950" s="114" t="str">
        <f>VLOOKUP(I950,Presupuesto!$B$11:$C$565,2,0)</f>
        <v>SUELDOS Y SALARIOS PERMANENTES</v>
      </c>
      <c r="K950" s="98" t="str">
        <f t="shared" ref="K950:K967" si="24">$K$917</f>
        <v>Desarrollo del Sistema de Educación Superior</v>
      </c>
      <c r="L950" s="98" t="s">
        <v>394</v>
      </c>
    </row>
    <row r="951" spans="3:12" x14ac:dyDescent="0.25">
      <c r="C951" s="171" t="s">
        <v>58</v>
      </c>
      <c r="D951" s="163"/>
      <c r="E951" s="154">
        <v>0</v>
      </c>
      <c r="F951" s="100">
        <f>IF(E950=0,"",(G950/E950)/12*E950)</f>
        <v>0</v>
      </c>
      <c r="G951" s="97">
        <f>F951</f>
        <v>0</v>
      </c>
      <c r="H951" s="164"/>
      <c r="I951" s="116" t="s">
        <v>515</v>
      </c>
      <c r="J951" s="116" t="str">
        <f>VLOOKUP(I951,Presupuesto!$B$11:$C$565,2,0)</f>
        <v>AGUINALDO Y DECIMO CUARTO MES</v>
      </c>
      <c r="K951" s="98" t="str">
        <f t="shared" si="24"/>
        <v>Desarrollo del Sistema de Educación Superior</v>
      </c>
      <c r="L951" s="98" t="s">
        <v>394</v>
      </c>
    </row>
    <row r="952" spans="3:12" ht="15.75" thickBot="1" x14ac:dyDescent="0.3">
      <c r="C952" s="172" t="s">
        <v>59</v>
      </c>
      <c r="D952" s="163"/>
      <c r="E952" s="154">
        <v>0</v>
      </c>
      <c r="F952" s="117">
        <f>IF(E950&lt;6,"",((E950-6)/12)*(G950/E950))</f>
        <v>0</v>
      </c>
      <c r="G952" s="97">
        <f>F952</f>
        <v>0</v>
      </c>
      <c r="H952" s="164"/>
      <c r="I952" s="101" t="s">
        <v>518</v>
      </c>
      <c r="J952" s="101" t="str">
        <f>VLOOKUP(I952,Presupuesto!$B$11:$C$565,2,0)</f>
        <v>DECIMOCUARTO MES</v>
      </c>
      <c r="K952" s="98" t="str">
        <f t="shared" si="24"/>
        <v>Desarrollo del Sistema de Educación Superior</v>
      </c>
      <c r="L952" s="98" t="s">
        <v>394</v>
      </c>
    </row>
    <row r="953" spans="3:12" ht="15.75" thickBot="1" x14ac:dyDescent="0.3">
      <c r="C953" s="137" t="s">
        <v>493</v>
      </c>
      <c r="D953" s="199"/>
      <c r="E953" s="152">
        <v>12</v>
      </c>
      <c r="F953" s="303">
        <f>HLOOKUP($C953,$BZ$2:$CM$3,2,0)</f>
        <v>463.22</v>
      </c>
      <c r="G953" s="113">
        <f>D953*E953*F953</f>
        <v>0</v>
      </c>
      <c r="H953" s="166"/>
      <c r="I953" s="114" t="s">
        <v>495</v>
      </c>
      <c r="J953" s="114" t="str">
        <f>VLOOKUP(I953,Presupuesto!$B$11:$C$565,2,0)</f>
        <v>SUELDOS Y SALARIOS PERMANENTES</v>
      </c>
      <c r="K953" s="98" t="str">
        <f t="shared" si="24"/>
        <v>Desarrollo del Sistema de Educación Superior</v>
      </c>
      <c r="L953" s="98" t="s">
        <v>394</v>
      </c>
    </row>
    <row r="954" spans="3:12" x14ac:dyDescent="0.25">
      <c r="C954" s="171" t="s">
        <v>58</v>
      </c>
      <c r="D954" s="163"/>
      <c r="E954" s="154">
        <v>0</v>
      </c>
      <c r="F954" s="100">
        <f>IF(E953=0,"",(G953/E953)/12*E953)</f>
        <v>0</v>
      </c>
      <c r="G954" s="97">
        <f>F954</f>
        <v>0</v>
      </c>
      <c r="H954" s="164"/>
      <c r="I954" s="116" t="s">
        <v>515</v>
      </c>
      <c r="J954" s="116" t="str">
        <f>VLOOKUP(I954,Presupuesto!$B$11:$C$565,2,0)</f>
        <v>AGUINALDO Y DECIMO CUARTO MES</v>
      </c>
      <c r="K954" s="98" t="str">
        <f t="shared" si="24"/>
        <v>Desarrollo del Sistema de Educación Superior</v>
      </c>
      <c r="L954" s="98" t="s">
        <v>394</v>
      </c>
    </row>
    <row r="955" spans="3:12" ht="15.75" thickBot="1" x14ac:dyDescent="0.3">
      <c r="C955" s="172" t="s">
        <v>59</v>
      </c>
      <c r="D955" s="163"/>
      <c r="E955" s="154">
        <v>0</v>
      </c>
      <c r="F955" s="117">
        <f>IF(E953&lt;6,"",((E953-6)/12)*(G953/E953))</f>
        <v>0</v>
      </c>
      <c r="G955" s="97">
        <f>F955</f>
        <v>0</v>
      </c>
      <c r="H955" s="164"/>
      <c r="I955" s="101" t="s">
        <v>518</v>
      </c>
      <c r="J955" s="101" t="str">
        <f>VLOOKUP(I955,Presupuesto!$B$11:$C$565,2,0)</f>
        <v>DECIMOCUARTO MES</v>
      </c>
      <c r="K955" s="98" t="str">
        <f t="shared" si="24"/>
        <v>Desarrollo del Sistema de Educación Superior</v>
      </c>
      <c r="L955" s="98" t="s">
        <v>394</v>
      </c>
    </row>
    <row r="956" spans="3:12" ht="15.75" thickBot="1" x14ac:dyDescent="0.3">
      <c r="C956" s="137" t="s">
        <v>494</v>
      </c>
      <c r="D956" s="199"/>
      <c r="E956" s="152">
        <v>12</v>
      </c>
      <c r="F956" s="303">
        <f>HLOOKUP($C956,$BZ$2:$CM$3,2,0)</f>
        <v>2007.3</v>
      </c>
      <c r="G956" s="113">
        <f>D956*E956*F956</f>
        <v>0</v>
      </c>
      <c r="H956" s="166"/>
      <c r="I956" s="114" t="s">
        <v>495</v>
      </c>
      <c r="J956" s="114" t="str">
        <f>VLOOKUP(I956,Presupuesto!$B$11:$C$565,2,0)</f>
        <v>SUELDOS Y SALARIOS PERMANENTES</v>
      </c>
      <c r="K956" s="98" t="str">
        <f t="shared" si="24"/>
        <v>Desarrollo del Sistema de Educación Superior</v>
      </c>
      <c r="L956" s="98" t="s">
        <v>394</v>
      </c>
    </row>
    <row r="957" spans="3:12" x14ac:dyDescent="0.25">
      <c r="C957" s="171" t="s">
        <v>58</v>
      </c>
      <c r="D957" s="163"/>
      <c r="E957" s="154">
        <v>0</v>
      </c>
      <c r="F957" s="100">
        <f>IF(E956=0,"",(G956/E956)/12*E956)</f>
        <v>0</v>
      </c>
      <c r="G957" s="97">
        <f>F957</f>
        <v>0</v>
      </c>
      <c r="H957" s="164"/>
      <c r="I957" s="116" t="s">
        <v>515</v>
      </c>
      <c r="J957" s="116" t="str">
        <f>VLOOKUP(I957,Presupuesto!$B$11:$C$565,2,0)</f>
        <v>AGUINALDO Y DECIMO CUARTO MES</v>
      </c>
      <c r="K957" s="98" t="str">
        <f t="shared" si="24"/>
        <v>Desarrollo del Sistema de Educación Superior</v>
      </c>
      <c r="L957" s="98" t="s">
        <v>394</v>
      </c>
    </row>
    <row r="958" spans="3:12" ht="15.75" thickBot="1" x14ac:dyDescent="0.3">
      <c r="C958" s="172" t="s">
        <v>59</v>
      </c>
      <c r="D958" s="163"/>
      <c r="E958" s="154">
        <v>0</v>
      </c>
      <c r="F958" s="117">
        <f>IF(E956&lt;6,"",((E956-6)/12)*(G956/E956))</f>
        <v>0</v>
      </c>
      <c r="G958" s="97">
        <f>F958</f>
        <v>0</v>
      </c>
      <c r="H958" s="164"/>
      <c r="I958" s="101" t="s">
        <v>518</v>
      </c>
      <c r="J958" s="101" t="str">
        <f>VLOOKUP(I958,Presupuesto!$B$11:$C$565,2,0)</f>
        <v>DECIMOCUARTO MES</v>
      </c>
      <c r="K958" s="98" t="str">
        <f t="shared" si="24"/>
        <v>Desarrollo del Sistema de Educación Superior</v>
      </c>
      <c r="L958" s="98" t="s">
        <v>394</v>
      </c>
    </row>
    <row r="959" spans="3:12" ht="15.75" thickBot="1" x14ac:dyDescent="0.3">
      <c r="C959" s="140" t="s">
        <v>83</v>
      </c>
      <c r="D959" s="199"/>
      <c r="E959" s="152">
        <v>12</v>
      </c>
      <c r="F959" s="139">
        <v>30000</v>
      </c>
      <c r="G959" s="113">
        <f>D959*E959*F959</f>
        <v>0</v>
      </c>
      <c r="H959" s="166"/>
      <c r="I959" s="114" t="s">
        <v>563</v>
      </c>
      <c r="J959" s="114" t="str">
        <f>VLOOKUP(I959,Presupuesto!$B$11:$C$565,2,0)</f>
        <v>CONTRATOS ESPECIALES</v>
      </c>
      <c r="K959" s="98" t="str">
        <f t="shared" si="24"/>
        <v>Desarrollo del Sistema de Educación Superior</v>
      </c>
      <c r="L959" s="98" t="s">
        <v>394</v>
      </c>
    </row>
    <row r="960" spans="3:12" x14ac:dyDescent="0.25">
      <c r="C960" s="171" t="s">
        <v>58</v>
      </c>
      <c r="D960" s="163"/>
      <c r="E960" s="154">
        <v>0</v>
      </c>
      <c r="F960" s="117">
        <f>IF(E959=0,"",(G959/E959)/12*E959)</f>
        <v>0</v>
      </c>
      <c r="G960" s="97">
        <f>F960</f>
        <v>0</v>
      </c>
      <c r="H960" s="164"/>
      <c r="I960" s="101" t="s">
        <v>563</v>
      </c>
      <c r="J960" s="101" t="str">
        <f>VLOOKUP(I960,Presupuesto!$B$11:$C$565,2,0)</f>
        <v>CONTRATOS ESPECIALES</v>
      </c>
      <c r="K960" s="98" t="str">
        <f t="shared" si="24"/>
        <v>Desarrollo del Sistema de Educación Superior</v>
      </c>
      <c r="L960" s="98" t="s">
        <v>393</v>
      </c>
    </row>
    <row r="961" spans="3:12" ht="15.75" thickBot="1" x14ac:dyDescent="0.3">
      <c r="C961" s="172" t="s">
        <v>59</v>
      </c>
      <c r="D961" s="163"/>
      <c r="E961" s="154">
        <v>0</v>
      </c>
      <c r="F961" s="100">
        <f>IF(E959&lt;6,"",((E959-6)/12)*(G959/E959))</f>
        <v>0</v>
      </c>
      <c r="G961" s="97">
        <f>F961</f>
        <v>0</v>
      </c>
      <c r="H961" s="164"/>
      <c r="I961" s="101" t="s">
        <v>563</v>
      </c>
      <c r="J961" s="101" t="str">
        <f>VLOOKUP(I961,Presupuesto!$B$11:$C$565,2,0)</f>
        <v>CONTRATOS ESPECIALES</v>
      </c>
      <c r="K961" s="98" t="str">
        <f t="shared" si="24"/>
        <v>Desarrollo del Sistema de Educación Superior</v>
      </c>
      <c r="L961" s="98" t="s">
        <v>398</v>
      </c>
    </row>
    <row r="962" spans="3:12" ht="15.75" thickBot="1" x14ac:dyDescent="0.3">
      <c r="C962" s="140" t="s">
        <v>60</v>
      </c>
      <c r="D962" s="199"/>
      <c r="E962" s="152">
        <v>12</v>
      </c>
      <c r="F962" s="118">
        <v>30000</v>
      </c>
      <c r="G962" s="113">
        <f>D962*E962*F962</f>
        <v>0</v>
      </c>
      <c r="H962" s="166"/>
      <c r="I962" s="114" t="s">
        <v>704</v>
      </c>
      <c r="J962" s="114" t="str">
        <f>VLOOKUP(I962,Presupuesto!$B$11:$C$565,2,0)</f>
        <v>OTROS SERVICIOS TECNICOS Y PROFESIONALES</v>
      </c>
      <c r="K962" s="98" t="str">
        <f t="shared" si="24"/>
        <v>Desarrollo del Sistema de Educación Superior</v>
      </c>
      <c r="L962" s="98" t="s">
        <v>393</v>
      </c>
    </row>
    <row r="963" spans="3:12" x14ac:dyDescent="0.25">
      <c r="C963" s="171" t="s">
        <v>58</v>
      </c>
      <c r="D963" s="163"/>
      <c r="E963" s="154">
        <v>0</v>
      </c>
      <c r="F963" s="100">
        <v>0</v>
      </c>
      <c r="G963" s="97">
        <f>F963</f>
        <v>0</v>
      </c>
      <c r="H963" s="164"/>
      <c r="I963" s="101" t="s">
        <v>704</v>
      </c>
      <c r="J963" s="101" t="str">
        <f>VLOOKUP(I963,Presupuesto!$B$11:$C$565,2,0)</f>
        <v>OTROS SERVICIOS TECNICOS Y PROFESIONALES</v>
      </c>
      <c r="K963" s="98" t="str">
        <f t="shared" si="24"/>
        <v>Desarrollo del Sistema de Educación Superior</v>
      </c>
      <c r="L963" s="98" t="s">
        <v>393</v>
      </c>
    </row>
    <row r="964" spans="3:12" ht="15.75" thickBot="1" x14ac:dyDescent="0.3">
      <c r="C964" s="172" t="s">
        <v>59</v>
      </c>
      <c r="D964" s="163"/>
      <c r="E964" s="154">
        <v>0</v>
      </c>
      <c r="F964" s="100">
        <v>0</v>
      </c>
      <c r="G964" s="97">
        <f>F964</f>
        <v>0</v>
      </c>
      <c r="H964" s="164"/>
      <c r="I964" s="101" t="s">
        <v>704</v>
      </c>
      <c r="J964" s="101" t="str">
        <f>VLOOKUP(I964,Presupuesto!$B$11:$C$565,2,0)</f>
        <v>OTROS SERVICIOS TECNICOS Y PROFESIONALES</v>
      </c>
      <c r="K964" s="98" t="str">
        <f t="shared" si="24"/>
        <v>Desarrollo del Sistema de Educación Superior</v>
      </c>
      <c r="L964" s="98" t="s">
        <v>393</v>
      </c>
    </row>
    <row r="965" spans="3:12" ht="15.75" thickBot="1" x14ac:dyDescent="0.3">
      <c r="C965" s="140" t="s">
        <v>61</v>
      </c>
      <c r="D965" s="199"/>
      <c r="E965" s="152">
        <v>12</v>
      </c>
      <c r="F965" s="118">
        <v>30000</v>
      </c>
      <c r="G965" s="113">
        <f>D965*E965*F965</f>
        <v>0</v>
      </c>
      <c r="H965" s="166"/>
      <c r="I965" s="114" t="s">
        <v>495</v>
      </c>
      <c r="J965" s="114" t="str">
        <f>VLOOKUP(I965,Presupuesto!$B$11:$C$565,2,0)</f>
        <v>SUELDOS Y SALARIOS PERMANENTES</v>
      </c>
      <c r="K965" s="98" t="str">
        <f t="shared" si="24"/>
        <v>Desarrollo del Sistema de Educación Superior</v>
      </c>
      <c r="L965" s="98" t="s">
        <v>393</v>
      </c>
    </row>
    <row r="966" spans="3:12" x14ac:dyDescent="0.25">
      <c r="C966" s="171" t="s">
        <v>58</v>
      </c>
      <c r="D966" s="169"/>
      <c r="E966" s="131">
        <v>0</v>
      </c>
      <c r="F966" s="119">
        <f>IF(E965=0,"",(G965/E965)/12*E965)</f>
        <v>0</v>
      </c>
      <c r="G966" s="120">
        <f>F966</f>
        <v>0</v>
      </c>
      <c r="H966" s="164"/>
      <c r="I966" s="101" t="s">
        <v>515</v>
      </c>
      <c r="J966" s="101" t="str">
        <f>VLOOKUP(I966,Presupuesto!$B$11:$C$565,2,0)</f>
        <v>AGUINALDO Y DECIMO CUARTO MES</v>
      </c>
      <c r="K966" s="98" t="str">
        <f t="shared" si="24"/>
        <v>Desarrollo del Sistema de Educación Superior</v>
      </c>
      <c r="L966" s="98" t="s">
        <v>393</v>
      </c>
    </row>
    <row r="967" spans="3:12" ht="15.75" thickBot="1" x14ac:dyDescent="0.3">
      <c r="C967" s="173" t="s">
        <v>59</v>
      </c>
      <c r="D967" s="162"/>
      <c r="E967" s="132">
        <v>0</v>
      </c>
      <c r="F967" s="105">
        <f>IF(E965&lt;6,"",((E965-6)/12)*(G965/E965))</f>
        <v>0</v>
      </c>
      <c r="G967" s="105">
        <f>F967</f>
        <v>0</v>
      </c>
      <c r="H967" s="162"/>
      <c r="I967" s="106" t="s">
        <v>518</v>
      </c>
      <c r="J967" s="124" t="str">
        <f>VLOOKUP(I967,Presupuesto!$B$11:$C$565,2,0)</f>
        <v>DECIMOCUARTO MES</v>
      </c>
      <c r="K967" s="106" t="str">
        <f t="shared" si="24"/>
        <v>Desarrollo del Sistema de Educación Superior</v>
      </c>
      <c r="L967" s="124" t="s">
        <v>393</v>
      </c>
    </row>
  </sheetData>
  <conditionalFormatting sqref="E956">
    <cfRule type="cellIs" dxfId="17" priority="2" operator="greaterThan">
      <formula>12</formula>
    </cfRule>
  </conditionalFormatting>
  <conditionalFormatting sqref="E116">
    <cfRule type="cellIs" dxfId="16" priority="16" operator="greaterThan">
      <formula>12</formula>
    </cfRule>
  </conditionalFormatting>
  <conditionalFormatting sqref="E176">
    <cfRule type="cellIs" dxfId="15" priority="15" operator="greaterThan">
      <formula>12</formula>
    </cfRule>
  </conditionalFormatting>
  <conditionalFormatting sqref="E236">
    <cfRule type="cellIs" dxfId="14" priority="14" operator="greaterThan">
      <formula>12</formula>
    </cfRule>
  </conditionalFormatting>
  <conditionalFormatting sqref="E296">
    <cfRule type="cellIs" dxfId="13" priority="13" operator="greaterThan">
      <formula>12</formula>
    </cfRule>
  </conditionalFormatting>
  <conditionalFormatting sqref="E356">
    <cfRule type="cellIs" dxfId="12" priority="12" operator="greaterThan">
      <formula>12</formula>
    </cfRule>
  </conditionalFormatting>
  <conditionalFormatting sqref="E416">
    <cfRule type="cellIs" dxfId="11" priority="11" operator="greaterThan">
      <formula>12</formula>
    </cfRule>
  </conditionalFormatting>
  <conditionalFormatting sqref="E476">
    <cfRule type="cellIs" dxfId="10" priority="10" operator="greaterThan">
      <formula>12</formula>
    </cfRule>
  </conditionalFormatting>
  <conditionalFormatting sqref="E536">
    <cfRule type="cellIs" dxfId="9" priority="9" operator="greaterThan">
      <formula>12</formula>
    </cfRule>
  </conditionalFormatting>
  <conditionalFormatting sqref="E596">
    <cfRule type="cellIs" dxfId="8" priority="8" operator="greaterThan">
      <formula>12</formula>
    </cfRule>
  </conditionalFormatting>
  <conditionalFormatting sqref="E656">
    <cfRule type="cellIs" dxfId="7" priority="7" operator="greaterThan">
      <formula>12</formula>
    </cfRule>
  </conditionalFormatting>
  <conditionalFormatting sqref="E716">
    <cfRule type="cellIs" dxfId="6" priority="6" operator="greaterThan">
      <formula>12</formula>
    </cfRule>
  </conditionalFormatting>
  <conditionalFormatting sqref="E776">
    <cfRule type="cellIs" dxfId="5" priority="5" operator="greaterThan">
      <formula>12</formula>
    </cfRule>
  </conditionalFormatting>
  <conditionalFormatting sqref="E836">
    <cfRule type="cellIs" dxfId="4" priority="4" operator="greaterThan">
      <formula>12</formula>
    </cfRule>
  </conditionalFormatting>
  <conditionalFormatting sqref="E896">
    <cfRule type="cellIs" dxfId="3" priority="3" operator="greaterThan">
      <formula>12</formula>
    </cfRule>
  </conditionalFormatting>
  <conditionalFormatting sqref="E56">
    <cfRule type="cellIs" dxfId="2" priority="1"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917:H967 H77:H127 H137:H187 H197:H247 H257:H307 H317:H367 H377:H427 H437:H487 H497:H547 H557:H607 H617:H667 H677:H727 H737:H787 H797:H847 H857:H907 H17:H67">
      <formula1>$R$2:$S$2</formula1>
    </dataValidation>
    <dataValidation type="list" allowBlank="1" showInputMessage="1" showErrorMessage="1" errorTitle="¡Ingreso Inválido!" error="Seleccione una opción de la lista" promptTitle="Mes Requerido" prompt="Seleccione el mes en el que requiere el recurso." sqref="L917:L967 L77:L127 L137:L187 L197:L247 L257:L307 L317:L367 L377:L427 L437:L487 L497:L547 L557:L607 L617:L667 L677:L727 L737:L787 L797:L847 L857:L907 L17:L67">
      <formula1>$U$2:$AF$2</formula1>
    </dataValidation>
    <dataValidation type="list" allowBlank="1" showInputMessage="1" showErrorMessage="1" sqref="C917 C920 C923 C926 C929 C932 C935 C938 C941 C944 C947 C950 C953 C9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17 C20 C23 C26 C29 C32 C35 C38 C41 C44 C47 C50 C53 C56">
      <formula1>$BZ$2:$CM$2</formula1>
    </dataValidation>
    <dataValidation type="list" allowBlank="1" showInputMessage="1" showErrorMessage="1" errorTitle="¡Ingreso Inválido!" error="Verifique el valor ingresado." sqref="I917:I967 I77:I127 I137:I187 I197:I247 I257:I307 I317:I367 I377:I427 I437:I487 I497:I547 I557:I607 I617:I667 I677:I727 I737:I787 I797:I847 I857:I907 I17:I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917 K77 K137 K197 K257 K317 K377 K437 K497 K557 K617 K677 K737 K797 K857 K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rgb="FF92D050"/>
  </sheetPr>
  <dimension ref="A1:UI235"/>
  <sheetViews>
    <sheetView showGridLines="0" topLeftCell="A4" zoomScale="84" zoomScaleNormal="84" workbookViewId="0">
      <selection activeCell="D133" sqref="D133"/>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0" t="str">
        <f>+Presupuesto!D11</f>
        <v>Recurrente</v>
      </c>
      <c r="S2" s="460"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52.5" x14ac:dyDescent="0.25">
      <c r="C5" s="87" t="s">
        <v>383</v>
      </c>
      <c r="D5" s="459">
        <f>SUMIF($C:$C,$C$10,D:D)</f>
        <v>21200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1001" t="s">
        <v>43</v>
      </c>
      <c r="D10" s="1002">
        <v>1500</v>
      </c>
      <c r="E10" s="1008"/>
      <c r="F10" s="1008"/>
      <c r="G10" s="1006"/>
      <c r="H10" s="1008"/>
      <c r="I10" s="1008"/>
      <c r="J10" s="1000"/>
      <c r="K10" s="1000"/>
    </row>
    <row r="11" spans="1:555" x14ac:dyDescent="0.25">
      <c r="B11" s="93"/>
      <c r="C11" s="1004"/>
      <c r="D11" s="1003"/>
      <c r="E11" s="1007"/>
      <c r="F11" s="1007"/>
      <c r="G11" s="1007"/>
      <c r="H11" s="1005"/>
      <c r="I11" s="1005"/>
      <c r="J11" s="1005"/>
      <c r="K11" s="1020"/>
    </row>
    <row r="12" spans="1:555" x14ac:dyDescent="0.25">
      <c r="B12" s="93"/>
      <c r="C12" s="1004"/>
      <c r="D12" s="1003"/>
      <c r="E12" s="1007"/>
      <c r="F12" s="1007"/>
      <c r="G12" s="1007"/>
      <c r="H12" s="1005"/>
      <c r="I12" s="1005"/>
      <c r="J12" s="1005"/>
      <c r="K12" s="1020"/>
    </row>
    <row r="13" spans="1:555" ht="15.75" x14ac:dyDescent="0.25">
      <c r="B13" s="93"/>
      <c r="C13" s="1033" t="s">
        <v>391</v>
      </c>
      <c r="D13" s="1043" t="s">
        <v>2076</v>
      </c>
      <c r="E13" s="1007"/>
      <c r="F13" s="1007"/>
      <c r="G13" s="1007"/>
      <c r="H13" s="1005"/>
      <c r="I13" s="1005"/>
      <c r="J13" s="1005"/>
      <c r="K13" s="1020"/>
    </row>
    <row r="14" spans="1:555" ht="18.75" x14ac:dyDescent="0.25">
      <c r="B14" s="93"/>
      <c r="C14" s="1034" t="s">
        <v>2077</v>
      </c>
      <c r="D14" s="1003"/>
      <c r="E14" s="1007"/>
      <c r="F14" s="1007"/>
      <c r="G14" s="1007"/>
      <c r="H14" s="1005"/>
      <c r="I14" s="1005"/>
      <c r="J14" s="1005"/>
      <c r="K14" s="1020"/>
    </row>
    <row r="15" spans="1:555" ht="15.75" thickBot="1" x14ac:dyDescent="0.3">
      <c r="B15" s="93"/>
      <c r="C15" s="1004"/>
      <c r="D15" s="1003"/>
      <c r="E15" s="1007"/>
      <c r="F15" s="1007"/>
      <c r="G15" s="1007"/>
      <c r="H15" s="1005"/>
      <c r="I15" s="1005"/>
      <c r="J15" s="1005"/>
      <c r="K15" s="1020"/>
    </row>
    <row r="16" spans="1:555" ht="30.75" thickBot="1" x14ac:dyDescent="0.3">
      <c r="B16" s="93"/>
      <c r="C16" s="1022" t="s">
        <v>44</v>
      </c>
      <c r="D16" s="1024" t="s">
        <v>55</v>
      </c>
      <c r="E16" s="1024" t="s">
        <v>57</v>
      </c>
      <c r="F16" s="1023" t="s">
        <v>27</v>
      </c>
      <c r="G16" s="1025" t="s">
        <v>130</v>
      </c>
      <c r="H16" s="1024" t="s">
        <v>46</v>
      </c>
      <c r="I16" s="1024" t="s">
        <v>131</v>
      </c>
      <c r="J16" s="1024" t="s">
        <v>409</v>
      </c>
      <c r="K16" s="1024" t="s">
        <v>410</v>
      </c>
    </row>
    <row r="17" spans="2:11" x14ac:dyDescent="0.25">
      <c r="B17" s="93"/>
      <c r="C17" s="1009" t="s">
        <v>2078</v>
      </c>
      <c r="D17" s="1028">
        <v>2</v>
      </c>
      <c r="E17" s="1010">
        <v>100</v>
      </c>
      <c r="F17" s="1011">
        <v>200</v>
      </c>
      <c r="G17" s="1030" t="s">
        <v>128</v>
      </c>
      <c r="H17" s="1032" t="s">
        <v>326</v>
      </c>
      <c r="I17" s="1012" t="s">
        <v>940</v>
      </c>
      <c r="J17" s="1035" t="s">
        <v>1357</v>
      </c>
      <c r="K17" s="1012" t="s">
        <v>398</v>
      </c>
    </row>
    <row r="18" spans="2:11" ht="32.25" customHeight="1" x14ac:dyDescent="0.25">
      <c r="B18" s="93"/>
      <c r="C18" s="1013" t="s">
        <v>2079</v>
      </c>
      <c r="D18" s="1026">
        <v>2</v>
      </c>
      <c r="E18" s="1014">
        <v>400</v>
      </c>
      <c r="F18" s="1011">
        <v>800</v>
      </c>
      <c r="G18" s="1030" t="s">
        <v>128</v>
      </c>
      <c r="H18" s="1032" t="s">
        <v>326</v>
      </c>
      <c r="I18" s="1012" t="s">
        <v>940</v>
      </c>
      <c r="J18" s="1012" t="s">
        <v>1357</v>
      </c>
      <c r="K18" s="1012" t="s">
        <v>398</v>
      </c>
    </row>
    <row r="19" spans="2:11" x14ac:dyDescent="0.25">
      <c r="B19" s="93"/>
      <c r="C19" s="1013" t="s">
        <v>416</v>
      </c>
      <c r="D19" s="1026">
        <v>1</v>
      </c>
      <c r="E19" s="1014">
        <v>404</v>
      </c>
      <c r="F19" s="1011">
        <v>404</v>
      </c>
      <c r="G19" s="1030" t="s">
        <v>128</v>
      </c>
      <c r="H19" s="1032" t="s">
        <v>326</v>
      </c>
      <c r="I19" s="1012" t="s">
        <v>940</v>
      </c>
      <c r="J19" s="1012" t="s">
        <v>1357</v>
      </c>
      <c r="K19" s="1012" t="s">
        <v>398</v>
      </c>
    </row>
    <row r="20" spans="2:11" x14ac:dyDescent="0.25">
      <c r="B20" s="93"/>
      <c r="C20" s="1013" t="s">
        <v>2080</v>
      </c>
      <c r="D20" s="1026">
        <v>12</v>
      </c>
      <c r="E20" s="1014">
        <v>3</v>
      </c>
      <c r="F20" s="1011">
        <v>36</v>
      </c>
      <c r="G20" s="1030" t="s">
        <v>128</v>
      </c>
      <c r="H20" s="1032" t="s">
        <v>326</v>
      </c>
      <c r="I20" s="1012" t="s">
        <v>940</v>
      </c>
      <c r="J20" s="1012" t="s">
        <v>1357</v>
      </c>
      <c r="K20" s="1012" t="s">
        <v>398</v>
      </c>
    </row>
    <row r="21" spans="2:11" x14ac:dyDescent="0.25">
      <c r="B21" s="93"/>
      <c r="C21" s="1013" t="s">
        <v>2081</v>
      </c>
      <c r="D21" s="1026">
        <v>3</v>
      </c>
      <c r="E21" s="1014">
        <v>20</v>
      </c>
      <c r="F21" s="1011">
        <v>60</v>
      </c>
      <c r="G21" s="1030" t="s">
        <v>128</v>
      </c>
      <c r="H21" s="1032" t="s">
        <v>326</v>
      </c>
      <c r="I21" s="1012" t="s">
        <v>940</v>
      </c>
      <c r="J21" s="1012" t="s">
        <v>1357</v>
      </c>
      <c r="K21" s="1012" t="s">
        <v>394</v>
      </c>
    </row>
    <row r="22" spans="2:11" x14ac:dyDescent="0.25">
      <c r="B22" s="93"/>
      <c r="C22" s="1013" t="s">
        <v>68</v>
      </c>
      <c r="D22" s="1026"/>
      <c r="E22" s="1014">
        <v>10000</v>
      </c>
      <c r="F22" s="1011">
        <v>0</v>
      </c>
      <c r="G22" s="1030"/>
      <c r="H22" s="1015" t="s">
        <v>984</v>
      </c>
      <c r="I22" s="1012" t="s">
        <v>983</v>
      </c>
      <c r="J22" s="1012" t="s">
        <v>1357</v>
      </c>
      <c r="K22" s="1012" t="s">
        <v>394</v>
      </c>
    </row>
    <row r="23" spans="2:11" x14ac:dyDescent="0.25">
      <c r="B23" s="93"/>
      <c r="C23" s="1013" t="s">
        <v>69</v>
      </c>
      <c r="D23" s="1026"/>
      <c r="E23" s="1014">
        <v>8000</v>
      </c>
      <c r="F23" s="1011">
        <v>0</v>
      </c>
      <c r="G23" s="1030"/>
      <c r="H23" s="1015" t="s">
        <v>987</v>
      </c>
      <c r="I23" s="1012" t="s">
        <v>986</v>
      </c>
      <c r="J23" s="1012" t="s">
        <v>1357</v>
      </c>
      <c r="K23" s="1012" t="s">
        <v>394</v>
      </c>
    </row>
    <row r="24" spans="2:11" x14ac:dyDescent="0.25">
      <c r="B24" s="93"/>
      <c r="C24" s="1013" t="s">
        <v>70</v>
      </c>
      <c r="D24" s="1026"/>
      <c r="E24" s="1014">
        <v>2000</v>
      </c>
      <c r="F24" s="1011">
        <v>0</v>
      </c>
      <c r="G24" s="1030"/>
      <c r="H24" s="1015" t="s">
        <v>987</v>
      </c>
      <c r="I24" s="1012" t="s">
        <v>986</v>
      </c>
      <c r="J24" s="1012" t="s">
        <v>1357</v>
      </c>
      <c r="K24" s="1012" t="s">
        <v>402</v>
      </c>
    </row>
    <row r="25" spans="2:11" x14ac:dyDescent="0.25">
      <c r="B25" s="93"/>
      <c r="C25" s="1013" t="s">
        <v>71</v>
      </c>
      <c r="D25" s="1026"/>
      <c r="E25" s="1014">
        <v>5000</v>
      </c>
      <c r="F25" s="1011">
        <v>0</v>
      </c>
      <c r="G25" s="1030"/>
      <c r="H25" s="1015" t="s">
        <v>987</v>
      </c>
      <c r="I25" s="1012" t="s">
        <v>986</v>
      </c>
      <c r="J25" s="1012" t="s">
        <v>1357</v>
      </c>
      <c r="K25" s="1012" t="s">
        <v>398</v>
      </c>
    </row>
    <row r="26" spans="2:11" ht="15.75" thickBot="1" x14ac:dyDescent="0.3">
      <c r="B26" s="93"/>
      <c r="C26" s="1016" t="s">
        <v>72</v>
      </c>
      <c r="D26" s="1029"/>
      <c r="E26" s="1017">
        <v>100000</v>
      </c>
      <c r="F26" s="1018">
        <v>0</v>
      </c>
      <c r="G26" s="1031"/>
      <c r="H26" s="1019" t="s">
        <v>987</v>
      </c>
      <c r="I26" s="1019" t="s">
        <v>986</v>
      </c>
      <c r="J26" s="1019" t="s">
        <v>1357</v>
      </c>
      <c r="K26" s="1021" t="s">
        <v>393</v>
      </c>
    </row>
    <row r="27" spans="2:11" x14ac:dyDescent="0.25">
      <c r="B27" s="93"/>
      <c r="C27" s="1000"/>
      <c r="D27" s="1000"/>
      <c r="E27" s="1000"/>
      <c r="F27" s="1000"/>
      <c r="G27" s="1000"/>
      <c r="H27" s="1000"/>
      <c r="I27" s="1000"/>
      <c r="J27" s="1000"/>
      <c r="K27" s="1000"/>
    </row>
    <row r="28" spans="2:11" ht="15.75" thickBot="1" x14ac:dyDescent="0.3">
      <c r="B28" s="93"/>
      <c r="C28" s="1039"/>
      <c r="D28" s="1040"/>
      <c r="E28" s="1041"/>
      <c r="F28" s="1041"/>
      <c r="G28" s="1042"/>
      <c r="H28" s="1041"/>
      <c r="I28" s="1041"/>
      <c r="J28" s="1027"/>
      <c r="K28" s="1027"/>
    </row>
    <row r="29" spans="2:11" ht="15.75" thickBot="1" x14ac:dyDescent="0.3">
      <c r="B29" s="93"/>
      <c r="C29" s="1001" t="s">
        <v>43</v>
      </c>
      <c r="D29" s="1002">
        <v>1000</v>
      </c>
      <c r="E29" s="1008"/>
      <c r="F29" s="1008"/>
      <c r="G29" s="1006"/>
      <c r="H29" s="1008"/>
      <c r="I29" s="1008"/>
      <c r="J29" s="1000"/>
      <c r="K29" s="1000"/>
    </row>
    <row r="30" spans="2:11" x14ac:dyDescent="0.25">
      <c r="C30" s="1004"/>
      <c r="D30" s="1003"/>
      <c r="E30" s="1007"/>
      <c r="F30" s="1007"/>
      <c r="G30" s="1007"/>
      <c r="H30" s="1005"/>
      <c r="I30" s="1005"/>
      <c r="J30" s="1005"/>
      <c r="K30" s="1020"/>
    </row>
    <row r="31" spans="2:11" x14ac:dyDescent="0.25">
      <c r="C31" s="1004"/>
      <c r="D31" s="1003"/>
      <c r="E31" s="1007"/>
      <c r="F31" s="1007"/>
      <c r="G31" s="1007"/>
      <c r="H31" s="1005"/>
      <c r="I31" s="1005"/>
      <c r="J31" s="1005"/>
      <c r="K31" s="1020"/>
    </row>
    <row r="32" spans="2:11" ht="15.75" x14ac:dyDescent="0.25">
      <c r="C32" s="1033" t="s">
        <v>391</v>
      </c>
      <c r="D32" s="1043" t="s">
        <v>2082</v>
      </c>
      <c r="E32" s="1007"/>
      <c r="F32" s="1007"/>
      <c r="G32" s="1007"/>
      <c r="H32" s="1005"/>
      <c r="I32" s="1005"/>
      <c r="J32" s="1005"/>
      <c r="K32" s="1020"/>
    </row>
    <row r="33" spans="3:11" ht="18.75" x14ac:dyDescent="0.25">
      <c r="C33" s="1034" t="s">
        <v>2083</v>
      </c>
      <c r="D33" s="1003"/>
      <c r="E33" s="1007"/>
      <c r="F33" s="1007"/>
      <c r="G33" s="1007"/>
      <c r="H33" s="1005"/>
      <c r="I33" s="1005"/>
      <c r="J33" s="1005"/>
      <c r="K33" s="1020"/>
    </row>
    <row r="34" spans="3:11" ht="15.75" thickBot="1" x14ac:dyDescent="0.3">
      <c r="C34" s="1004"/>
      <c r="D34" s="1003"/>
      <c r="E34" s="1007"/>
      <c r="F34" s="1007"/>
      <c r="G34" s="1007"/>
      <c r="H34" s="1005"/>
      <c r="I34" s="1005"/>
      <c r="J34" s="1005"/>
      <c r="K34" s="1020"/>
    </row>
    <row r="35" spans="3:11" ht="30.75" thickBot="1" x14ac:dyDescent="0.3">
      <c r="C35" s="1022" t="s">
        <v>44</v>
      </c>
      <c r="D35" s="1024" t="s">
        <v>55</v>
      </c>
      <c r="E35" s="1024" t="s">
        <v>57</v>
      </c>
      <c r="F35" s="1023" t="s">
        <v>27</v>
      </c>
      <c r="G35" s="1025" t="s">
        <v>130</v>
      </c>
      <c r="H35" s="1024" t="s">
        <v>46</v>
      </c>
      <c r="I35" s="1024" t="s">
        <v>131</v>
      </c>
      <c r="J35" s="1024" t="s">
        <v>409</v>
      </c>
      <c r="K35" s="1024" t="s">
        <v>410</v>
      </c>
    </row>
    <row r="36" spans="3:11" x14ac:dyDescent="0.25">
      <c r="C36" s="1009" t="s">
        <v>2084</v>
      </c>
      <c r="D36" s="1028">
        <v>3</v>
      </c>
      <c r="E36" s="1010">
        <v>100</v>
      </c>
      <c r="F36" s="1011">
        <v>300</v>
      </c>
      <c r="G36" s="1030" t="s">
        <v>128</v>
      </c>
      <c r="H36" s="1032" t="s">
        <v>326</v>
      </c>
      <c r="I36" s="1012" t="s">
        <v>940</v>
      </c>
      <c r="J36" s="1035" t="s">
        <v>1357</v>
      </c>
      <c r="K36" s="1012" t="s">
        <v>393</v>
      </c>
    </row>
    <row r="37" spans="3:11" x14ac:dyDescent="0.25">
      <c r="C37" s="1013" t="s">
        <v>2080</v>
      </c>
      <c r="D37" s="1026">
        <v>36</v>
      </c>
      <c r="E37" s="1014">
        <v>3</v>
      </c>
      <c r="F37" s="1011">
        <v>108</v>
      </c>
      <c r="G37" s="1030" t="s">
        <v>128</v>
      </c>
      <c r="H37" s="1032" t="s">
        <v>326</v>
      </c>
      <c r="I37" s="1012" t="s">
        <v>940</v>
      </c>
      <c r="J37" s="1012" t="s">
        <v>1357</v>
      </c>
      <c r="K37" s="1012" t="s">
        <v>393</v>
      </c>
    </row>
    <row r="38" spans="3:11" x14ac:dyDescent="0.25">
      <c r="C38" s="1013" t="s">
        <v>2085</v>
      </c>
      <c r="D38" s="1026">
        <v>1</v>
      </c>
      <c r="E38" s="1014">
        <v>592</v>
      </c>
      <c r="F38" s="1011">
        <v>592</v>
      </c>
      <c r="G38" s="1030" t="s">
        <v>128</v>
      </c>
      <c r="H38" s="1032" t="s">
        <v>326</v>
      </c>
      <c r="I38" s="1012" t="s">
        <v>940</v>
      </c>
      <c r="J38" s="1012" t="s">
        <v>1357</v>
      </c>
      <c r="K38" s="1012" t="s">
        <v>394</v>
      </c>
    </row>
    <row r="39" spans="3:11" x14ac:dyDescent="0.25">
      <c r="C39" s="1013" t="s">
        <v>66</v>
      </c>
      <c r="D39" s="1026"/>
      <c r="E39" s="1014">
        <v>6000</v>
      </c>
      <c r="F39" s="1011">
        <v>0</v>
      </c>
      <c r="G39" s="1030"/>
      <c r="H39" s="1015" t="s">
        <v>984</v>
      </c>
      <c r="I39" s="1012" t="s">
        <v>983</v>
      </c>
      <c r="J39" s="1012" t="s">
        <v>1357</v>
      </c>
      <c r="K39" s="1012" t="s">
        <v>394</v>
      </c>
    </row>
    <row r="40" spans="3:11" x14ac:dyDescent="0.25">
      <c r="C40" s="1013" t="s">
        <v>67</v>
      </c>
      <c r="D40" s="1026"/>
      <c r="E40" s="1014">
        <v>3000</v>
      </c>
      <c r="F40" s="1011">
        <v>0</v>
      </c>
      <c r="G40" s="1030"/>
      <c r="H40" s="1015" t="s">
        <v>984</v>
      </c>
      <c r="I40" s="1012" t="s">
        <v>983</v>
      </c>
      <c r="J40" s="1012" t="s">
        <v>1357</v>
      </c>
      <c r="K40" s="1012" t="s">
        <v>394</v>
      </c>
    </row>
    <row r="41" spans="3:11" x14ac:dyDescent="0.25">
      <c r="C41" s="1013" t="s">
        <v>68</v>
      </c>
      <c r="D41" s="1026"/>
      <c r="E41" s="1014">
        <v>10000</v>
      </c>
      <c r="F41" s="1011">
        <v>0</v>
      </c>
      <c r="G41" s="1030"/>
      <c r="H41" s="1015" t="s">
        <v>984</v>
      </c>
      <c r="I41" s="1012" t="s">
        <v>983</v>
      </c>
      <c r="J41" s="1012" t="s">
        <v>1357</v>
      </c>
      <c r="K41" s="1012" t="s">
        <v>394</v>
      </c>
    </row>
    <row r="42" spans="3:11" x14ac:dyDescent="0.25">
      <c r="C42" s="1013" t="s">
        <v>69</v>
      </c>
      <c r="D42" s="1026"/>
      <c r="E42" s="1014">
        <v>8000</v>
      </c>
      <c r="F42" s="1011">
        <v>0</v>
      </c>
      <c r="G42" s="1030"/>
      <c r="H42" s="1015" t="s">
        <v>987</v>
      </c>
      <c r="I42" s="1012" t="s">
        <v>986</v>
      </c>
      <c r="J42" s="1012" t="s">
        <v>1357</v>
      </c>
      <c r="K42" s="1012" t="s">
        <v>394</v>
      </c>
    </row>
    <row r="43" spans="3:11" x14ac:dyDescent="0.25">
      <c r="C43" s="1013" t="s">
        <v>70</v>
      </c>
      <c r="D43" s="1026"/>
      <c r="E43" s="1014">
        <v>2000</v>
      </c>
      <c r="F43" s="1011">
        <v>0</v>
      </c>
      <c r="G43" s="1030"/>
      <c r="H43" s="1015" t="s">
        <v>987</v>
      </c>
      <c r="I43" s="1012" t="s">
        <v>986</v>
      </c>
      <c r="J43" s="1012" t="s">
        <v>1357</v>
      </c>
      <c r="K43" s="1012" t="s">
        <v>402</v>
      </c>
    </row>
    <row r="44" spans="3:11" x14ac:dyDescent="0.25">
      <c r="C44" s="1013" t="s">
        <v>71</v>
      </c>
      <c r="D44" s="1026"/>
      <c r="E44" s="1014">
        <v>5000</v>
      </c>
      <c r="F44" s="1011">
        <v>0</v>
      </c>
      <c r="G44" s="1030"/>
      <c r="H44" s="1015" t="s">
        <v>987</v>
      </c>
      <c r="I44" s="1012" t="s">
        <v>986</v>
      </c>
      <c r="J44" s="1012" t="s">
        <v>1357</v>
      </c>
      <c r="K44" s="1012" t="s">
        <v>398</v>
      </c>
    </row>
    <row r="45" spans="3:11" ht="15.75" thickBot="1" x14ac:dyDescent="0.3">
      <c r="C45" s="1016" t="s">
        <v>72</v>
      </c>
      <c r="D45" s="1029"/>
      <c r="E45" s="1017">
        <v>100000</v>
      </c>
      <c r="F45" s="1018">
        <v>0</v>
      </c>
      <c r="G45" s="1031"/>
      <c r="H45" s="1019" t="s">
        <v>987</v>
      </c>
      <c r="I45" s="1019" t="s">
        <v>986</v>
      </c>
      <c r="J45" s="1019" t="s">
        <v>1357</v>
      </c>
      <c r="K45" s="1021" t="s">
        <v>393</v>
      </c>
    </row>
    <row r="47" spans="3:11" ht="15.75" thickBot="1" x14ac:dyDescent="0.3">
      <c r="C47" s="1000"/>
      <c r="D47" s="1000"/>
      <c r="E47" s="1000"/>
      <c r="F47" s="1000"/>
      <c r="G47" s="1000"/>
      <c r="H47" s="1000"/>
      <c r="I47" s="1000"/>
      <c r="J47" s="1000"/>
      <c r="K47" s="1000"/>
    </row>
    <row r="48" spans="3:11" ht="15.75" thickBot="1" x14ac:dyDescent="0.3">
      <c r="C48" s="1001" t="s">
        <v>43</v>
      </c>
      <c r="D48" s="1002">
        <v>1000</v>
      </c>
      <c r="E48" s="1008"/>
      <c r="F48" s="1008"/>
      <c r="G48" s="1006"/>
      <c r="H48" s="1008"/>
      <c r="I48" s="1008"/>
      <c r="J48" s="1000"/>
      <c r="K48" s="1000"/>
    </row>
    <row r="49" spans="3:11" x14ac:dyDescent="0.25">
      <c r="C49" s="1004"/>
      <c r="D49" s="1003"/>
      <c r="E49" s="1007"/>
      <c r="F49" s="1007"/>
      <c r="G49" s="1007"/>
      <c r="H49" s="1005"/>
      <c r="I49" s="1005"/>
      <c r="J49" s="1005"/>
      <c r="K49" s="1020"/>
    </row>
    <row r="50" spans="3:11" x14ac:dyDescent="0.25">
      <c r="C50" s="1004"/>
      <c r="D50" s="1003"/>
      <c r="E50" s="1007"/>
      <c r="F50" s="1007"/>
      <c r="G50" s="1007"/>
      <c r="H50" s="1005"/>
      <c r="I50" s="1005"/>
      <c r="J50" s="1005"/>
      <c r="K50" s="1020"/>
    </row>
    <row r="51" spans="3:11" ht="15.75" x14ac:dyDescent="0.25">
      <c r="C51" s="1033" t="s">
        <v>391</v>
      </c>
      <c r="D51" s="1043" t="s">
        <v>2086</v>
      </c>
      <c r="E51" s="1007"/>
      <c r="F51" s="1007"/>
      <c r="G51" s="1007"/>
      <c r="H51" s="1005"/>
      <c r="I51" s="1005"/>
      <c r="J51" s="1005"/>
      <c r="K51" s="1020"/>
    </row>
    <row r="52" spans="3:11" ht="18.75" x14ac:dyDescent="0.25">
      <c r="C52" s="1034" t="s">
        <v>2087</v>
      </c>
      <c r="D52" s="1003"/>
      <c r="E52" s="1007"/>
      <c r="F52" s="1007"/>
      <c r="G52" s="1007"/>
      <c r="H52" s="1005"/>
      <c r="I52" s="1005"/>
      <c r="J52" s="1005"/>
      <c r="K52" s="1020"/>
    </row>
    <row r="53" spans="3:11" ht="15.75" thickBot="1" x14ac:dyDescent="0.3">
      <c r="C53" s="1004"/>
      <c r="D53" s="1003"/>
      <c r="E53" s="1007"/>
      <c r="F53" s="1007"/>
      <c r="G53" s="1007"/>
      <c r="H53" s="1005"/>
      <c r="I53" s="1005"/>
      <c r="J53" s="1005"/>
      <c r="K53" s="1020"/>
    </row>
    <row r="54" spans="3:11" ht="30.75" thickBot="1" x14ac:dyDescent="0.3">
      <c r="C54" s="1022" t="s">
        <v>44</v>
      </c>
      <c r="D54" s="1024" t="s">
        <v>55</v>
      </c>
      <c r="E54" s="1024" t="s">
        <v>57</v>
      </c>
      <c r="F54" s="1023" t="s">
        <v>27</v>
      </c>
      <c r="G54" s="1025" t="s">
        <v>130</v>
      </c>
      <c r="H54" s="1024" t="s">
        <v>46</v>
      </c>
      <c r="I54" s="1024" t="s">
        <v>131</v>
      </c>
      <c r="J54" s="1024" t="s">
        <v>409</v>
      </c>
      <c r="K54" s="1024" t="s">
        <v>410</v>
      </c>
    </row>
    <row r="55" spans="3:11" x14ac:dyDescent="0.25">
      <c r="C55" s="1009" t="s">
        <v>2084</v>
      </c>
      <c r="D55" s="1028">
        <v>3</v>
      </c>
      <c r="E55" s="1010">
        <v>100</v>
      </c>
      <c r="F55" s="1011">
        <v>300</v>
      </c>
      <c r="G55" s="1030" t="s">
        <v>128</v>
      </c>
      <c r="H55" s="1032" t="s">
        <v>326</v>
      </c>
      <c r="I55" s="1012" t="s">
        <v>940</v>
      </c>
      <c r="J55" s="1035" t="s">
        <v>1357</v>
      </c>
      <c r="K55" s="1012" t="s">
        <v>403</v>
      </c>
    </row>
    <row r="56" spans="3:11" x14ac:dyDescent="0.25">
      <c r="C56" s="1013" t="s">
        <v>2080</v>
      </c>
      <c r="D56" s="1026">
        <v>36</v>
      </c>
      <c r="E56" s="1014">
        <v>3</v>
      </c>
      <c r="F56" s="1011">
        <v>108</v>
      </c>
      <c r="G56" s="1030" t="s">
        <v>128</v>
      </c>
      <c r="H56" s="1032" t="s">
        <v>326</v>
      </c>
      <c r="I56" s="1012" t="s">
        <v>940</v>
      </c>
      <c r="J56" s="1012" t="s">
        <v>1357</v>
      </c>
      <c r="K56" s="1012" t="s">
        <v>411</v>
      </c>
    </row>
    <row r="57" spans="3:11" x14ac:dyDescent="0.25">
      <c r="C57" s="1013" t="s">
        <v>2085</v>
      </c>
      <c r="D57" s="1026">
        <v>1</v>
      </c>
      <c r="E57" s="1014">
        <v>592</v>
      </c>
      <c r="F57" s="1011">
        <v>592</v>
      </c>
      <c r="G57" s="1030" t="s">
        <v>128</v>
      </c>
      <c r="H57" s="1032" t="s">
        <v>326</v>
      </c>
      <c r="I57" s="1012" t="s">
        <v>940</v>
      </c>
      <c r="J57" s="1012" t="s">
        <v>1357</v>
      </c>
      <c r="K57" s="1012" t="s">
        <v>394</v>
      </c>
    </row>
    <row r="58" spans="3:11" x14ac:dyDescent="0.25">
      <c r="C58" s="1013" t="s">
        <v>66</v>
      </c>
      <c r="D58" s="1026"/>
      <c r="E58" s="1014">
        <v>6000</v>
      </c>
      <c r="F58" s="1011">
        <v>0</v>
      </c>
      <c r="G58" s="1030"/>
      <c r="H58" s="1015" t="s">
        <v>984</v>
      </c>
      <c r="I58" s="1012" t="s">
        <v>983</v>
      </c>
      <c r="J58" s="1012" t="s">
        <v>1357</v>
      </c>
      <c r="K58" s="1012" t="s">
        <v>394</v>
      </c>
    </row>
    <row r="59" spans="3:11" x14ac:dyDescent="0.25">
      <c r="C59" s="1013" t="s">
        <v>67</v>
      </c>
      <c r="D59" s="1026"/>
      <c r="E59" s="1014">
        <v>3000</v>
      </c>
      <c r="F59" s="1011">
        <v>0</v>
      </c>
      <c r="G59" s="1030"/>
      <c r="H59" s="1015" t="s">
        <v>984</v>
      </c>
      <c r="I59" s="1012" t="s">
        <v>983</v>
      </c>
      <c r="J59" s="1012" t="s">
        <v>1357</v>
      </c>
      <c r="K59" s="1012" t="s">
        <v>394</v>
      </c>
    </row>
    <row r="60" spans="3:11" x14ac:dyDescent="0.25">
      <c r="C60" s="1013" t="s">
        <v>68</v>
      </c>
      <c r="D60" s="1026"/>
      <c r="E60" s="1014">
        <v>10000</v>
      </c>
      <c r="F60" s="1011">
        <v>0</v>
      </c>
      <c r="G60" s="1030"/>
      <c r="H60" s="1015" t="s">
        <v>984</v>
      </c>
      <c r="I60" s="1012" t="s">
        <v>983</v>
      </c>
      <c r="J60" s="1012" t="s">
        <v>1357</v>
      </c>
      <c r="K60" s="1012" t="s">
        <v>394</v>
      </c>
    </row>
    <row r="61" spans="3:11" x14ac:dyDescent="0.25">
      <c r="C61" s="1013" t="s">
        <v>69</v>
      </c>
      <c r="D61" s="1026"/>
      <c r="E61" s="1014">
        <v>8000</v>
      </c>
      <c r="F61" s="1011">
        <v>0</v>
      </c>
      <c r="G61" s="1030"/>
      <c r="H61" s="1015" t="s">
        <v>987</v>
      </c>
      <c r="I61" s="1012" t="s">
        <v>986</v>
      </c>
      <c r="J61" s="1012" t="s">
        <v>1357</v>
      </c>
      <c r="K61" s="1012" t="s">
        <v>394</v>
      </c>
    </row>
    <row r="62" spans="3:11" x14ac:dyDescent="0.25">
      <c r="C62" s="1013" t="s">
        <v>70</v>
      </c>
      <c r="D62" s="1026"/>
      <c r="E62" s="1014">
        <v>2000</v>
      </c>
      <c r="F62" s="1011">
        <v>0</v>
      </c>
      <c r="G62" s="1030"/>
      <c r="H62" s="1015" t="s">
        <v>987</v>
      </c>
      <c r="I62" s="1012" t="s">
        <v>986</v>
      </c>
      <c r="J62" s="1012" t="s">
        <v>1357</v>
      </c>
      <c r="K62" s="1012" t="s">
        <v>402</v>
      </c>
    </row>
    <row r="63" spans="3:11" x14ac:dyDescent="0.25">
      <c r="C63" s="1013" t="s">
        <v>71</v>
      </c>
      <c r="D63" s="1026"/>
      <c r="E63" s="1014">
        <v>5000</v>
      </c>
      <c r="F63" s="1011">
        <v>0</v>
      </c>
      <c r="G63" s="1030"/>
      <c r="H63" s="1015" t="s">
        <v>987</v>
      </c>
      <c r="I63" s="1012" t="s">
        <v>986</v>
      </c>
      <c r="J63" s="1012" t="s">
        <v>1357</v>
      </c>
      <c r="K63" s="1012" t="s">
        <v>398</v>
      </c>
    </row>
    <row r="64" spans="3:11" ht="15.75" thickBot="1" x14ac:dyDescent="0.3">
      <c r="C64" s="1016" t="s">
        <v>72</v>
      </c>
      <c r="D64" s="1029"/>
      <c r="E64" s="1017">
        <v>100000</v>
      </c>
      <c r="F64" s="1018">
        <v>0</v>
      </c>
      <c r="G64" s="1031"/>
      <c r="H64" s="1019" t="s">
        <v>987</v>
      </c>
      <c r="I64" s="1019" t="s">
        <v>986</v>
      </c>
      <c r="J64" s="1019" t="s">
        <v>1357</v>
      </c>
      <c r="K64" s="1021" t="s">
        <v>393</v>
      </c>
    </row>
    <row r="66" spans="3:11" ht="15.75" thickBot="1" x14ac:dyDescent="0.3">
      <c r="C66" s="335"/>
      <c r="D66" s="336"/>
      <c r="E66" s="337"/>
      <c r="F66" s="337"/>
      <c r="G66" s="338"/>
      <c r="H66" s="337"/>
      <c r="I66" s="337"/>
      <c r="J66" s="155"/>
      <c r="K66" s="155"/>
    </row>
    <row r="67" spans="3:11" ht="15.75" thickBot="1" x14ac:dyDescent="0.3">
      <c r="C67" s="1139" t="s">
        <v>43</v>
      </c>
      <c r="D67" s="1140">
        <v>11200</v>
      </c>
      <c r="E67" s="1146"/>
      <c r="F67" s="1146"/>
      <c r="G67" s="1144"/>
      <c r="H67" s="1146"/>
      <c r="I67" s="1146"/>
      <c r="J67" s="1138"/>
      <c r="K67" s="1138"/>
    </row>
    <row r="68" spans="3:11" x14ac:dyDescent="0.25">
      <c r="C68" s="1142"/>
      <c r="D68" s="1141"/>
      <c r="E68" s="1145"/>
      <c r="F68" s="1145"/>
      <c r="G68" s="1145"/>
      <c r="H68" s="1143"/>
      <c r="I68" s="1143"/>
      <c r="J68" s="1143"/>
      <c r="K68" s="1158"/>
    </row>
    <row r="69" spans="3:11" x14ac:dyDescent="0.25">
      <c r="C69" s="1142"/>
      <c r="D69" s="1141"/>
      <c r="E69" s="1145"/>
      <c r="F69" s="1145"/>
      <c r="G69" s="1145"/>
      <c r="H69" s="1143"/>
      <c r="I69" s="1143"/>
      <c r="J69" s="1143"/>
      <c r="K69" s="1158"/>
    </row>
    <row r="70" spans="3:11" ht="15.75" x14ac:dyDescent="0.25">
      <c r="C70" s="1169" t="s">
        <v>391</v>
      </c>
      <c r="D70" s="1182" t="s">
        <v>2172</v>
      </c>
      <c r="E70" s="1145"/>
      <c r="F70" s="1145"/>
      <c r="G70" s="1145"/>
      <c r="H70" s="1143"/>
      <c r="I70" s="1143"/>
      <c r="J70" s="1143"/>
      <c r="K70" s="1158"/>
    </row>
    <row r="71" spans="3:11" ht="18.75" x14ac:dyDescent="0.25">
      <c r="C71" s="1170" t="s">
        <v>2173</v>
      </c>
      <c r="D71" s="1141"/>
      <c r="E71" s="1145"/>
      <c r="F71" s="1145"/>
      <c r="G71" s="1145"/>
      <c r="H71" s="1143"/>
      <c r="I71" s="1143"/>
      <c r="J71" s="1143"/>
      <c r="K71" s="1158"/>
    </row>
    <row r="72" spans="3:11" ht="15.75" thickBot="1" x14ac:dyDescent="0.3">
      <c r="C72" s="1142"/>
      <c r="D72" s="1141"/>
      <c r="E72" s="1145"/>
      <c r="F72" s="1145"/>
      <c r="G72" s="1145"/>
      <c r="H72" s="1143"/>
      <c r="I72" s="1143"/>
      <c r="J72" s="1143"/>
      <c r="K72" s="1158"/>
    </row>
    <row r="73" spans="3:11" ht="30.75" thickBot="1" x14ac:dyDescent="0.3">
      <c r="C73" s="1160" t="s">
        <v>44</v>
      </c>
      <c r="D73" s="1162" t="s">
        <v>55</v>
      </c>
      <c r="E73" s="1162" t="s">
        <v>57</v>
      </c>
      <c r="F73" s="1161" t="s">
        <v>27</v>
      </c>
      <c r="G73" s="1163" t="s">
        <v>130</v>
      </c>
      <c r="H73" s="1162" t="s">
        <v>46</v>
      </c>
      <c r="I73" s="1162" t="s">
        <v>131</v>
      </c>
      <c r="J73" s="1162" t="s">
        <v>409</v>
      </c>
      <c r="K73" s="1162" t="s">
        <v>410</v>
      </c>
    </row>
    <row r="74" spans="3:11" x14ac:dyDescent="0.25">
      <c r="C74" s="1147" t="s">
        <v>63</v>
      </c>
      <c r="D74" s="1165">
        <v>4</v>
      </c>
      <c r="E74" s="1148">
        <v>2800</v>
      </c>
      <c r="F74" s="1149">
        <v>11200</v>
      </c>
      <c r="G74" s="1167" t="s">
        <v>128</v>
      </c>
      <c r="H74" s="1150" t="s">
        <v>984</v>
      </c>
      <c r="I74" s="1150" t="s">
        <v>983</v>
      </c>
      <c r="J74" s="1171" t="s">
        <v>1363</v>
      </c>
      <c r="K74" s="1150" t="s">
        <v>397</v>
      </c>
    </row>
    <row r="75" spans="3:11" x14ac:dyDescent="0.25">
      <c r="C75" s="1151" t="s">
        <v>64</v>
      </c>
      <c r="D75" s="1164"/>
      <c r="E75" s="1152">
        <v>2400</v>
      </c>
      <c r="F75" s="1149">
        <v>0</v>
      </c>
      <c r="G75" s="1167"/>
      <c r="H75" s="1153" t="s">
        <v>984</v>
      </c>
      <c r="I75" s="1150" t="s">
        <v>983</v>
      </c>
      <c r="J75" s="1150" t="s">
        <v>1363</v>
      </c>
      <c r="K75" s="1150" t="s">
        <v>411</v>
      </c>
    </row>
    <row r="76" spans="3:11" x14ac:dyDescent="0.25">
      <c r="C76" s="1151" t="s">
        <v>65</v>
      </c>
      <c r="D76" s="1164"/>
      <c r="E76" s="1152">
        <v>1000</v>
      </c>
      <c r="F76" s="1149">
        <v>0</v>
      </c>
      <c r="G76" s="1167"/>
      <c r="H76" s="1153" t="s">
        <v>984</v>
      </c>
      <c r="I76" s="1150" t="s">
        <v>983</v>
      </c>
      <c r="J76" s="1150" t="s">
        <v>1363</v>
      </c>
      <c r="K76" s="1150" t="s">
        <v>394</v>
      </c>
    </row>
    <row r="77" spans="3:11" x14ac:dyDescent="0.25">
      <c r="C77" s="1151" t="s">
        <v>66</v>
      </c>
      <c r="D77" s="1164"/>
      <c r="E77" s="1152">
        <v>6000</v>
      </c>
      <c r="F77" s="1149">
        <v>0</v>
      </c>
      <c r="G77" s="1167"/>
      <c r="H77" s="1153" t="s">
        <v>984</v>
      </c>
      <c r="I77" s="1150" t="s">
        <v>983</v>
      </c>
      <c r="J77" s="1150" t="s">
        <v>1363</v>
      </c>
      <c r="K77" s="1150" t="s">
        <v>394</v>
      </c>
    </row>
    <row r="78" spans="3:11" x14ac:dyDescent="0.25">
      <c r="C78" s="1151" t="s">
        <v>67</v>
      </c>
      <c r="D78" s="1164"/>
      <c r="E78" s="1152">
        <v>3000</v>
      </c>
      <c r="F78" s="1149">
        <v>0</v>
      </c>
      <c r="G78" s="1167"/>
      <c r="H78" s="1153" t="s">
        <v>984</v>
      </c>
      <c r="I78" s="1150" t="s">
        <v>983</v>
      </c>
      <c r="J78" s="1150" t="s">
        <v>1363</v>
      </c>
      <c r="K78" s="1150" t="s">
        <v>394</v>
      </c>
    </row>
    <row r="79" spans="3:11" x14ac:dyDescent="0.25">
      <c r="C79" s="1151" t="s">
        <v>68</v>
      </c>
      <c r="D79" s="1164"/>
      <c r="E79" s="1152">
        <v>10000</v>
      </c>
      <c r="F79" s="1149">
        <v>0</v>
      </c>
      <c r="G79" s="1167"/>
      <c r="H79" s="1153" t="s">
        <v>984</v>
      </c>
      <c r="I79" s="1150" t="s">
        <v>983</v>
      </c>
      <c r="J79" s="1150" t="s">
        <v>1363</v>
      </c>
      <c r="K79" s="1150" t="s">
        <v>394</v>
      </c>
    </row>
    <row r="80" spans="3:11" x14ac:dyDescent="0.25">
      <c r="C80" s="1151" t="s">
        <v>69</v>
      </c>
      <c r="D80" s="1164"/>
      <c r="E80" s="1152">
        <v>8000</v>
      </c>
      <c r="F80" s="1149">
        <v>0</v>
      </c>
      <c r="G80" s="1167"/>
      <c r="H80" s="1153" t="s">
        <v>987</v>
      </c>
      <c r="I80" s="1150" t="s">
        <v>986</v>
      </c>
      <c r="J80" s="1150" t="s">
        <v>1363</v>
      </c>
      <c r="K80" s="1150" t="s">
        <v>394</v>
      </c>
    </row>
    <row r="81" spans="3:11" x14ac:dyDescent="0.25">
      <c r="C81" s="1151" t="s">
        <v>70</v>
      </c>
      <c r="D81" s="1164"/>
      <c r="E81" s="1152">
        <v>2000</v>
      </c>
      <c r="F81" s="1149">
        <v>0</v>
      </c>
      <c r="G81" s="1167"/>
      <c r="H81" s="1153" t="s">
        <v>987</v>
      </c>
      <c r="I81" s="1150" t="s">
        <v>986</v>
      </c>
      <c r="J81" s="1150" t="s">
        <v>1363</v>
      </c>
      <c r="K81" s="1150" t="s">
        <v>402</v>
      </c>
    </row>
    <row r="82" spans="3:11" x14ac:dyDescent="0.25">
      <c r="C82" s="1151" t="s">
        <v>71</v>
      </c>
      <c r="D82" s="1164"/>
      <c r="E82" s="1152">
        <v>5000</v>
      </c>
      <c r="F82" s="1149">
        <v>0</v>
      </c>
      <c r="G82" s="1167"/>
      <c r="H82" s="1153" t="s">
        <v>987</v>
      </c>
      <c r="I82" s="1150" t="s">
        <v>986</v>
      </c>
      <c r="J82" s="1150" t="s">
        <v>1363</v>
      </c>
      <c r="K82" s="1150" t="s">
        <v>398</v>
      </c>
    </row>
    <row r="83" spans="3:11" ht="15.75" thickBot="1" x14ac:dyDescent="0.3">
      <c r="C83" s="1154" t="s">
        <v>72</v>
      </c>
      <c r="D83" s="1166"/>
      <c r="E83" s="1155">
        <v>100000</v>
      </c>
      <c r="F83" s="1156">
        <v>0</v>
      </c>
      <c r="G83" s="1168"/>
      <c r="H83" s="1157" t="s">
        <v>987</v>
      </c>
      <c r="I83" s="1157" t="s">
        <v>986</v>
      </c>
      <c r="J83" s="1157" t="s">
        <v>1363</v>
      </c>
      <c r="K83" s="1159" t="s">
        <v>393</v>
      </c>
    </row>
    <row r="85" spans="3:11" ht="15.75" thickBot="1" x14ac:dyDescent="0.3"/>
    <row r="86" spans="3:11" ht="15.75" thickBot="1" x14ac:dyDescent="0.3">
      <c r="C86" s="1404" t="s">
        <v>43</v>
      </c>
      <c r="D86" s="1405">
        <v>6000</v>
      </c>
      <c r="E86" s="1411"/>
      <c r="F86" s="1411"/>
      <c r="G86" s="1409"/>
      <c r="H86" s="1411"/>
      <c r="I86" s="1411"/>
      <c r="J86" s="1403"/>
      <c r="K86" s="1403"/>
    </row>
    <row r="87" spans="3:11" x14ac:dyDescent="0.25">
      <c r="C87" s="1407"/>
      <c r="D87" s="1406"/>
      <c r="E87" s="1410"/>
      <c r="F87" s="1410"/>
      <c r="G87" s="1410"/>
      <c r="H87" s="1408"/>
      <c r="I87" s="1408"/>
      <c r="J87" s="1408"/>
      <c r="K87" s="1423"/>
    </row>
    <row r="88" spans="3:11" x14ac:dyDescent="0.25">
      <c r="C88" s="1407"/>
      <c r="D88" s="1406"/>
      <c r="E88" s="1410"/>
      <c r="F88" s="1410"/>
      <c r="G88" s="1410"/>
      <c r="H88" s="1408"/>
      <c r="I88" s="1408"/>
      <c r="J88" s="1408"/>
      <c r="K88" s="1423"/>
    </row>
    <row r="89" spans="3:11" ht="15.75" x14ac:dyDescent="0.25">
      <c r="C89" s="1436" t="s">
        <v>391</v>
      </c>
      <c r="D89" s="1439" t="s">
        <v>2426</v>
      </c>
      <c r="E89" s="1410"/>
      <c r="F89" s="1410"/>
      <c r="G89" s="1410"/>
      <c r="H89" s="1408"/>
      <c r="I89" s="1408"/>
      <c r="J89" s="1408"/>
      <c r="K89" s="1423"/>
    </row>
    <row r="90" spans="3:11" ht="18.75" x14ac:dyDescent="0.25">
      <c r="C90" s="1437" t="s">
        <v>2427</v>
      </c>
      <c r="D90" s="1406"/>
      <c r="E90" s="1410"/>
      <c r="F90" s="1410"/>
      <c r="G90" s="1410"/>
      <c r="H90" s="1408"/>
      <c r="I90" s="1408"/>
      <c r="J90" s="1408"/>
      <c r="K90" s="1423"/>
    </row>
    <row r="91" spans="3:11" ht="15.75" thickBot="1" x14ac:dyDescent="0.3">
      <c r="C91" s="1407"/>
      <c r="D91" s="1406"/>
      <c r="E91" s="1410"/>
      <c r="F91" s="1410"/>
      <c r="G91" s="1410"/>
      <c r="H91" s="1408"/>
      <c r="I91" s="1408"/>
      <c r="J91" s="1408"/>
      <c r="K91" s="1423"/>
    </row>
    <row r="92" spans="3:11" ht="30.75" thickBot="1" x14ac:dyDescent="0.3">
      <c r="C92" s="1425" t="s">
        <v>44</v>
      </c>
      <c r="D92" s="1427" t="s">
        <v>55</v>
      </c>
      <c r="E92" s="1427" t="s">
        <v>57</v>
      </c>
      <c r="F92" s="1426" t="s">
        <v>27</v>
      </c>
      <c r="G92" s="1428" t="s">
        <v>130</v>
      </c>
      <c r="H92" s="1427" t="s">
        <v>46</v>
      </c>
      <c r="I92" s="1427" t="s">
        <v>131</v>
      </c>
      <c r="J92" s="1427" t="s">
        <v>409</v>
      </c>
      <c r="K92" s="1427" t="s">
        <v>410</v>
      </c>
    </row>
    <row r="93" spans="3:11" x14ac:dyDescent="0.25">
      <c r="C93" s="1412" t="s">
        <v>2428</v>
      </c>
      <c r="D93" s="1431">
        <v>5</v>
      </c>
      <c r="E93" s="1413">
        <v>100</v>
      </c>
      <c r="F93" s="1414">
        <v>500</v>
      </c>
      <c r="G93" s="1433" t="s">
        <v>128</v>
      </c>
      <c r="H93" s="1435" t="s">
        <v>816</v>
      </c>
      <c r="I93" s="1415" t="s">
        <v>817</v>
      </c>
      <c r="J93" s="1438" t="s">
        <v>1453</v>
      </c>
      <c r="K93" s="1415" t="s">
        <v>393</v>
      </c>
    </row>
    <row r="94" spans="3:11" x14ac:dyDescent="0.25">
      <c r="C94" s="1416" t="s">
        <v>2429</v>
      </c>
      <c r="D94" s="1429">
        <v>11</v>
      </c>
      <c r="E94" s="1417">
        <v>500</v>
      </c>
      <c r="F94" s="1414">
        <v>5500</v>
      </c>
      <c r="G94" s="1433" t="s">
        <v>128</v>
      </c>
      <c r="H94" s="1418" t="s">
        <v>326</v>
      </c>
      <c r="I94" s="1415" t="s">
        <v>940</v>
      </c>
      <c r="J94" s="1415" t="s">
        <v>1453</v>
      </c>
      <c r="K94" s="1415" t="s">
        <v>394</v>
      </c>
    </row>
    <row r="95" spans="3:11" x14ac:dyDescent="0.25">
      <c r="C95" s="1416" t="s">
        <v>65</v>
      </c>
      <c r="D95" s="1429"/>
      <c r="E95" s="1417">
        <v>1000</v>
      </c>
      <c r="F95" s="1414">
        <v>0</v>
      </c>
      <c r="G95" s="1433"/>
      <c r="H95" s="1418" t="s">
        <v>984</v>
      </c>
      <c r="I95" s="1415" t="s">
        <v>983</v>
      </c>
      <c r="J95" s="1415" t="s">
        <v>1453</v>
      </c>
      <c r="K95" s="1415" t="s">
        <v>394</v>
      </c>
    </row>
    <row r="96" spans="3:11" x14ac:dyDescent="0.25">
      <c r="C96" s="1416" t="s">
        <v>66</v>
      </c>
      <c r="D96" s="1429"/>
      <c r="E96" s="1417">
        <v>6000</v>
      </c>
      <c r="F96" s="1414">
        <v>0</v>
      </c>
      <c r="G96" s="1433"/>
      <c r="H96" s="1418" t="s">
        <v>984</v>
      </c>
      <c r="I96" s="1415" t="s">
        <v>983</v>
      </c>
      <c r="J96" s="1415" t="s">
        <v>1453</v>
      </c>
      <c r="K96" s="1415" t="s">
        <v>394</v>
      </c>
    </row>
    <row r="97" spans="3:11" x14ac:dyDescent="0.25">
      <c r="C97" s="1416" t="s">
        <v>67</v>
      </c>
      <c r="D97" s="1429"/>
      <c r="E97" s="1417">
        <v>3000</v>
      </c>
      <c r="F97" s="1414">
        <v>0</v>
      </c>
      <c r="G97" s="1433"/>
      <c r="H97" s="1418" t="s">
        <v>984</v>
      </c>
      <c r="I97" s="1415" t="s">
        <v>983</v>
      </c>
      <c r="J97" s="1415" t="s">
        <v>1453</v>
      </c>
      <c r="K97" s="1415" t="s">
        <v>394</v>
      </c>
    </row>
    <row r="98" spans="3:11" x14ac:dyDescent="0.25">
      <c r="C98" s="1416" t="s">
        <v>68</v>
      </c>
      <c r="D98" s="1429"/>
      <c r="E98" s="1417">
        <v>10000</v>
      </c>
      <c r="F98" s="1414">
        <v>0</v>
      </c>
      <c r="G98" s="1433"/>
      <c r="H98" s="1418" t="s">
        <v>984</v>
      </c>
      <c r="I98" s="1415" t="s">
        <v>983</v>
      </c>
      <c r="J98" s="1415" t="s">
        <v>1453</v>
      </c>
      <c r="K98" s="1415" t="s">
        <v>394</v>
      </c>
    </row>
    <row r="99" spans="3:11" x14ac:dyDescent="0.25">
      <c r="C99" s="1416" t="s">
        <v>69</v>
      </c>
      <c r="D99" s="1429"/>
      <c r="E99" s="1417">
        <v>8000</v>
      </c>
      <c r="F99" s="1414">
        <v>0</v>
      </c>
      <c r="G99" s="1433"/>
      <c r="H99" s="1418" t="s">
        <v>987</v>
      </c>
      <c r="I99" s="1415" t="s">
        <v>986</v>
      </c>
      <c r="J99" s="1415" t="s">
        <v>1453</v>
      </c>
      <c r="K99" s="1415" t="s">
        <v>394</v>
      </c>
    </row>
    <row r="100" spans="3:11" x14ac:dyDescent="0.25">
      <c r="C100" s="1416" t="s">
        <v>70</v>
      </c>
      <c r="D100" s="1429"/>
      <c r="E100" s="1417">
        <v>2000</v>
      </c>
      <c r="F100" s="1414">
        <v>0</v>
      </c>
      <c r="G100" s="1433"/>
      <c r="H100" s="1418" t="s">
        <v>987</v>
      </c>
      <c r="I100" s="1415" t="s">
        <v>986</v>
      </c>
      <c r="J100" s="1415" t="s">
        <v>1453</v>
      </c>
      <c r="K100" s="1415" t="s">
        <v>402</v>
      </c>
    </row>
    <row r="101" spans="3:11" x14ac:dyDescent="0.25">
      <c r="C101" s="1416" t="s">
        <v>71</v>
      </c>
      <c r="D101" s="1429"/>
      <c r="E101" s="1417">
        <v>5000</v>
      </c>
      <c r="F101" s="1414">
        <v>0</v>
      </c>
      <c r="G101" s="1433"/>
      <c r="H101" s="1418" t="s">
        <v>987</v>
      </c>
      <c r="I101" s="1415" t="s">
        <v>986</v>
      </c>
      <c r="J101" s="1415" t="s">
        <v>1453</v>
      </c>
      <c r="K101" s="1415" t="s">
        <v>398</v>
      </c>
    </row>
    <row r="102" spans="3:11" ht="15.75" thickBot="1" x14ac:dyDescent="0.3">
      <c r="C102" s="1419" t="s">
        <v>72</v>
      </c>
      <c r="D102" s="1432"/>
      <c r="E102" s="1420">
        <v>100000</v>
      </c>
      <c r="F102" s="1421">
        <v>0</v>
      </c>
      <c r="G102" s="1434"/>
      <c r="H102" s="1422" t="s">
        <v>987</v>
      </c>
      <c r="I102" s="1422" t="s">
        <v>986</v>
      </c>
      <c r="J102" s="1422" t="s">
        <v>1453</v>
      </c>
      <c r="K102" s="1424" t="s">
        <v>393</v>
      </c>
    </row>
    <row r="103" spans="3:11" x14ac:dyDescent="0.25">
      <c r="C103" s="1403"/>
      <c r="D103" s="1403"/>
      <c r="E103" s="1403"/>
      <c r="F103" s="1403"/>
      <c r="G103" s="1403"/>
      <c r="H103" s="1403"/>
      <c r="I103" s="1403"/>
      <c r="J103" s="1403"/>
      <c r="K103" s="1403"/>
    </row>
    <row r="104" spans="3:11" ht="15.75" thickBot="1" x14ac:dyDescent="0.3">
      <c r="C104" s="1440"/>
      <c r="D104" s="1441"/>
      <c r="E104" s="1442"/>
      <c r="F104" s="1442"/>
      <c r="G104" s="1443"/>
      <c r="H104" s="1442"/>
      <c r="I104" s="1442"/>
      <c r="J104" s="1430"/>
      <c r="K104" s="1430"/>
    </row>
    <row r="105" spans="3:11" ht="15.75" thickBot="1" x14ac:dyDescent="0.3">
      <c r="C105" s="1404" t="s">
        <v>43</v>
      </c>
      <c r="D105" s="1405">
        <v>500</v>
      </c>
      <c r="E105" s="1411"/>
      <c r="F105" s="1411"/>
      <c r="G105" s="1409"/>
      <c r="H105" s="1411"/>
      <c r="I105" s="1411"/>
      <c r="J105" s="1403"/>
      <c r="K105" s="1403"/>
    </row>
    <row r="106" spans="3:11" x14ac:dyDescent="0.25">
      <c r="C106" s="1407"/>
      <c r="D106" s="1406"/>
      <c r="E106" s="1410"/>
      <c r="F106" s="1410"/>
      <c r="G106" s="1410"/>
      <c r="H106" s="1408"/>
      <c r="I106" s="1408"/>
      <c r="J106" s="1408"/>
      <c r="K106" s="1423"/>
    </row>
    <row r="107" spans="3:11" x14ac:dyDescent="0.25">
      <c r="C107" s="1407"/>
      <c r="D107" s="1406"/>
      <c r="E107" s="1410"/>
      <c r="F107" s="1410"/>
      <c r="G107" s="1410"/>
      <c r="H107" s="1408"/>
      <c r="I107" s="1408"/>
      <c r="J107" s="1408"/>
      <c r="K107" s="1423"/>
    </row>
    <row r="108" spans="3:11" ht="15.75" x14ac:dyDescent="0.25">
      <c r="C108" s="1436" t="s">
        <v>391</v>
      </c>
      <c r="D108" s="1444" t="s">
        <v>2430</v>
      </c>
      <c r="E108" s="1410"/>
      <c r="F108" s="1410"/>
      <c r="G108" s="1410"/>
      <c r="H108" s="1408"/>
      <c r="I108" s="1408"/>
      <c r="J108" s="1408"/>
      <c r="K108" s="1423"/>
    </row>
    <row r="109" spans="3:11" ht="18.75" x14ac:dyDescent="0.25">
      <c r="C109" s="1437" t="s">
        <v>2431</v>
      </c>
      <c r="D109" s="1406"/>
      <c r="E109" s="1410"/>
      <c r="F109" s="1410"/>
      <c r="G109" s="1410"/>
      <c r="H109" s="1408"/>
      <c r="I109" s="1408"/>
      <c r="J109" s="1408"/>
      <c r="K109" s="1423"/>
    </row>
    <row r="110" spans="3:11" ht="15.75" thickBot="1" x14ac:dyDescent="0.3">
      <c r="C110" s="1407"/>
      <c r="D110" s="1406"/>
      <c r="E110" s="1410"/>
      <c r="F110" s="1410"/>
      <c r="G110" s="1410"/>
      <c r="H110" s="1408"/>
      <c r="I110" s="1408"/>
      <c r="J110" s="1408"/>
      <c r="K110" s="1423"/>
    </row>
    <row r="111" spans="3:11" ht="30.75" thickBot="1" x14ac:dyDescent="0.3">
      <c r="C111" s="1425" t="s">
        <v>44</v>
      </c>
      <c r="D111" s="1427" t="s">
        <v>55</v>
      </c>
      <c r="E111" s="1427" t="s">
        <v>57</v>
      </c>
      <c r="F111" s="1426" t="s">
        <v>27</v>
      </c>
      <c r="G111" s="1428" t="s">
        <v>130</v>
      </c>
      <c r="H111" s="1427" t="s">
        <v>46</v>
      </c>
      <c r="I111" s="1427" t="s">
        <v>131</v>
      </c>
      <c r="J111" s="1427" t="s">
        <v>409</v>
      </c>
      <c r="K111" s="1427" t="s">
        <v>410</v>
      </c>
    </row>
    <row r="112" spans="3:11" x14ac:dyDescent="0.25">
      <c r="C112" s="1412" t="s">
        <v>2432</v>
      </c>
      <c r="D112" s="1431">
        <v>1</v>
      </c>
      <c r="E112" s="1413">
        <v>500</v>
      </c>
      <c r="F112" s="1414">
        <v>500</v>
      </c>
      <c r="G112" s="1433" t="s">
        <v>128</v>
      </c>
      <c r="H112" s="1435" t="s">
        <v>818</v>
      </c>
      <c r="I112" s="1415" t="s">
        <v>819</v>
      </c>
      <c r="J112" s="1438" t="s">
        <v>1453</v>
      </c>
      <c r="K112" s="1415" t="s">
        <v>394</v>
      </c>
    </row>
    <row r="113" spans="3:11" x14ac:dyDescent="0.25">
      <c r="C113" s="1416" t="s">
        <v>64</v>
      </c>
      <c r="D113" s="1429"/>
      <c r="E113" s="1417">
        <v>2400</v>
      </c>
      <c r="F113" s="1414">
        <v>0</v>
      </c>
      <c r="G113" s="1433"/>
      <c r="H113" s="1418" t="s">
        <v>984</v>
      </c>
      <c r="I113" s="1415" t="s">
        <v>983</v>
      </c>
      <c r="J113" s="1415" t="s">
        <v>1453</v>
      </c>
      <c r="K113" s="1415" t="s">
        <v>411</v>
      </c>
    </row>
    <row r="114" spans="3:11" x14ac:dyDescent="0.25">
      <c r="C114" s="1416" t="s">
        <v>65</v>
      </c>
      <c r="D114" s="1429"/>
      <c r="E114" s="1417">
        <v>1000</v>
      </c>
      <c r="F114" s="1414">
        <v>0</v>
      </c>
      <c r="G114" s="1433"/>
      <c r="H114" s="1418" t="s">
        <v>984</v>
      </c>
      <c r="I114" s="1415" t="s">
        <v>983</v>
      </c>
      <c r="J114" s="1415" t="s">
        <v>1453</v>
      </c>
      <c r="K114" s="1415" t="s">
        <v>394</v>
      </c>
    </row>
    <row r="115" spans="3:11" x14ac:dyDescent="0.25">
      <c r="C115" s="1416" t="s">
        <v>66</v>
      </c>
      <c r="D115" s="1429"/>
      <c r="E115" s="1417">
        <v>6000</v>
      </c>
      <c r="F115" s="1414">
        <v>0</v>
      </c>
      <c r="G115" s="1433"/>
      <c r="H115" s="1418" t="s">
        <v>984</v>
      </c>
      <c r="I115" s="1415" t="s">
        <v>983</v>
      </c>
      <c r="J115" s="1415" t="s">
        <v>1453</v>
      </c>
      <c r="K115" s="1415" t="s">
        <v>394</v>
      </c>
    </row>
    <row r="116" spans="3:11" x14ac:dyDescent="0.25">
      <c r="C116" s="1416" t="s">
        <v>67</v>
      </c>
      <c r="D116" s="1429"/>
      <c r="E116" s="1417">
        <v>3000</v>
      </c>
      <c r="F116" s="1414">
        <v>0</v>
      </c>
      <c r="G116" s="1433"/>
      <c r="H116" s="1418" t="s">
        <v>984</v>
      </c>
      <c r="I116" s="1415" t="s">
        <v>983</v>
      </c>
      <c r="J116" s="1415" t="s">
        <v>1453</v>
      </c>
      <c r="K116" s="1415" t="s">
        <v>394</v>
      </c>
    </row>
    <row r="117" spans="3:11" x14ac:dyDescent="0.25">
      <c r="C117" s="1416" t="s">
        <v>68</v>
      </c>
      <c r="D117" s="1429"/>
      <c r="E117" s="1417">
        <v>10000</v>
      </c>
      <c r="F117" s="1414">
        <v>0</v>
      </c>
      <c r="G117" s="1433"/>
      <c r="H117" s="1418" t="s">
        <v>984</v>
      </c>
      <c r="I117" s="1415" t="s">
        <v>983</v>
      </c>
      <c r="J117" s="1415" t="s">
        <v>1453</v>
      </c>
      <c r="K117" s="1415" t="s">
        <v>394</v>
      </c>
    </row>
    <row r="118" spans="3:11" x14ac:dyDescent="0.25">
      <c r="C118" s="1416" t="s">
        <v>69</v>
      </c>
      <c r="D118" s="1429"/>
      <c r="E118" s="1417">
        <v>8000</v>
      </c>
      <c r="F118" s="1414">
        <v>0</v>
      </c>
      <c r="G118" s="1433"/>
      <c r="H118" s="1418" t="s">
        <v>987</v>
      </c>
      <c r="I118" s="1415" t="s">
        <v>986</v>
      </c>
      <c r="J118" s="1415" t="s">
        <v>1453</v>
      </c>
      <c r="K118" s="1415" t="s">
        <v>394</v>
      </c>
    </row>
    <row r="119" spans="3:11" x14ac:dyDescent="0.25">
      <c r="C119" s="1416" t="s">
        <v>70</v>
      </c>
      <c r="D119" s="1429"/>
      <c r="E119" s="1417">
        <v>2000</v>
      </c>
      <c r="F119" s="1414">
        <v>0</v>
      </c>
      <c r="G119" s="1433"/>
      <c r="H119" s="1418" t="s">
        <v>987</v>
      </c>
      <c r="I119" s="1415" t="s">
        <v>986</v>
      </c>
      <c r="J119" s="1415" t="s">
        <v>1453</v>
      </c>
      <c r="K119" s="1415" t="s">
        <v>402</v>
      </c>
    </row>
    <row r="120" spans="3:11" x14ac:dyDescent="0.25">
      <c r="C120" s="1416" t="s">
        <v>71</v>
      </c>
      <c r="D120" s="1429"/>
      <c r="E120" s="1417">
        <v>5000</v>
      </c>
      <c r="F120" s="1414">
        <v>0</v>
      </c>
      <c r="G120" s="1433"/>
      <c r="H120" s="1418" t="s">
        <v>987</v>
      </c>
      <c r="I120" s="1415" t="s">
        <v>986</v>
      </c>
      <c r="J120" s="1415" t="s">
        <v>1453</v>
      </c>
      <c r="K120" s="1415" t="s">
        <v>398</v>
      </c>
    </row>
    <row r="121" spans="3:11" ht="15.75" thickBot="1" x14ac:dyDescent="0.3">
      <c r="C121" s="1419" t="s">
        <v>72</v>
      </c>
      <c r="D121" s="1432"/>
      <c r="E121" s="1420">
        <v>100000</v>
      </c>
      <c r="F121" s="1421">
        <v>0</v>
      </c>
      <c r="G121" s="1434"/>
      <c r="H121" s="1422" t="s">
        <v>987</v>
      </c>
      <c r="I121" s="1422" t="s">
        <v>986</v>
      </c>
      <c r="J121" s="1422" t="s">
        <v>1453</v>
      </c>
      <c r="K121" s="1424" t="s">
        <v>393</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391</v>
      </c>
      <c r="D127" s="367"/>
      <c r="E127" s="93"/>
      <c r="F127" s="93"/>
      <c r="G127" s="93"/>
      <c r="H127" s="76"/>
      <c r="I127" s="76"/>
      <c r="J127" s="76"/>
      <c r="K127" s="112"/>
    </row>
    <row r="128" spans="3:11" ht="18.75" x14ac:dyDescent="0.2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130</v>
      </c>
      <c r="H130" s="128" t="s">
        <v>46</v>
      </c>
      <c r="I130" s="128" t="s">
        <v>131</v>
      </c>
      <c r="J130" s="128" t="s">
        <v>409</v>
      </c>
      <c r="K130" s="128" t="s">
        <v>410</v>
      </c>
    </row>
    <row r="131" spans="3:11" x14ac:dyDescent="0.25">
      <c r="C131" s="95" t="s">
        <v>63</v>
      </c>
      <c r="D131" s="158"/>
      <c r="E131" s="96">
        <v>2800</v>
      </c>
      <c r="F131" s="97">
        <f>D131*E131</f>
        <v>0</v>
      </c>
      <c r="G131" s="161"/>
      <c r="H131" s="98" t="s">
        <v>984</v>
      </c>
      <c r="I131" s="98" t="str">
        <f>VLOOKUP(H131,Presupuesto!$B$11:$C$565,2,0)</f>
        <v>MUEBLES VARIOS DE OFICINA</v>
      </c>
      <c r="J131" s="218" t="s">
        <v>1453</v>
      </c>
      <c r="K131" s="98" t="s">
        <v>403</v>
      </c>
    </row>
    <row r="132" spans="3:11" x14ac:dyDescent="0.25">
      <c r="C132" s="99" t="s">
        <v>64</v>
      </c>
      <c r="D132" s="151"/>
      <c r="E132" s="100">
        <v>2400</v>
      </c>
      <c r="F132" s="97">
        <f>D132*E132</f>
        <v>0</v>
      </c>
      <c r="G132" s="161"/>
      <c r="H132" s="101" t="s">
        <v>984</v>
      </c>
      <c r="I132" s="98" t="str">
        <f>VLOOKUP(H132,Presupuesto!$B$11:$C$565,2,0)</f>
        <v>MUEBLES VARIOS DE OFICINA</v>
      </c>
      <c r="J132" s="98" t="str">
        <f>$J$131</f>
        <v>Posgrado</v>
      </c>
      <c r="K132" s="98" t="s">
        <v>411</v>
      </c>
    </row>
    <row r="133" spans="3:11" x14ac:dyDescent="0.25">
      <c r="C133" s="99" t="s">
        <v>65</v>
      </c>
      <c r="D133" s="151"/>
      <c r="E133" s="100">
        <v>1000</v>
      </c>
      <c r="F133" s="97">
        <f t="shared" ref="F133:F140" si="0">D133*E133</f>
        <v>0</v>
      </c>
      <c r="G133" s="161"/>
      <c r="H133" s="101" t="s">
        <v>984</v>
      </c>
      <c r="I133" s="98" t="str">
        <f>VLOOKUP(H133,Presupuesto!$B$11:$C$565,2,0)</f>
        <v>MUEBLES VARIOS DE OFICINA</v>
      </c>
      <c r="J133" s="98" t="str">
        <f t="shared" ref="J133:J140" si="1">$J$131</f>
        <v>Posgrado</v>
      </c>
      <c r="K133" s="98" t="s">
        <v>394</v>
      </c>
    </row>
    <row r="134" spans="3:11" x14ac:dyDescent="0.25">
      <c r="C134" s="99" t="s">
        <v>66</v>
      </c>
      <c r="D134" s="151"/>
      <c r="E134" s="100">
        <v>6000</v>
      </c>
      <c r="F134" s="97">
        <f t="shared" si="0"/>
        <v>0</v>
      </c>
      <c r="G134" s="161"/>
      <c r="H134" s="101" t="s">
        <v>984</v>
      </c>
      <c r="I134" s="98" t="str">
        <f>VLOOKUP(H134,Presupuesto!$B$11:$C$565,2,0)</f>
        <v>MUEBLES VARIOS DE OFICINA</v>
      </c>
      <c r="J134" s="98" t="str">
        <f t="shared" si="1"/>
        <v>Posgrado</v>
      </c>
      <c r="K134" s="98" t="s">
        <v>394</v>
      </c>
    </row>
    <row r="135" spans="3:11" x14ac:dyDescent="0.25">
      <c r="C135" s="99" t="s">
        <v>67</v>
      </c>
      <c r="D135" s="151"/>
      <c r="E135" s="100">
        <v>3000</v>
      </c>
      <c r="F135" s="97">
        <f t="shared" si="0"/>
        <v>0</v>
      </c>
      <c r="G135" s="161"/>
      <c r="H135" s="101" t="s">
        <v>984</v>
      </c>
      <c r="I135" s="98" t="str">
        <f>VLOOKUP(H135,Presupuesto!$B$11:$C$565,2,0)</f>
        <v>MUEBLES VARIOS DE OFICINA</v>
      </c>
      <c r="J135" s="98" t="str">
        <f t="shared" si="1"/>
        <v>Posgrado</v>
      </c>
      <c r="K135" s="98" t="s">
        <v>394</v>
      </c>
    </row>
    <row r="136" spans="3:11" x14ac:dyDescent="0.25">
      <c r="C136" s="99" t="s">
        <v>68</v>
      </c>
      <c r="D136" s="151"/>
      <c r="E136" s="100">
        <v>10000</v>
      </c>
      <c r="F136" s="97">
        <f t="shared" si="0"/>
        <v>0</v>
      </c>
      <c r="G136" s="161"/>
      <c r="H136" s="101" t="s">
        <v>984</v>
      </c>
      <c r="I136" s="98" t="str">
        <f>VLOOKUP(H136,Presupuesto!$B$11:$C$565,2,0)</f>
        <v>MUEBLES VARIOS DE OFICINA</v>
      </c>
      <c r="J136" s="98" t="str">
        <f t="shared" si="1"/>
        <v>Posgrado</v>
      </c>
      <c r="K136" s="98" t="s">
        <v>394</v>
      </c>
    </row>
    <row r="137" spans="3:11" x14ac:dyDescent="0.25">
      <c r="C137" s="99" t="s">
        <v>69</v>
      </c>
      <c r="D137" s="151"/>
      <c r="E137" s="100">
        <v>8000</v>
      </c>
      <c r="F137" s="97">
        <f t="shared" si="0"/>
        <v>0</v>
      </c>
      <c r="G137" s="161"/>
      <c r="H137" s="101" t="s">
        <v>987</v>
      </c>
      <c r="I137" s="98" t="str">
        <f>VLOOKUP(H137,Presupuesto!$B$11:$C$565,2,0)</f>
        <v>EQUIPOS VARIOS DE OFICINA</v>
      </c>
      <c r="J137" s="98" t="str">
        <f t="shared" si="1"/>
        <v>Posgrado</v>
      </c>
      <c r="K137" s="98" t="s">
        <v>394</v>
      </c>
    </row>
    <row r="138" spans="3:11" x14ac:dyDescent="0.25">
      <c r="C138" s="99" t="s">
        <v>70</v>
      </c>
      <c r="D138" s="151"/>
      <c r="E138" s="100">
        <v>2000</v>
      </c>
      <c r="F138" s="97">
        <f t="shared" si="0"/>
        <v>0</v>
      </c>
      <c r="G138" s="161"/>
      <c r="H138" s="101" t="s">
        <v>987</v>
      </c>
      <c r="I138" s="98" t="str">
        <f>VLOOKUP(H138,Presupuesto!$B$11:$C$565,2,0)</f>
        <v>EQUIPOS VARIOS DE OFICINA</v>
      </c>
      <c r="J138" s="98" t="str">
        <f t="shared" si="1"/>
        <v>Posgrado</v>
      </c>
      <c r="K138" s="98" t="s">
        <v>402</v>
      </c>
    </row>
    <row r="139" spans="3:11" x14ac:dyDescent="0.25">
      <c r="C139" s="99" t="s">
        <v>71</v>
      </c>
      <c r="D139" s="151"/>
      <c r="E139" s="100">
        <v>5000</v>
      </c>
      <c r="F139" s="97">
        <f t="shared" si="0"/>
        <v>0</v>
      </c>
      <c r="G139" s="161"/>
      <c r="H139" s="101" t="s">
        <v>987</v>
      </c>
      <c r="I139" s="98" t="str">
        <f>VLOOKUP(H139,Presupuesto!$B$11:$C$565,2,0)</f>
        <v>EQUIPOS VARIOS DE OFICINA</v>
      </c>
      <c r="J139" s="98" t="str">
        <f t="shared" si="1"/>
        <v>Posgrado</v>
      </c>
      <c r="K139" s="98" t="s">
        <v>398</v>
      </c>
    </row>
    <row r="140" spans="3:11" ht="15.75" thickBot="1" x14ac:dyDescent="0.3">
      <c r="C140" s="102" t="s">
        <v>72</v>
      </c>
      <c r="D140" s="159"/>
      <c r="E140" s="104">
        <v>100000</v>
      </c>
      <c r="F140" s="105">
        <f t="shared" si="0"/>
        <v>0</v>
      </c>
      <c r="G140" s="162"/>
      <c r="H140" s="106" t="s">
        <v>987</v>
      </c>
      <c r="I140" s="106" t="str">
        <f>VLOOKUP(H140,Presupuesto!$B$11:$C$565,2,0)</f>
        <v>EQUIPOS VARIOS DE OFICINA</v>
      </c>
      <c r="J140" s="106" t="str">
        <f t="shared" si="1"/>
        <v>Posgrado</v>
      </c>
      <c r="K140" s="124" t="s">
        <v>393</v>
      </c>
    </row>
    <row r="142" spans="3:11" ht="15.75" thickBot="1" x14ac:dyDescent="0.3">
      <c r="C142" s="335"/>
      <c r="D142" s="336"/>
      <c r="E142" s="337"/>
      <c r="F142" s="337"/>
      <c r="G142" s="338"/>
      <c r="H142" s="337"/>
      <c r="I142" s="337"/>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391</v>
      </c>
      <c r="D146" s="367"/>
      <c r="E146" s="93"/>
      <c r="F146" s="93"/>
      <c r="G146" s="93"/>
      <c r="H146" s="76"/>
      <c r="I146" s="76"/>
      <c r="J146" s="76"/>
      <c r="K146" s="112"/>
    </row>
    <row r="147" spans="3:11" ht="18.75" x14ac:dyDescent="0.2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130</v>
      </c>
      <c r="H149" s="128" t="s">
        <v>46</v>
      </c>
      <c r="I149" s="128" t="s">
        <v>131</v>
      </c>
      <c r="J149" s="128" t="s">
        <v>409</v>
      </c>
      <c r="K149" s="128" t="s">
        <v>410</v>
      </c>
    </row>
    <row r="150" spans="3:11" x14ac:dyDescent="0.25">
      <c r="C150" s="95" t="s">
        <v>63</v>
      </c>
      <c r="D150" s="158"/>
      <c r="E150" s="96">
        <v>2800</v>
      </c>
      <c r="F150" s="97">
        <f>D150*E150</f>
        <v>0</v>
      </c>
      <c r="G150" s="161"/>
      <c r="H150" s="98" t="s">
        <v>984</v>
      </c>
      <c r="I150" s="98" t="str">
        <f>VLOOKUP(H150,Presupuesto!$B$11:$C$565,2,0)</f>
        <v>MUEBLES VARIOS DE OFICINA</v>
      </c>
      <c r="J150" s="218" t="s">
        <v>1453</v>
      </c>
      <c r="K150" s="98" t="s">
        <v>403</v>
      </c>
    </row>
    <row r="151" spans="3:11" x14ac:dyDescent="0.25">
      <c r="C151" s="99" t="s">
        <v>64</v>
      </c>
      <c r="D151" s="151"/>
      <c r="E151" s="100">
        <v>2400</v>
      </c>
      <c r="F151" s="97">
        <f>D151*E151</f>
        <v>0</v>
      </c>
      <c r="G151" s="161"/>
      <c r="H151" s="101" t="s">
        <v>984</v>
      </c>
      <c r="I151" s="98" t="str">
        <f>VLOOKUP(H151,Presupuesto!$B$11:$C$565,2,0)</f>
        <v>MUEBLES VARIOS DE OFICINA</v>
      </c>
      <c r="J151" s="98" t="str">
        <f>$J$150</f>
        <v>Posgrado</v>
      </c>
      <c r="K151" s="98" t="s">
        <v>411</v>
      </c>
    </row>
    <row r="152" spans="3:11" x14ac:dyDescent="0.25">
      <c r="C152" s="99" t="s">
        <v>65</v>
      </c>
      <c r="D152" s="151"/>
      <c r="E152" s="100">
        <v>1000</v>
      </c>
      <c r="F152" s="97">
        <f t="shared" ref="F152:F159" si="2">D152*E152</f>
        <v>0</v>
      </c>
      <c r="G152" s="161"/>
      <c r="H152" s="101" t="s">
        <v>984</v>
      </c>
      <c r="I152" s="98" t="str">
        <f>VLOOKUP(H152,Presupuesto!$B$11:$C$565,2,0)</f>
        <v>MUEBLES VARIOS DE OFICINA</v>
      </c>
      <c r="J152" s="98" t="str">
        <f t="shared" ref="J152:J159" si="3">$J$150</f>
        <v>Posgrado</v>
      </c>
      <c r="K152" s="98" t="s">
        <v>394</v>
      </c>
    </row>
    <row r="153" spans="3:11" x14ac:dyDescent="0.25">
      <c r="C153" s="99" t="s">
        <v>66</v>
      </c>
      <c r="D153" s="151"/>
      <c r="E153" s="100">
        <v>6000</v>
      </c>
      <c r="F153" s="97">
        <f t="shared" si="2"/>
        <v>0</v>
      </c>
      <c r="G153" s="161"/>
      <c r="H153" s="101" t="s">
        <v>984</v>
      </c>
      <c r="I153" s="98" t="str">
        <f>VLOOKUP(H153,Presupuesto!$B$11:$C$565,2,0)</f>
        <v>MUEBLES VARIOS DE OFICINA</v>
      </c>
      <c r="J153" s="98" t="str">
        <f t="shared" si="3"/>
        <v>Posgrado</v>
      </c>
      <c r="K153" s="98" t="s">
        <v>394</v>
      </c>
    </row>
    <row r="154" spans="3:11" x14ac:dyDescent="0.25">
      <c r="C154" s="99" t="s">
        <v>67</v>
      </c>
      <c r="D154" s="151"/>
      <c r="E154" s="100">
        <v>3000</v>
      </c>
      <c r="F154" s="97">
        <f t="shared" si="2"/>
        <v>0</v>
      </c>
      <c r="G154" s="161"/>
      <c r="H154" s="101" t="s">
        <v>984</v>
      </c>
      <c r="I154" s="98" t="str">
        <f>VLOOKUP(H154,Presupuesto!$B$11:$C$565,2,0)</f>
        <v>MUEBLES VARIOS DE OFICINA</v>
      </c>
      <c r="J154" s="98" t="str">
        <f t="shared" si="3"/>
        <v>Posgrado</v>
      </c>
      <c r="K154" s="98" t="s">
        <v>394</v>
      </c>
    </row>
    <row r="155" spans="3:11" x14ac:dyDescent="0.25">
      <c r="C155" s="99" t="s">
        <v>68</v>
      </c>
      <c r="D155" s="151"/>
      <c r="E155" s="100">
        <v>10000</v>
      </c>
      <c r="F155" s="97">
        <f t="shared" si="2"/>
        <v>0</v>
      </c>
      <c r="G155" s="161"/>
      <c r="H155" s="101" t="s">
        <v>984</v>
      </c>
      <c r="I155" s="98" t="str">
        <f>VLOOKUP(H155,Presupuesto!$B$11:$C$565,2,0)</f>
        <v>MUEBLES VARIOS DE OFICINA</v>
      </c>
      <c r="J155" s="98" t="str">
        <f t="shared" si="3"/>
        <v>Posgrado</v>
      </c>
      <c r="K155" s="98" t="s">
        <v>394</v>
      </c>
    </row>
    <row r="156" spans="3:11" x14ac:dyDescent="0.25">
      <c r="C156" s="99" t="s">
        <v>69</v>
      </c>
      <c r="D156" s="151"/>
      <c r="E156" s="100">
        <v>8000</v>
      </c>
      <c r="F156" s="97">
        <f t="shared" si="2"/>
        <v>0</v>
      </c>
      <c r="G156" s="161"/>
      <c r="H156" s="101" t="s">
        <v>987</v>
      </c>
      <c r="I156" s="98" t="str">
        <f>VLOOKUP(H156,Presupuesto!$B$11:$C$565,2,0)</f>
        <v>EQUIPOS VARIOS DE OFICINA</v>
      </c>
      <c r="J156" s="98" t="str">
        <f t="shared" si="3"/>
        <v>Posgrado</v>
      </c>
      <c r="K156" s="98" t="s">
        <v>394</v>
      </c>
    </row>
    <row r="157" spans="3:11" x14ac:dyDescent="0.25">
      <c r="C157" s="99" t="s">
        <v>70</v>
      </c>
      <c r="D157" s="151"/>
      <c r="E157" s="100">
        <v>2000</v>
      </c>
      <c r="F157" s="97">
        <f t="shared" si="2"/>
        <v>0</v>
      </c>
      <c r="G157" s="161"/>
      <c r="H157" s="101" t="s">
        <v>987</v>
      </c>
      <c r="I157" s="98" t="str">
        <f>VLOOKUP(H157,Presupuesto!$B$11:$C$565,2,0)</f>
        <v>EQUIPOS VARIOS DE OFICINA</v>
      </c>
      <c r="J157" s="98" t="str">
        <f t="shared" si="3"/>
        <v>Posgrado</v>
      </c>
      <c r="K157" s="98" t="s">
        <v>402</v>
      </c>
    </row>
    <row r="158" spans="3:11" x14ac:dyDescent="0.25">
      <c r="C158" s="99" t="s">
        <v>71</v>
      </c>
      <c r="D158" s="151"/>
      <c r="E158" s="100">
        <v>5000</v>
      </c>
      <c r="F158" s="97">
        <f t="shared" si="2"/>
        <v>0</v>
      </c>
      <c r="G158" s="161"/>
      <c r="H158" s="101" t="s">
        <v>987</v>
      </c>
      <c r="I158" s="98" t="str">
        <f>VLOOKUP(H158,Presupuesto!$B$11:$C$565,2,0)</f>
        <v>EQUIPOS VARIOS DE OFICINA</v>
      </c>
      <c r="J158" s="98" t="str">
        <f t="shared" si="3"/>
        <v>Posgrado</v>
      </c>
      <c r="K158" s="98" t="s">
        <v>398</v>
      </c>
    </row>
    <row r="159" spans="3:11" ht="15.75" thickBot="1" x14ac:dyDescent="0.3">
      <c r="C159" s="102" t="s">
        <v>72</v>
      </c>
      <c r="D159" s="159"/>
      <c r="E159" s="104">
        <v>100000</v>
      </c>
      <c r="F159" s="105">
        <f t="shared" si="2"/>
        <v>0</v>
      </c>
      <c r="G159" s="162"/>
      <c r="H159" s="106" t="s">
        <v>987</v>
      </c>
      <c r="I159" s="106" t="str">
        <f>VLOOKUP(H159,Presupuesto!$B$11:$C$565,2,0)</f>
        <v>EQUIPOS VARIOS DE OFICINA</v>
      </c>
      <c r="J159" s="106" t="str">
        <f t="shared" si="3"/>
        <v>Posgrado</v>
      </c>
      <c r="K159" s="124" t="s">
        <v>393</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391</v>
      </c>
      <c r="D165" s="367"/>
      <c r="E165" s="93"/>
      <c r="F165" s="93"/>
      <c r="G165" s="93"/>
      <c r="H165" s="76"/>
      <c r="I165" s="76"/>
      <c r="J165" s="76"/>
      <c r="K165" s="112"/>
    </row>
    <row r="166" spans="3:11" ht="18.75" x14ac:dyDescent="0.2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130</v>
      </c>
      <c r="H168" s="128" t="s">
        <v>46</v>
      </c>
      <c r="I168" s="128" t="s">
        <v>131</v>
      </c>
      <c r="J168" s="128" t="s">
        <v>409</v>
      </c>
      <c r="K168" s="128" t="s">
        <v>410</v>
      </c>
    </row>
    <row r="169" spans="3:11" x14ac:dyDescent="0.25">
      <c r="C169" s="95" t="s">
        <v>63</v>
      </c>
      <c r="D169" s="158"/>
      <c r="E169" s="96">
        <v>2800</v>
      </c>
      <c r="F169" s="97">
        <f>D169*E169</f>
        <v>0</v>
      </c>
      <c r="G169" s="161"/>
      <c r="H169" s="98" t="s">
        <v>984</v>
      </c>
      <c r="I169" s="98" t="str">
        <f>VLOOKUP(H169,Presupuesto!$B$11:$C$565,2,0)</f>
        <v>MUEBLES VARIOS DE OFICINA</v>
      </c>
      <c r="J169" s="218" t="s">
        <v>1453</v>
      </c>
      <c r="K169" s="98" t="s">
        <v>403</v>
      </c>
    </row>
    <row r="170" spans="3:11" x14ac:dyDescent="0.25">
      <c r="C170" s="99" t="s">
        <v>64</v>
      </c>
      <c r="D170" s="151"/>
      <c r="E170" s="100">
        <v>2400</v>
      </c>
      <c r="F170" s="97">
        <f>D170*E170</f>
        <v>0</v>
      </c>
      <c r="G170" s="161"/>
      <c r="H170" s="101" t="s">
        <v>984</v>
      </c>
      <c r="I170" s="98" t="str">
        <f>VLOOKUP(H170,Presupuesto!$B$11:$C$565,2,0)</f>
        <v>MUEBLES VARIOS DE OFICINA</v>
      </c>
      <c r="J170" s="98" t="str">
        <f>$J$169</f>
        <v>Posgrado</v>
      </c>
      <c r="K170" s="98" t="s">
        <v>411</v>
      </c>
    </row>
    <row r="171" spans="3:11" x14ac:dyDescent="0.25">
      <c r="C171" s="99" t="s">
        <v>65</v>
      </c>
      <c r="D171" s="151"/>
      <c r="E171" s="100">
        <v>1000</v>
      </c>
      <c r="F171" s="97">
        <f t="shared" ref="F171:F178" si="4">D171*E171</f>
        <v>0</v>
      </c>
      <c r="G171" s="161"/>
      <c r="H171" s="101" t="s">
        <v>984</v>
      </c>
      <c r="I171" s="98" t="str">
        <f>VLOOKUP(H171,Presupuesto!$B$11:$C$565,2,0)</f>
        <v>MUEBLES VARIOS DE OFICINA</v>
      </c>
      <c r="J171" s="98" t="str">
        <f t="shared" ref="J171:J178" si="5">$J$169</f>
        <v>Posgrado</v>
      </c>
      <c r="K171" s="98" t="s">
        <v>394</v>
      </c>
    </row>
    <row r="172" spans="3:11" x14ac:dyDescent="0.25">
      <c r="C172" s="99" t="s">
        <v>66</v>
      </c>
      <c r="D172" s="151"/>
      <c r="E172" s="100">
        <v>6000</v>
      </c>
      <c r="F172" s="97">
        <f t="shared" si="4"/>
        <v>0</v>
      </c>
      <c r="G172" s="161"/>
      <c r="H172" s="101" t="s">
        <v>984</v>
      </c>
      <c r="I172" s="98" t="str">
        <f>VLOOKUP(H172,Presupuesto!$B$11:$C$565,2,0)</f>
        <v>MUEBLES VARIOS DE OFICINA</v>
      </c>
      <c r="J172" s="98" t="str">
        <f t="shared" si="5"/>
        <v>Posgrado</v>
      </c>
      <c r="K172" s="98" t="s">
        <v>394</v>
      </c>
    </row>
    <row r="173" spans="3:11" x14ac:dyDescent="0.25">
      <c r="C173" s="99" t="s">
        <v>67</v>
      </c>
      <c r="D173" s="151"/>
      <c r="E173" s="100">
        <v>3000</v>
      </c>
      <c r="F173" s="97">
        <f t="shared" si="4"/>
        <v>0</v>
      </c>
      <c r="G173" s="161"/>
      <c r="H173" s="101" t="s">
        <v>984</v>
      </c>
      <c r="I173" s="98" t="str">
        <f>VLOOKUP(H173,Presupuesto!$B$11:$C$565,2,0)</f>
        <v>MUEBLES VARIOS DE OFICINA</v>
      </c>
      <c r="J173" s="98" t="str">
        <f t="shared" si="5"/>
        <v>Posgrado</v>
      </c>
      <c r="K173" s="98" t="s">
        <v>394</v>
      </c>
    </row>
    <row r="174" spans="3:11" x14ac:dyDescent="0.25">
      <c r="C174" s="99" t="s">
        <v>68</v>
      </c>
      <c r="D174" s="151"/>
      <c r="E174" s="100">
        <v>10000</v>
      </c>
      <c r="F174" s="97">
        <f t="shared" si="4"/>
        <v>0</v>
      </c>
      <c r="G174" s="161"/>
      <c r="H174" s="101" t="s">
        <v>984</v>
      </c>
      <c r="I174" s="98" t="str">
        <f>VLOOKUP(H174,Presupuesto!$B$11:$C$565,2,0)</f>
        <v>MUEBLES VARIOS DE OFICINA</v>
      </c>
      <c r="J174" s="98" t="str">
        <f t="shared" si="5"/>
        <v>Posgrado</v>
      </c>
      <c r="K174" s="98" t="s">
        <v>394</v>
      </c>
    </row>
    <row r="175" spans="3:11" x14ac:dyDescent="0.25">
      <c r="C175" s="99" t="s">
        <v>69</v>
      </c>
      <c r="D175" s="151"/>
      <c r="E175" s="100">
        <v>8000</v>
      </c>
      <c r="F175" s="97">
        <f t="shared" si="4"/>
        <v>0</v>
      </c>
      <c r="G175" s="161"/>
      <c r="H175" s="101" t="s">
        <v>987</v>
      </c>
      <c r="I175" s="98" t="str">
        <f>VLOOKUP(H175,Presupuesto!$B$11:$C$565,2,0)</f>
        <v>EQUIPOS VARIOS DE OFICINA</v>
      </c>
      <c r="J175" s="98" t="str">
        <f t="shared" si="5"/>
        <v>Posgrado</v>
      </c>
      <c r="K175" s="98" t="s">
        <v>394</v>
      </c>
    </row>
    <row r="176" spans="3:11" x14ac:dyDescent="0.25">
      <c r="C176" s="99" t="s">
        <v>70</v>
      </c>
      <c r="D176" s="151"/>
      <c r="E176" s="100">
        <v>2000</v>
      </c>
      <c r="F176" s="97">
        <f t="shared" si="4"/>
        <v>0</v>
      </c>
      <c r="G176" s="161"/>
      <c r="H176" s="101" t="s">
        <v>987</v>
      </c>
      <c r="I176" s="98" t="str">
        <f>VLOOKUP(H176,Presupuesto!$B$11:$C$565,2,0)</f>
        <v>EQUIPOS VARIOS DE OFICINA</v>
      </c>
      <c r="J176" s="98" t="str">
        <f t="shared" si="5"/>
        <v>Posgrado</v>
      </c>
      <c r="K176" s="98" t="s">
        <v>402</v>
      </c>
    </row>
    <row r="177" spans="3:11" x14ac:dyDescent="0.25">
      <c r="C177" s="99" t="s">
        <v>71</v>
      </c>
      <c r="D177" s="151"/>
      <c r="E177" s="100">
        <v>5000</v>
      </c>
      <c r="F177" s="97">
        <f t="shared" si="4"/>
        <v>0</v>
      </c>
      <c r="G177" s="161"/>
      <c r="H177" s="101" t="s">
        <v>987</v>
      </c>
      <c r="I177" s="98" t="str">
        <f>VLOOKUP(H177,Presupuesto!$B$11:$C$565,2,0)</f>
        <v>EQUIPOS VARIOS DE OFICINA</v>
      </c>
      <c r="J177" s="98" t="str">
        <f t="shared" si="5"/>
        <v>Posgrado</v>
      </c>
      <c r="K177" s="98" t="s">
        <v>398</v>
      </c>
    </row>
    <row r="178" spans="3:11" ht="15.75" thickBot="1" x14ac:dyDescent="0.3">
      <c r="C178" s="102" t="s">
        <v>72</v>
      </c>
      <c r="D178" s="159"/>
      <c r="E178" s="104">
        <v>100000</v>
      </c>
      <c r="F178" s="105">
        <f t="shared" si="4"/>
        <v>0</v>
      </c>
      <c r="G178" s="162"/>
      <c r="H178" s="106" t="s">
        <v>987</v>
      </c>
      <c r="I178" s="106" t="str">
        <f>VLOOKUP(H178,Presupuesto!$B$11:$C$565,2,0)</f>
        <v>EQUIPOS VARIOS DE OFICINA</v>
      </c>
      <c r="J178" s="106" t="str">
        <f t="shared" si="5"/>
        <v>Posgrado</v>
      </c>
      <c r="K178" s="124" t="s">
        <v>393</v>
      </c>
    </row>
    <row r="180" spans="3:11" ht="15.75" thickBot="1" x14ac:dyDescent="0.3">
      <c r="C180" s="335"/>
      <c r="D180" s="336"/>
      <c r="E180" s="337"/>
      <c r="F180" s="337"/>
      <c r="G180" s="338"/>
      <c r="H180" s="337"/>
      <c r="I180" s="337"/>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391</v>
      </c>
      <c r="D184" s="367"/>
      <c r="E184" s="93"/>
      <c r="F184" s="93"/>
      <c r="G184" s="93"/>
      <c r="H184" s="76"/>
      <c r="I184" s="76"/>
      <c r="J184" s="76"/>
      <c r="K184" s="112"/>
    </row>
    <row r="185" spans="3:11" ht="18.75" x14ac:dyDescent="0.2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130</v>
      </c>
      <c r="H187" s="128" t="s">
        <v>46</v>
      </c>
      <c r="I187" s="128" t="s">
        <v>131</v>
      </c>
      <c r="J187" s="128" t="s">
        <v>409</v>
      </c>
      <c r="K187" s="128" t="s">
        <v>410</v>
      </c>
    </row>
    <row r="188" spans="3:11" x14ac:dyDescent="0.25">
      <c r="C188" s="95" t="s">
        <v>63</v>
      </c>
      <c r="D188" s="158"/>
      <c r="E188" s="96">
        <v>2800</v>
      </c>
      <c r="F188" s="97">
        <f>D188*E188</f>
        <v>0</v>
      </c>
      <c r="G188" s="161"/>
      <c r="H188" s="98" t="s">
        <v>984</v>
      </c>
      <c r="I188" s="98" t="str">
        <f>VLOOKUP(H188,Presupuesto!$B$11:$C$565,2,0)</f>
        <v>MUEBLES VARIOS DE OFICINA</v>
      </c>
      <c r="J188" s="218" t="s">
        <v>1453</v>
      </c>
      <c r="K188" s="98" t="s">
        <v>403</v>
      </c>
    </row>
    <row r="189" spans="3:11" x14ac:dyDescent="0.25">
      <c r="C189" s="99" t="s">
        <v>64</v>
      </c>
      <c r="D189" s="151"/>
      <c r="E189" s="100">
        <v>2400</v>
      </c>
      <c r="F189" s="97">
        <f>D189*E189</f>
        <v>0</v>
      </c>
      <c r="G189" s="161"/>
      <c r="H189" s="101" t="s">
        <v>984</v>
      </c>
      <c r="I189" s="98" t="str">
        <f>VLOOKUP(H189,Presupuesto!$B$11:$C$565,2,0)</f>
        <v>MUEBLES VARIOS DE OFICINA</v>
      </c>
      <c r="J189" s="98" t="str">
        <f>$J$188</f>
        <v>Posgrado</v>
      </c>
      <c r="K189" s="98" t="s">
        <v>411</v>
      </c>
    </row>
    <row r="190" spans="3:11" x14ac:dyDescent="0.25">
      <c r="C190" s="99" t="s">
        <v>65</v>
      </c>
      <c r="D190" s="151"/>
      <c r="E190" s="100">
        <v>1000</v>
      </c>
      <c r="F190" s="97">
        <f t="shared" ref="F190:F197" si="6">D190*E190</f>
        <v>0</v>
      </c>
      <c r="G190" s="161"/>
      <c r="H190" s="101" t="s">
        <v>984</v>
      </c>
      <c r="I190" s="98" t="str">
        <f>VLOOKUP(H190,Presupuesto!$B$11:$C$565,2,0)</f>
        <v>MUEBLES VARIOS DE OFICINA</v>
      </c>
      <c r="J190" s="98" t="str">
        <f t="shared" ref="J190:J197" si="7">$J$188</f>
        <v>Posgrado</v>
      </c>
      <c r="K190" s="98" t="s">
        <v>394</v>
      </c>
    </row>
    <row r="191" spans="3:11" x14ac:dyDescent="0.25">
      <c r="C191" s="99" t="s">
        <v>66</v>
      </c>
      <c r="D191" s="151"/>
      <c r="E191" s="100">
        <v>6000</v>
      </c>
      <c r="F191" s="97">
        <f t="shared" si="6"/>
        <v>0</v>
      </c>
      <c r="G191" s="161"/>
      <c r="H191" s="101" t="s">
        <v>984</v>
      </c>
      <c r="I191" s="98" t="str">
        <f>VLOOKUP(H191,Presupuesto!$B$11:$C$565,2,0)</f>
        <v>MUEBLES VARIOS DE OFICINA</v>
      </c>
      <c r="J191" s="98" t="str">
        <f t="shared" si="7"/>
        <v>Posgrado</v>
      </c>
      <c r="K191" s="98" t="s">
        <v>394</v>
      </c>
    </row>
    <row r="192" spans="3:11" x14ac:dyDescent="0.25">
      <c r="C192" s="99" t="s">
        <v>67</v>
      </c>
      <c r="D192" s="151"/>
      <c r="E192" s="100">
        <v>3000</v>
      </c>
      <c r="F192" s="97">
        <f t="shared" si="6"/>
        <v>0</v>
      </c>
      <c r="G192" s="161"/>
      <c r="H192" s="101" t="s">
        <v>984</v>
      </c>
      <c r="I192" s="98" t="str">
        <f>VLOOKUP(H192,Presupuesto!$B$11:$C$565,2,0)</f>
        <v>MUEBLES VARIOS DE OFICINA</v>
      </c>
      <c r="J192" s="98" t="str">
        <f t="shared" si="7"/>
        <v>Posgrado</v>
      </c>
      <c r="K192" s="98" t="s">
        <v>394</v>
      </c>
    </row>
    <row r="193" spans="3:11" x14ac:dyDescent="0.25">
      <c r="C193" s="99" t="s">
        <v>68</v>
      </c>
      <c r="D193" s="151"/>
      <c r="E193" s="100">
        <v>10000</v>
      </c>
      <c r="F193" s="97">
        <f t="shared" si="6"/>
        <v>0</v>
      </c>
      <c r="G193" s="161"/>
      <c r="H193" s="101" t="s">
        <v>984</v>
      </c>
      <c r="I193" s="98" t="str">
        <f>VLOOKUP(H193,Presupuesto!$B$11:$C$565,2,0)</f>
        <v>MUEBLES VARIOS DE OFICINA</v>
      </c>
      <c r="J193" s="98" t="str">
        <f t="shared" si="7"/>
        <v>Posgrado</v>
      </c>
      <c r="K193" s="98" t="s">
        <v>394</v>
      </c>
    </row>
    <row r="194" spans="3:11" x14ac:dyDescent="0.25">
      <c r="C194" s="99" t="s">
        <v>69</v>
      </c>
      <c r="D194" s="151"/>
      <c r="E194" s="100">
        <v>8000</v>
      </c>
      <c r="F194" s="97">
        <f t="shared" si="6"/>
        <v>0</v>
      </c>
      <c r="G194" s="161"/>
      <c r="H194" s="101" t="s">
        <v>987</v>
      </c>
      <c r="I194" s="98" t="str">
        <f>VLOOKUP(H194,Presupuesto!$B$11:$C$565,2,0)</f>
        <v>EQUIPOS VARIOS DE OFICINA</v>
      </c>
      <c r="J194" s="98" t="str">
        <f t="shared" si="7"/>
        <v>Posgrado</v>
      </c>
      <c r="K194" s="98" t="s">
        <v>394</v>
      </c>
    </row>
    <row r="195" spans="3:11" x14ac:dyDescent="0.25">
      <c r="C195" s="99" t="s">
        <v>70</v>
      </c>
      <c r="D195" s="151"/>
      <c r="E195" s="100">
        <v>2000</v>
      </c>
      <c r="F195" s="97">
        <f t="shared" si="6"/>
        <v>0</v>
      </c>
      <c r="G195" s="161"/>
      <c r="H195" s="101" t="s">
        <v>987</v>
      </c>
      <c r="I195" s="98" t="str">
        <f>VLOOKUP(H195,Presupuesto!$B$11:$C$565,2,0)</f>
        <v>EQUIPOS VARIOS DE OFICINA</v>
      </c>
      <c r="J195" s="98" t="str">
        <f t="shared" si="7"/>
        <v>Posgrado</v>
      </c>
      <c r="K195" s="98" t="s">
        <v>402</v>
      </c>
    </row>
    <row r="196" spans="3:11" x14ac:dyDescent="0.25">
      <c r="C196" s="99" t="s">
        <v>71</v>
      </c>
      <c r="D196" s="151"/>
      <c r="E196" s="100">
        <v>5000</v>
      </c>
      <c r="F196" s="97">
        <f t="shared" si="6"/>
        <v>0</v>
      </c>
      <c r="G196" s="161"/>
      <c r="H196" s="101" t="s">
        <v>987</v>
      </c>
      <c r="I196" s="98" t="str">
        <f>VLOOKUP(H196,Presupuesto!$B$11:$C$565,2,0)</f>
        <v>EQUIPOS VARIOS DE OFICINA</v>
      </c>
      <c r="J196" s="98" t="str">
        <f t="shared" si="7"/>
        <v>Posgrado</v>
      </c>
      <c r="K196" s="98" t="s">
        <v>398</v>
      </c>
    </row>
    <row r="197" spans="3:11" ht="15.75" thickBot="1" x14ac:dyDescent="0.3">
      <c r="C197" s="102" t="s">
        <v>72</v>
      </c>
      <c r="D197" s="159"/>
      <c r="E197" s="104">
        <v>100000</v>
      </c>
      <c r="F197" s="105">
        <f t="shared" si="6"/>
        <v>0</v>
      </c>
      <c r="G197" s="162"/>
      <c r="H197" s="106" t="s">
        <v>987</v>
      </c>
      <c r="I197" s="106" t="str">
        <f>VLOOKUP(H197,Presupuesto!$B$11:$C$565,2,0)</f>
        <v>EQUIPOS VARIOS DE OFICINA</v>
      </c>
      <c r="J197" s="106" t="str">
        <f t="shared" si="7"/>
        <v>Posgrado</v>
      </c>
      <c r="K197" s="124" t="s">
        <v>393</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391</v>
      </c>
      <c r="D203" s="367"/>
      <c r="E203" s="93"/>
      <c r="F203" s="93"/>
      <c r="G203" s="93"/>
      <c r="H203" s="76"/>
      <c r="I203" s="76"/>
      <c r="J203" s="76"/>
      <c r="K203" s="112"/>
    </row>
    <row r="204" spans="3:11" ht="18.75"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130</v>
      </c>
      <c r="H206" s="128" t="s">
        <v>46</v>
      </c>
      <c r="I206" s="128" t="s">
        <v>131</v>
      </c>
      <c r="J206" s="128" t="s">
        <v>409</v>
      </c>
      <c r="K206" s="128" t="s">
        <v>410</v>
      </c>
    </row>
    <row r="207" spans="3:11" x14ac:dyDescent="0.25">
      <c r="C207" s="95" t="s">
        <v>63</v>
      </c>
      <c r="D207" s="158"/>
      <c r="E207" s="96">
        <v>2800</v>
      </c>
      <c r="F207" s="97">
        <f>D207*E207</f>
        <v>0</v>
      </c>
      <c r="G207" s="161"/>
      <c r="H207" s="98" t="s">
        <v>984</v>
      </c>
      <c r="I207" s="98" t="str">
        <f>VLOOKUP(H207,Presupuesto!$B$11:$C$565,2,0)</f>
        <v>MUEBLES VARIOS DE OFICINA</v>
      </c>
      <c r="J207" s="218" t="s">
        <v>1453</v>
      </c>
      <c r="K207" s="98" t="s">
        <v>403</v>
      </c>
    </row>
    <row r="208" spans="3:11" x14ac:dyDescent="0.25">
      <c r="C208" s="99" t="s">
        <v>64</v>
      </c>
      <c r="D208" s="151"/>
      <c r="E208" s="100">
        <v>2400</v>
      </c>
      <c r="F208" s="97">
        <f>D208*E208</f>
        <v>0</v>
      </c>
      <c r="G208" s="161"/>
      <c r="H208" s="101" t="s">
        <v>984</v>
      </c>
      <c r="I208" s="98" t="str">
        <f>VLOOKUP(H208,Presupuesto!$B$11:$C$565,2,0)</f>
        <v>MUEBLES VARIOS DE OFICINA</v>
      </c>
      <c r="J208" s="98" t="str">
        <f>$J$207</f>
        <v>Posgrado</v>
      </c>
      <c r="K208" s="98" t="s">
        <v>411</v>
      </c>
    </row>
    <row r="209" spans="3:11" x14ac:dyDescent="0.25">
      <c r="C209" s="99" t="s">
        <v>65</v>
      </c>
      <c r="D209" s="151"/>
      <c r="E209" s="100">
        <v>1000</v>
      </c>
      <c r="F209" s="97">
        <f t="shared" ref="F209:F216" si="8">D209*E209</f>
        <v>0</v>
      </c>
      <c r="G209" s="161"/>
      <c r="H209" s="101" t="s">
        <v>984</v>
      </c>
      <c r="I209" s="98" t="str">
        <f>VLOOKUP(H209,Presupuesto!$B$11:$C$565,2,0)</f>
        <v>MUEBLES VARIOS DE OFICINA</v>
      </c>
      <c r="J209" s="98" t="str">
        <f t="shared" ref="J209:J216" si="9">$J$207</f>
        <v>Posgrado</v>
      </c>
      <c r="K209" s="98" t="s">
        <v>394</v>
      </c>
    </row>
    <row r="210" spans="3:11" x14ac:dyDescent="0.25">
      <c r="C210" s="99" t="s">
        <v>66</v>
      </c>
      <c r="D210" s="151"/>
      <c r="E210" s="100">
        <v>6000</v>
      </c>
      <c r="F210" s="97">
        <f t="shared" si="8"/>
        <v>0</v>
      </c>
      <c r="G210" s="161"/>
      <c r="H210" s="101" t="s">
        <v>984</v>
      </c>
      <c r="I210" s="98" t="str">
        <f>VLOOKUP(H210,Presupuesto!$B$11:$C$565,2,0)</f>
        <v>MUEBLES VARIOS DE OFICINA</v>
      </c>
      <c r="J210" s="98" t="str">
        <f t="shared" si="9"/>
        <v>Posgrado</v>
      </c>
      <c r="K210" s="98" t="s">
        <v>394</v>
      </c>
    </row>
    <row r="211" spans="3:11" x14ac:dyDescent="0.25">
      <c r="C211" s="99" t="s">
        <v>67</v>
      </c>
      <c r="D211" s="151"/>
      <c r="E211" s="100">
        <v>3000</v>
      </c>
      <c r="F211" s="97">
        <f t="shared" si="8"/>
        <v>0</v>
      </c>
      <c r="G211" s="161"/>
      <c r="H211" s="101" t="s">
        <v>984</v>
      </c>
      <c r="I211" s="98" t="str">
        <f>VLOOKUP(H211,Presupuesto!$B$11:$C$565,2,0)</f>
        <v>MUEBLES VARIOS DE OFICINA</v>
      </c>
      <c r="J211" s="98" t="str">
        <f t="shared" si="9"/>
        <v>Posgrado</v>
      </c>
      <c r="K211" s="98" t="s">
        <v>394</v>
      </c>
    </row>
    <row r="212" spans="3:11" x14ac:dyDescent="0.25">
      <c r="C212" s="99" t="s">
        <v>68</v>
      </c>
      <c r="D212" s="151"/>
      <c r="E212" s="100">
        <v>10000</v>
      </c>
      <c r="F212" s="97">
        <f t="shared" si="8"/>
        <v>0</v>
      </c>
      <c r="G212" s="161"/>
      <c r="H212" s="101" t="s">
        <v>984</v>
      </c>
      <c r="I212" s="98" t="str">
        <f>VLOOKUP(H212,Presupuesto!$B$11:$C$565,2,0)</f>
        <v>MUEBLES VARIOS DE OFICINA</v>
      </c>
      <c r="J212" s="98" t="str">
        <f t="shared" si="9"/>
        <v>Posgrado</v>
      </c>
      <c r="K212" s="98" t="s">
        <v>394</v>
      </c>
    </row>
    <row r="213" spans="3:11" x14ac:dyDescent="0.25">
      <c r="C213" s="99" t="s">
        <v>69</v>
      </c>
      <c r="D213" s="151"/>
      <c r="E213" s="100">
        <v>8000</v>
      </c>
      <c r="F213" s="97">
        <f t="shared" si="8"/>
        <v>0</v>
      </c>
      <c r="G213" s="161"/>
      <c r="H213" s="101" t="s">
        <v>987</v>
      </c>
      <c r="I213" s="98" t="str">
        <f>VLOOKUP(H213,Presupuesto!$B$11:$C$565,2,0)</f>
        <v>EQUIPOS VARIOS DE OFICINA</v>
      </c>
      <c r="J213" s="98" t="str">
        <f t="shared" si="9"/>
        <v>Posgrado</v>
      </c>
      <c r="K213" s="98" t="s">
        <v>394</v>
      </c>
    </row>
    <row r="214" spans="3:11" x14ac:dyDescent="0.25">
      <c r="C214" s="99" t="s">
        <v>70</v>
      </c>
      <c r="D214" s="151"/>
      <c r="E214" s="100">
        <v>2000</v>
      </c>
      <c r="F214" s="97">
        <f t="shared" si="8"/>
        <v>0</v>
      </c>
      <c r="G214" s="161"/>
      <c r="H214" s="101" t="s">
        <v>987</v>
      </c>
      <c r="I214" s="98" t="str">
        <f>VLOOKUP(H214,Presupuesto!$B$11:$C$565,2,0)</f>
        <v>EQUIPOS VARIOS DE OFICINA</v>
      </c>
      <c r="J214" s="98" t="str">
        <f t="shared" si="9"/>
        <v>Posgrado</v>
      </c>
      <c r="K214" s="98" t="s">
        <v>402</v>
      </c>
    </row>
    <row r="215" spans="3:11" x14ac:dyDescent="0.25">
      <c r="C215" s="99" t="s">
        <v>71</v>
      </c>
      <c r="D215" s="151"/>
      <c r="E215" s="100">
        <v>5000</v>
      </c>
      <c r="F215" s="97">
        <f t="shared" si="8"/>
        <v>0</v>
      </c>
      <c r="G215" s="161"/>
      <c r="H215" s="101" t="s">
        <v>987</v>
      </c>
      <c r="I215" s="98" t="str">
        <f>VLOOKUP(H215,Presupuesto!$B$11:$C$565,2,0)</f>
        <v>EQUIPOS VARIOS DE OFICINA</v>
      </c>
      <c r="J215" s="98" t="str">
        <f t="shared" si="9"/>
        <v>Posgrado</v>
      </c>
      <c r="K215" s="98" t="s">
        <v>398</v>
      </c>
    </row>
    <row r="216" spans="3:11" ht="15.75" thickBot="1" x14ac:dyDescent="0.3">
      <c r="C216" s="102" t="s">
        <v>72</v>
      </c>
      <c r="D216" s="159"/>
      <c r="E216" s="104">
        <v>100000</v>
      </c>
      <c r="F216" s="105">
        <f t="shared" si="8"/>
        <v>0</v>
      </c>
      <c r="G216" s="162"/>
      <c r="H216" s="106" t="s">
        <v>987</v>
      </c>
      <c r="I216" s="106" t="str">
        <f>VLOOKUP(H216,Presupuesto!$B$11:$C$565,2,0)</f>
        <v>EQUIPOS VARIOS DE OFICINA</v>
      </c>
      <c r="J216" s="106" t="str">
        <f t="shared" si="9"/>
        <v>Posgrado</v>
      </c>
      <c r="K216" s="124" t="s">
        <v>393</v>
      </c>
    </row>
    <row r="218" spans="3:11" ht="15.75" thickBot="1" x14ac:dyDescent="0.3">
      <c r="C218" s="335"/>
      <c r="D218" s="336"/>
      <c r="E218" s="337"/>
      <c r="F218" s="337"/>
      <c r="G218" s="338"/>
      <c r="H218" s="337"/>
      <c r="I218" s="337"/>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391</v>
      </c>
      <c r="D222" s="367"/>
      <c r="E222" s="93"/>
      <c r="F222" s="93"/>
      <c r="G222" s="93"/>
      <c r="H222" s="76"/>
      <c r="I222" s="76"/>
      <c r="J222" s="76"/>
      <c r="K222" s="112"/>
    </row>
    <row r="223" spans="3:11"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130</v>
      </c>
      <c r="H225" s="128" t="s">
        <v>46</v>
      </c>
      <c r="I225" s="128" t="s">
        <v>131</v>
      </c>
      <c r="J225" s="128" t="s">
        <v>409</v>
      </c>
      <c r="K225" s="128" t="s">
        <v>410</v>
      </c>
    </row>
    <row r="226" spans="3:11" x14ac:dyDescent="0.25">
      <c r="C226" s="95" t="s">
        <v>63</v>
      </c>
      <c r="D226" s="158"/>
      <c r="E226" s="96">
        <v>2800</v>
      </c>
      <c r="F226" s="97">
        <f>D226*E226</f>
        <v>0</v>
      </c>
      <c r="G226" s="161"/>
      <c r="H226" s="98" t="s">
        <v>984</v>
      </c>
      <c r="I226" s="98" t="str">
        <f>VLOOKUP(H226,Presupuesto!$B$11:$C$565,2,0)</f>
        <v>MUEBLES VARIOS DE OFICINA</v>
      </c>
      <c r="J226" s="218" t="s">
        <v>1478</v>
      </c>
      <c r="K226" s="98" t="s">
        <v>403</v>
      </c>
    </row>
    <row r="227" spans="3:11" x14ac:dyDescent="0.25">
      <c r="C227" s="99" t="s">
        <v>64</v>
      </c>
      <c r="D227" s="151"/>
      <c r="E227" s="100">
        <v>2400</v>
      </c>
      <c r="F227" s="97">
        <f>D227*E227</f>
        <v>0</v>
      </c>
      <c r="G227" s="161"/>
      <c r="H227" s="101" t="s">
        <v>984</v>
      </c>
      <c r="I227" s="98" t="str">
        <f>VLOOKUP(H227,Presupuesto!$B$11:$C$565,2,0)</f>
        <v>MUEBLES VARIOS DE OFICINA</v>
      </c>
      <c r="J227" s="98" t="str">
        <f>$J$226</f>
        <v>Desarrollo del Sistema de Educación Superior</v>
      </c>
      <c r="K227" s="98" t="s">
        <v>411</v>
      </c>
    </row>
    <row r="228" spans="3:11" x14ac:dyDescent="0.25">
      <c r="C228" s="99" t="s">
        <v>65</v>
      </c>
      <c r="D228" s="151"/>
      <c r="E228" s="100">
        <v>1000</v>
      </c>
      <c r="F228" s="97">
        <f t="shared" ref="F228:F235" si="10">D228*E228</f>
        <v>0</v>
      </c>
      <c r="G228" s="161"/>
      <c r="H228" s="101" t="s">
        <v>984</v>
      </c>
      <c r="I228" s="98" t="str">
        <f>VLOOKUP(H228,Presupuesto!$B$11:$C$565,2,0)</f>
        <v>MUEBLES VARIOS DE OFICINA</v>
      </c>
      <c r="J228" s="98" t="str">
        <f t="shared" ref="J228:J235" si="11">$J$226</f>
        <v>Desarrollo del Sistema de Educación Superior</v>
      </c>
      <c r="K228" s="98" t="s">
        <v>394</v>
      </c>
    </row>
    <row r="229" spans="3:11" x14ac:dyDescent="0.25">
      <c r="C229" s="99" t="s">
        <v>66</v>
      </c>
      <c r="D229" s="151"/>
      <c r="E229" s="100">
        <v>6000</v>
      </c>
      <c r="F229" s="97">
        <f t="shared" si="10"/>
        <v>0</v>
      </c>
      <c r="G229" s="161"/>
      <c r="H229" s="101" t="s">
        <v>984</v>
      </c>
      <c r="I229" s="98" t="str">
        <f>VLOOKUP(H229,Presupuesto!$B$11:$C$565,2,0)</f>
        <v>MUEBLES VARIOS DE OFICINA</v>
      </c>
      <c r="J229" s="98" t="str">
        <f t="shared" si="11"/>
        <v>Desarrollo del Sistema de Educación Superior</v>
      </c>
      <c r="K229" s="98" t="s">
        <v>394</v>
      </c>
    </row>
    <row r="230" spans="3:11" x14ac:dyDescent="0.25">
      <c r="C230" s="99" t="s">
        <v>67</v>
      </c>
      <c r="D230" s="151"/>
      <c r="E230" s="100">
        <v>3000</v>
      </c>
      <c r="F230" s="97">
        <f t="shared" si="10"/>
        <v>0</v>
      </c>
      <c r="G230" s="161"/>
      <c r="H230" s="101" t="s">
        <v>984</v>
      </c>
      <c r="I230" s="98" t="str">
        <f>VLOOKUP(H230,Presupuesto!$B$11:$C$565,2,0)</f>
        <v>MUEBLES VARIOS DE OFICINA</v>
      </c>
      <c r="J230" s="98" t="str">
        <f t="shared" si="11"/>
        <v>Desarrollo del Sistema de Educación Superior</v>
      </c>
      <c r="K230" s="98" t="s">
        <v>394</v>
      </c>
    </row>
    <row r="231" spans="3:11" x14ac:dyDescent="0.25">
      <c r="C231" s="99" t="s">
        <v>68</v>
      </c>
      <c r="D231" s="151"/>
      <c r="E231" s="100">
        <v>10000</v>
      </c>
      <c r="F231" s="97">
        <f t="shared" si="10"/>
        <v>0</v>
      </c>
      <c r="G231" s="161"/>
      <c r="H231" s="101" t="s">
        <v>984</v>
      </c>
      <c r="I231" s="98" t="str">
        <f>VLOOKUP(H231,Presupuesto!$B$11:$C$565,2,0)</f>
        <v>MUEBLES VARIOS DE OFICINA</v>
      </c>
      <c r="J231" s="98" t="str">
        <f t="shared" si="11"/>
        <v>Desarrollo del Sistema de Educación Superior</v>
      </c>
      <c r="K231" s="98" t="s">
        <v>394</v>
      </c>
    </row>
    <row r="232" spans="3:11" x14ac:dyDescent="0.25">
      <c r="C232" s="99" t="s">
        <v>69</v>
      </c>
      <c r="D232" s="151"/>
      <c r="E232" s="100">
        <v>8000</v>
      </c>
      <c r="F232" s="97">
        <f t="shared" si="10"/>
        <v>0</v>
      </c>
      <c r="G232" s="161"/>
      <c r="H232" s="101" t="s">
        <v>987</v>
      </c>
      <c r="I232" s="98" t="str">
        <f>VLOOKUP(H232,Presupuesto!$B$11:$C$565,2,0)</f>
        <v>EQUIPOS VARIOS DE OFICINA</v>
      </c>
      <c r="J232" s="98" t="str">
        <f t="shared" si="11"/>
        <v>Desarrollo del Sistema de Educación Superior</v>
      </c>
      <c r="K232" s="98" t="s">
        <v>394</v>
      </c>
    </row>
    <row r="233" spans="3:11" x14ac:dyDescent="0.25">
      <c r="C233" s="99" t="s">
        <v>70</v>
      </c>
      <c r="D233" s="151"/>
      <c r="E233" s="100">
        <v>2000</v>
      </c>
      <c r="F233" s="97">
        <f t="shared" si="10"/>
        <v>0</v>
      </c>
      <c r="G233" s="161"/>
      <c r="H233" s="101" t="s">
        <v>987</v>
      </c>
      <c r="I233" s="98" t="str">
        <f>VLOOKUP(H233,Presupuesto!$B$11:$C$565,2,0)</f>
        <v>EQUIPOS VARIOS DE OFICINA</v>
      </c>
      <c r="J233" s="98" t="str">
        <f t="shared" si="11"/>
        <v>Desarrollo del Sistema de Educación Superior</v>
      </c>
      <c r="K233" s="98" t="s">
        <v>402</v>
      </c>
    </row>
    <row r="234" spans="3:11" x14ac:dyDescent="0.25">
      <c r="C234" s="99" t="s">
        <v>71</v>
      </c>
      <c r="D234" s="151"/>
      <c r="E234" s="100">
        <v>5000</v>
      </c>
      <c r="F234" s="97">
        <f t="shared" si="10"/>
        <v>0</v>
      </c>
      <c r="G234" s="161"/>
      <c r="H234" s="101" t="s">
        <v>987</v>
      </c>
      <c r="I234" s="98" t="str">
        <f>VLOOKUP(H234,Presupuesto!$B$11:$C$565,2,0)</f>
        <v>EQUIPOS VARIOS DE OFICINA</v>
      </c>
      <c r="J234" s="98" t="str">
        <f t="shared" si="11"/>
        <v>Desarrollo del Sistema de Educación Superior</v>
      </c>
      <c r="K234" s="98" t="s">
        <v>398</v>
      </c>
    </row>
    <row r="235" spans="3:11" ht="15.75" thickBot="1" x14ac:dyDescent="0.3">
      <c r="C235" s="102" t="s">
        <v>72</v>
      </c>
      <c r="D235" s="159"/>
      <c r="E235" s="104">
        <v>100000</v>
      </c>
      <c r="F235" s="105">
        <f t="shared" si="10"/>
        <v>0</v>
      </c>
      <c r="G235" s="162"/>
      <c r="H235" s="106" t="s">
        <v>987</v>
      </c>
      <c r="I235" s="106" t="str">
        <f>VLOOKUP(H235,Presupuesto!$B$11:$C$565,2,0)</f>
        <v>EQUIPOS VARIOS DE OFICINA</v>
      </c>
      <c r="J235" s="106" t="str">
        <f t="shared" si="11"/>
        <v>Desarrollo del Sistema de Educación Superior</v>
      </c>
      <c r="K235" s="124" t="s">
        <v>393</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rgb="FFFFFF00"/>
  </sheetPr>
  <dimension ref="A1:UI283"/>
  <sheetViews>
    <sheetView showGridLines="0" topLeftCell="A4" zoomScale="70" zoomScaleNormal="70" workbookViewId="0">
      <selection activeCell="D4" sqref="D4"/>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0" t="str">
        <f>+Presupuesto!D11</f>
        <v>Recurrente</v>
      </c>
      <c r="S2" s="460"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5" t="s">
        <v>419</v>
      </c>
      <c r="AI2" s="455" t="s">
        <v>420</v>
      </c>
      <c r="AJ2" s="455" t="s">
        <v>421</v>
      </c>
      <c r="AK2" s="455" t="s">
        <v>422</v>
      </c>
      <c r="AL2" s="455" t="s">
        <v>423</v>
      </c>
      <c r="AM2" s="455" t="s">
        <v>426</v>
      </c>
      <c r="AN2" s="455" t="s">
        <v>424</v>
      </c>
      <c r="AO2" s="455" t="s">
        <v>425</v>
      </c>
      <c r="AP2" s="455" t="s">
        <v>427</v>
      </c>
      <c r="AQ2" s="455" t="s">
        <v>428</v>
      </c>
      <c r="AR2" s="455" t="s">
        <v>429</v>
      </c>
      <c r="AS2" s="455" t="s">
        <v>430</v>
      </c>
      <c r="AT2" s="455" t="s">
        <v>431</v>
      </c>
      <c r="AU2" s="455" t="s">
        <v>432</v>
      </c>
      <c r="AV2" s="455" t="s">
        <v>433</v>
      </c>
      <c r="AW2" s="455" t="s">
        <v>434</v>
      </c>
      <c r="AX2" s="455" t="s">
        <v>435</v>
      </c>
      <c r="AY2" s="455" t="s">
        <v>436</v>
      </c>
      <c r="AZ2" s="455" t="s">
        <v>437</v>
      </c>
      <c r="BA2" s="455" t="s">
        <v>438</v>
      </c>
      <c r="BB2" s="455" t="s">
        <v>439</v>
      </c>
      <c r="BC2" s="455" t="s">
        <v>440</v>
      </c>
      <c r="BD2" s="455" t="s">
        <v>441</v>
      </c>
      <c r="BE2" s="455" t="s">
        <v>442</v>
      </c>
      <c r="BF2" s="455" t="s">
        <v>443</v>
      </c>
      <c r="BG2" s="455" t="s">
        <v>444</v>
      </c>
      <c r="BH2" s="455" t="s">
        <v>445</v>
      </c>
      <c r="BI2" s="455" t="s">
        <v>446</v>
      </c>
      <c r="BJ2" s="455" t="s">
        <v>447</v>
      </c>
      <c r="BK2" s="455" t="s">
        <v>448</v>
      </c>
      <c r="BL2" s="455" t="s">
        <v>449</v>
      </c>
      <c r="BM2" s="455" t="s">
        <v>450</v>
      </c>
      <c r="BN2" s="455" t="s">
        <v>451</v>
      </c>
      <c r="BO2" s="455" t="s">
        <v>452</v>
      </c>
      <c r="BP2" s="455" t="s">
        <v>453</v>
      </c>
      <c r="BQ2" s="455" t="s">
        <v>454</v>
      </c>
      <c r="BR2" s="455" t="s">
        <v>455</v>
      </c>
      <c r="BS2" s="455" t="s">
        <v>456</v>
      </c>
      <c r="BT2" s="455" t="s">
        <v>457</v>
      </c>
      <c r="BU2" s="455" t="s">
        <v>458</v>
      </c>
      <c r="CB2" s="122" t="s">
        <v>1336</v>
      </c>
      <c r="CC2" s="122" t="s">
        <v>1337</v>
      </c>
      <c r="CD2" s="122" t="s">
        <v>1335</v>
      </c>
      <c r="CE2" s="122" t="s">
        <v>1338</v>
      </c>
    </row>
    <row r="3" spans="1:555" hidden="1" x14ac:dyDescent="0.25">
      <c r="AH3" s="456">
        <v>2500</v>
      </c>
      <c r="AI3" s="456">
        <v>1900</v>
      </c>
      <c r="AJ3" s="456">
        <v>1650</v>
      </c>
      <c r="AK3" s="456">
        <v>1580</v>
      </c>
      <c r="AL3" s="456">
        <v>2250</v>
      </c>
      <c r="AM3" s="456">
        <v>1650</v>
      </c>
      <c r="AN3" s="456">
        <v>1400</v>
      </c>
      <c r="AO3" s="457">
        <v>1340</v>
      </c>
      <c r="AP3" s="457">
        <v>2000</v>
      </c>
      <c r="AQ3" s="457">
        <v>1400</v>
      </c>
      <c r="AR3" s="457">
        <v>1150</v>
      </c>
      <c r="AS3" s="457">
        <v>1100</v>
      </c>
      <c r="AT3" s="457">
        <v>1750</v>
      </c>
      <c r="AU3" s="457">
        <v>1150</v>
      </c>
      <c r="AV3" s="457">
        <v>900</v>
      </c>
      <c r="AW3" s="457">
        <v>860</v>
      </c>
      <c r="AX3" s="457">
        <v>1200</v>
      </c>
      <c r="AY3" s="458">
        <v>900</v>
      </c>
      <c r="AZ3" s="458">
        <v>650</v>
      </c>
      <c r="BA3" s="458">
        <v>620</v>
      </c>
      <c r="BB3" s="456">
        <f>+'Cuadro Resumen'!C213</f>
        <v>5759.1495000000004</v>
      </c>
      <c r="BC3" s="456">
        <f>+'Cuadro Resumen'!D213</f>
        <v>5307.4515000000001</v>
      </c>
      <c r="BD3" s="456">
        <f>+'Cuadro Resumen'!E213</f>
        <v>6775.47</v>
      </c>
      <c r="BE3" s="456">
        <f>+'Cuadro Resumen'!F213</f>
        <v>6323.7719999999999</v>
      </c>
      <c r="BF3" s="456">
        <f>+'Cuadro Resumen'!C214</f>
        <v>5081.6025</v>
      </c>
      <c r="BG3" s="456">
        <f>+'Cuadro Resumen'!D214</f>
        <v>4629.9045000000006</v>
      </c>
      <c r="BH3" s="456">
        <f>+'Cuadro Resumen'!E214</f>
        <v>6097.9230000000007</v>
      </c>
      <c r="BI3" s="456">
        <f>+'Cuadro Resumen'!F214</f>
        <v>5646.2250000000004</v>
      </c>
      <c r="BJ3" s="457">
        <f>+'Cuadro Resumen'!C215</f>
        <v>4404.0555000000004</v>
      </c>
      <c r="BK3" s="457">
        <f>+'Cuadro Resumen'!D215</f>
        <v>4065.2820000000002</v>
      </c>
      <c r="BL3" s="457">
        <f>+'Cuadro Resumen'!E215</f>
        <v>5420.3760000000002</v>
      </c>
      <c r="BM3" s="457">
        <f>+'Cuadro Resumen'!F215</f>
        <v>4968.6779999999999</v>
      </c>
      <c r="BN3" s="457">
        <f>+'Cuadro Resumen'!C216</f>
        <v>3726.5085000000004</v>
      </c>
      <c r="BO3" s="457">
        <f>+'Cuadro Resumen'!D216</f>
        <v>3387.7350000000001</v>
      </c>
      <c r="BP3" s="457">
        <f>+'Cuadro Resumen'!E216</f>
        <v>4742.8290000000006</v>
      </c>
      <c r="BQ3" s="457">
        <f>+'Cuadro Resumen'!F216</f>
        <v>4404.0555000000004</v>
      </c>
      <c r="BR3" s="457">
        <f>+'Cuadro Resumen'!C217</f>
        <v>3274.8105</v>
      </c>
      <c r="BS3" s="457">
        <f>+'Cuadro Resumen'!D217</f>
        <v>3048.9615000000003</v>
      </c>
      <c r="BT3" s="457">
        <f>+'Cuadro Resumen'!E217</f>
        <v>4178.2065000000002</v>
      </c>
      <c r="BU3" s="457">
        <f>+'Cuadro Resumen'!F217</f>
        <v>3839.433</v>
      </c>
      <c r="CB3" s="86">
        <v>35000</v>
      </c>
      <c r="CC3" s="86">
        <v>15000</v>
      </c>
      <c r="CD3" s="86">
        <v>35000</v>
      </c>
      <c r="CE3" s="86">
        <v>15000</v>
      </c>
    </row>
    <row r="4" spans="1:555" ht="15.75" thickBot="1" x14ac:dyDescent="0.3"/>
    <row r="5" spans="1:555" ht="53.25" thickBot="1" x14ac:dyDescent="0.3">
      <c r="C5" s="87" t="s">
        <v>382</v>
      </c>
      <c r="D5" s="198">
        <f>SUMIF(C:C,$C$10,D:D)</f>
        <v>13000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588" t="s">
        <v>43</v>
      </c>
      <c r="D10" s="604">
        <v>13000</v>
      </c>
      <c r="E10" s="587"/>
      <c r="F10" s="590"/>
      <c r="G10" s="592"/>
      <c r="H10" s="590"/>
      <c r="I10" s="590"/>
      <c r="J10" s="587"/>
      <c r="K10" s="587"/>
      <c r="L10" s="587"/>
    </row>
    <row r="11" spans="1:555" x14ac:dyDescent="0.25">
      <c r="B11" s="93"/>
      <c r="C11" s="590"/>
      <c r="D11" s="589"/>
      <c r="E11" s="593"/>
      <c r="F11" s="593"/>
      <c r="G11" s="593"/>
      <c r="H11" s="591"/>
      <c r="I11" s="591"/>
      <c r="J11" s="591"/>
      <c r="K11" s="607"/>
      <c r="L11" s="587"/>
    </row>
    <row r="12" spans="1:555" x14ac:dyDescent="0.25">
      <c r="B12" s="93"/>
      <c r="C12" s="590"/>
      <c r="D12" s="589"/>
      <c r="E12" s="593"/>
      <c r="F12" s="593"/>
      <c r="G12" s="593"/>
      <c r="H12" s="591"/>
      <c r="I12" s="591"/>
      <c r="J12" s="591"/>
      <c r="K12" s="607"/>
      <c r="L12" s="587"/>
    </row>
    <row r="13" spans="1:555" ht="15.75" x14ac:dyDescent="0.25">
      <c r="B13" s="93"/>
      <c r="C13" s="616" t="s">
        <v>391</v>
      </c>
      <c r="D13" s="620" t="s">
        <v>1873</v>
      </c>
      <c r="E13" s="593"/>
      <c r="F13" s="593"/>
      <c r="G13" s="593"/>
      <c r="H13" s="591"/>
      <c r="I13" s="591"/>
      <c r="J13" s="591"/>
      <c r="K13" s="607"/>
      <c r="L13" s="587"/>
    </row>
    <row r="14" spans="1:555" ht="18.75" x14ac:dyDescent="0.25">
      <c r="B14" s="93"/>
      <c r="C14" s="617" t="s">
        <v>1874</v>
      </c>
      <c r="D14" s="589"/>
      <c r="E14" s="593"/>
      <c r="F14" s="593"/>
      <c r="G14" s="593"/>
      <c r="H14" s="591"/>
      <c r="I14" s="591"/>
      <c r="J14" s="591"/>
      <c r="K14" s="607"/>
      <c r="L14" s="587"/>
    </row>
    <row r="15" spans="1:555" x14ac:dyDescent="0.25">
      <c r="B15" s="93"/>
      <c r="C15" s="587"/>
      <c r="D15" s="587"/>
      <c r="E15" s="587"/>
      <c r="F15" s="593"/>
      <c r="G15" s="591"/>
      <c r="H15" s="591"/>
      <c r="I15" s="591"/>
      <c r="J15" s="587"/>
      <c r="K15" s="587"/>
      <c r="L15" s="587"/>
    </row>
    <row r="16" spans="1:555" ht="32.25" customHeight="1" thickBot="1" x14ac:dyDescent="0.3">
      <c r="B16" s="93"/>
      <c r="C16" s="609" t="s">
        <v>44</v>
      </c>
      <c r="D16" s="609" t="s">
        <v>55</v>
      </c>
      <c r="E16" s="609" t="s">
        <v>57</v>
      </c>
      <c r="F16" s="610" t="s">
        <v>27</v>
      </c>
      <c r="G16" s="610" t="s">
        <v>130</v>
      </c>
      <c r="H16" s="609" t="s">
        <v>46</v>
      </c>
      <c r="I16" s="609" t="s">
        <v>131</v>
      </c>
      <c r="J16" s="609" t="s">
        <v>409</v>
      </c>
      <c r="K16" s="609" t="s">
        <v>410</v>
      </c>
      <c r="L16" s="609" t="s">
        <v>463</v>
      </c>
    </row>
    <row r="17" spans="2:12" ht="15.75" thickBot="1" x14ac:dyDescent="0.3">
      <c r="B17" s="93"/>
      <c r="C17" s="619" t="s">
        <v>1338</v>
      </c>
      <c r="D17" s="612"/>
      <c r="E17" s="594">
        <v>15000</v>
      </c>
      <c r="F17" s="595">
        <v>0</v>
      </c>
      <c r="G17" s="615"/>
      <c r="H17" s="596" t="s">
        <v>1013</v>
      </c>
      <c r="I17" s="596" t="s">
        <v>1014</v>
      </c>
      <c r="J17" s="618" t="s">
        <v>1453</v>
      </c>
      <c r="K17" s="596" t="s">
        <v>393</v>
      </c>
      <c r="L17" s="596"/>
    </row>
    <row r="18" spans="2:12" x14ac:dyDescent="0.25">
      <c r="B18" s="93"/>
      <c r="C18" s="619" t="s">
        <v>1336</v>
      </c>
      <c r="D18" s="611"/>
      <c r="E18" s="594">
        <v>35000</v>
      </c>
      <c r="F18" s="595">
        <v>0</v>
      </c>
      <c r="G18" s="615"/>
      <c r="H18" s="599" t="s">
        <v>1013</v>
      </c>
      <c r="I18" s="599" t="s">
        <v>1014</v>
      </c>
      <c r="J18" s="596" t="s">
        <v>1453</v>
      </c>
      <c r="K18" s="596" t="s">
        <v>411</v>
      </c>
      <c r="L18" s="596"/>
    </row>
    <row r="19" spans="2:12" x14ac:dyDescent="0.25">
      <c r="B19" s="93"/>
      <c r="C19" s="597" t="s">
        <v>73</v>
      </c>
      <c r="D19" s="611"/>
      <c r="E19" s="598">
        <v>4000</v>
      </c>
      <c r="F19" s="595">
        <v>0</v>
      </c>
      <c r="G19" s="615"/>
      <c r="H19" s="599" t="s">
        <v>985</v>
      </c>
      <c r="I19" s="599" t="s">
        <v>986</v>
      </c>
      <c r="J19" s="596" t="s">
        <v>1453</v>
      </c>
      <c r="K19" s="596" t="s">
        <v>394</v>
      </c>
      <c r="L19" s="596"/>
    </row>
    <row r="20" spans="2:12" x14ac:dyDescent="0.25">
      <c r="B20" s="93"/>
      <c r="C20" s="597" t="s">
        <v>74</v>
      </c>
      <c r="D20" s="611"/>
      <c r="E20" s="598">
        <v>8000</v>
      </c>
      <c r="F20" s="595">
        <v>0</v>
      </c>
      <c r="G20" s="615"/>
      <c r="H20" s="599" t="s">
        <v>1013</v>
      </c>
      <c r="I20" s="599" t="s">
        <v>1014</v>
      </c>
      <c r="J20" s="596" t="s">
        <v>1453</v>
      </c>
      <c r="K20" s="596" t="s">
        <v>394</v>
      </c>
      <c r="L20" s="596"/>
    </row>
    <row r="21" spans="2:12" x14ac:dyDescent="0.25">
      <c r="B21" s="93"/>
      <c r="C21" s="597" t="s">
        <v>75</v>
      </c>
      <c r="D21" s="611"/>
      <c r="E21" s="598">
        <v>5000</v>
      </c>
      <c r="F21" s="595">
        <v>0</v>
      </c>
      <c r="G21" s="615"/>
      <c r="H21" s="599" t="s">
        <v>1013</v>
      </c>
      <c r="I21" s="599" t="s">
        <v>1014</v>
      </c>
      <c r="J21" s="596" t="s">
        <v>1453</v>
      </c>
      <c r="K21" s="596" t="s">
        <v>394</v>
      </c>
      <c r="L21" s="596"/>
    </row>
    <row r="22" spans="2:12" x14ac:dyDescent="0.25">
      <c r="B22" s="93"/>
      <c r="C22" s="597" t="s">
        <v>35</v>
      </c>
      <c r="D22" s="611">
        <v>1</v>
      </c>
      <c r="E22" s="598">
        <v>13000</v>
      </c>
      <c r="F22" s="595">
        <v>13000</v>
      </c>
      <c r="G22" s="615" t="s">
        <v>128</v>
      </c>
      <c r="H22" s="599" t="s">
        <v>999</v>
      </c>
      <c r="I22" s="599" t="s">
        <v>998</v>
      </c>
      <c r="J22" s="596" t="s">
        <v>1363</v>
      </c>
      <c r="K22" s="596" t="s">
        <v>394</v>
      </c>
      <c r="L22" s="596" t="s">
        <v>35</v>
      </c>
    </row>
    <row r="23" spans="2:12" x14ac:dyDescent="0.25">
      <c r="B23" s="93"/>
      <c r="C23" s="597" t="s">
        <v>76</v>
      </c>
      <c r="D23" s="611"/>
      <c r="E23" s="598">
        <v>15000</v>
      </c>
      <c r="F23" s="595">
        <v>0</v>
      </c>
      <c r="G23" s="615"/>
      <c r="H23" s="599" t="s">
        <v>999</v>
      </c>
      <c r="I23" s="599" t="s">
        <v>998</v>
      </c>
      <c r="J23" s="596" t="s">
        <v>1453</v>
      </c>
      <c r="K23" s="596" t="s">
        <v>394</v>
      </c>
      <c r="L23" s="596"/>
    </row>
    <row r="24" spans="2:12" x14ac:dyDescent="0.25">
      <c r="B24" s="93"/>
      <c r="C24" s="597" t="s">
        <v>77</v>
      </c>
      <c r="D24" s="611"/>
      <c r="E24" s="598">
        <v>10000</v>
      </c>
      <c r="F24" s="595">
        <v>0</v>
      </c>
      <c r="G24" s="615"/>
      <c r="H24" s="599" t="s">
        <v>999</v>
      </c>
      <c r="I24" s="599" t="s">
        <v>998</v>
      </c>
      <c r="J24" s="596" t="s">
        <v>1453</v>
      </c>
      <c r="K24" s="596" t="s">
        <v>402</v>
      </c>
      <c r="L24" s="596"/>
    </row>
    <row r="25" spans="2:12" x14ac:dyDescent="0.25">
      <c r="C25" s="597" t="s">
        <v>78</v>
      </c>
      <c r="D25" s="611"/>
      <c r="E25" s="598">
        <v>10000</v>
      </c>
      <c r="F25" s="595">
        <v>0</v>
      </c>
      <c r="G25" s="615"/>
      <c r="H25" s="599" t="s">
        <v>1045</v>
      </c>
      <c r="I25" s="599" t="s">
        <v>1046</v>
      </c>
      <c r="J25" s="596" t="s">
        <v>1453</v>
      </c>
      <c r="K25" s="596" t="s">
        <v>398</v>
      </c>
      <c r="L25" s="596"/>
    </row>
    <row r="26" spans="2:12" x14ac:dyDescent="0.25">
      <c r="C26" s="605" t="s">
        <v>79</v>
      </c>
      <c r="D26" s="611"/>
      <c r="E26" s="598">
        <v>2000</v>
      </c>
      <c r="F26" s="595">
        <v>0</v>
      </c>
      <c r="G26" s="615"/>
      <c r="H26" s="606" t="s">
        <v>1013</v>
      </c>
      <c r="I26" s="606" t="s">
        <v>1014</v>
      </c>
      <c r="J26" s="596" t="s">
        <v>1453</v>
      </c>
      <c r="K26" s="596" t="s">
        <v>394</v>
      </c>
      <c r="L26" s="596"/>
    </row>
    <row r="27" spans="2:12" x14ac:dyDescent="0.25">
      <c r="C27" s="605" t="s">
        <v>1481</v>
      </c>
      <c r="D27" s="611"/>
      <c r="E27" s="598">
        <v>1500</v>
      </c>
      <c r="F27" s="595">
        <v>0</v>
      </c>
      <c r="G27" s="615"/>
      <c r="H27" s="606" t="s">
        <v>945</v>
      </c>
      <c r="I27" s="606" t="s">
        <v>946</v>
      </c>
      <c r="J27" s="596" t="s">
        <v>1453</v>
      </c>
      <c r="K27" s="596" t="s">
        <v>394</v>
      </c>
      <c r="L27" s="596"/>
    </row>
    <row r="28" spans="2:12" x14ac:dyDescent="0.25">
      <c r="C28" s="605" t="s">
        <v>80</v>
      </c>
      <c r="D28" s="611"/>
      <c r="E28" s="598">
        <v>1500</v>
      </c>
      <c r="F28" s="595">
        <v>0</v>
      </c>
      <c r="G28" s="615"/>
      <c r="H28" s="606" t="s">
        <v>1013</v>
      </c>
      <c r="I28" s="606" t="s">
        <v>1014</v>
      </c>
      <c r="J28" s="596" t="s">
        <v>1453</v>
      </c>
      <c r="K28" s="596" t="s">
        <v>394</v>
      </c>
      <c r="L28" s="596"/>
    </row>
    <row r="29" spans="2:12" x14ac:dyDescent="0.25">
      <c r="C29" s="605" t="s">
        <v>81</v>
      </c>
      <c r="D29" s="611"/>
      <c r="E29" s="598">
        <v>500</v>
      </c>
      <c r="F29" s="595">
        <v>0</v>
      </c>
      <c r="G29" s="615"/>
      <c r="H29" s="606" t="s">
        <v>954</v>
      </c>
      <c r="I29" s="606" t="s">
        <v>955</v>
      </c>
      <c r="J29" s="596" t="s">
        <v>1453</v>
      </c>
      <c r="K29" s="596" t="s">
        <v>394</v>
      </c>
      <c r="L29" s="596"/>
    </row>
    <row r="30" spans="2:12" ht="15.75" thickBot="1" x14ac:dyDescent="0.3">
      <c r="B30" s="93"/>
      <c r="C30" s="600" t="s">
        <v>82</v>
      </c>
      <c r="D30" s="613"/>
      <c r="E30" s="601">
        <v>20</v>
      </c>
      <c r="F30" s="602">
        <v>0</v>
      </c>
      <c r="G30" s="614"/>
      <c r="H30" s="603" t="s">
        <v>954</v>
      </c>
      <c r="I30" s="603" t="s">
        <v>955</v>
      </c>
      <c r="J30" s="603" t="s">
        <v>1453</v>
      </c>
      <c r="K30" s="608" t="s">
        <v>393</v>
      </c>
      <c r="L30" s="608"/>
    </row>
    <row r="31" spans="2:12" x14ac:dyDescent="0.25">
      <c r="B31" s="93"/>
      <c r="F31" s="93"/>
      <c r="G31" s="76"/>
      <c r="H31" s="76"/>
      <c r="I31" s="76"/>
    </row>
    <row r="32" spans="2:12" ht="15.75" thickBot="1" x14ac:dyDescent="0.3"/>
    <row r="33" spans="3:12" ht="15.75" thickBot="1" x14ac:dyDescent="0.3">
      <c r="C33" s="29" t="s">
        <v>43</v>
      </c>
      <c r="D33" s="108">
        <f>SUM(F40:F53)</f>
        <v>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391</v>
      </c>
      <c r="D36" s="367"/>
      <c r="E36" s="93"/>
      <c r="F36" s="93"/>
      <c r="G36" s="93"/>
      <c r="H36" s="76"/>
      <c r="I36" s="76"/>
      <c r="J36" s="76"/>
      <c r="K36" s="112"/>
    </row>
    <row r="37" spans="3:12" ht="18.75" x14ac:dyDescent="0.25">
      <c r="C37" s="210" t="e">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#N/A</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130</v>
      </c>
      <c r="H39" s="149" t="s">
        <v>46</v>
      </c>
      <c r="I39" s="149" t="s">
        <v>131</v>
      </c>
      <c r="J39" s="149" t="s">
        <v>409</v>
      </c>
      <c r="K39" s="149" t="s">
        <v>410</v>
      </c>
      <c r="L39" s="149" t="s">
        <v>463</v>
      </c>
    </row>
    <row r="40" spans="3:12" ht="15.75" thickBot="1" x14ac:dyDescent="0.3">
      <c r="C40" s="304" t="s">
        <v>1338</v>
      </c>
      <c r="D40" s="158"/>
      <c r="E40" s="96">
        <f>HLOOKUP($C40,$CB$2:$CE$3,2,0)</f>
        <v>15000</v>
      </c>
      <c r="F40" s="97">
        <f>D40*E40</f>
        <v>0</v>
      </c>
      <c r="G40" s="165"/>
      <c r="H40" s="98" t="s">
        <v>1013</v>
      </c>
      <c r="I40" s="98" t="str">
        <f>VLOOKUP(H40,Presupuesto!$B$11:$C$565,2,0)</f>
        <v>EQUIPO DE COMPUTACION</v>
      </c>
      <c r="J40" s="218" t="s">
        <v>1453</v>
      </c>
      <c r="K40" s="98" t="s">
        <v>393</v>
      </c>
      <c r="L40" s="98"/>
    </row>
    <row r="41" spans="3:12" x14ac:dyDescent="0.25">
      <c r="C41" s="304" t="s">
        <v>1336</v>
      </c>
      <c r="D41" s="151"/>
      <c r="E41" s="96">
        <f>HLOOKUP($C41,$CB$2:$CE$3,2,0)</f>
        <v>35000</v>
      </c>
      <c r="F41" s="97">
        <f>D41*E41</f>
        <v>0</v>
      </c>
      <c r="G41" s="165"/>
      <c r="H41" s="101" t="s">
        <v>1013</v>
      </c>
      <c r="I41" s="101" t="str">
        <f>VLOOKUP(H41,Presupuesto!$B$11:$C$565,2,0)</f>
        <v>EQUIPO DE COMPUTACION</v>
      </c>
      <c r="J41" s="98" t="str">
        <f>$J$40</f>
        <v>Posgrado</v>
      </c>
      <c r="K41" s="98" t="s">
        <v>411</v>
      </c>
      <c r="L41" s="98"/>
    </row>
    <row r="42" spans="3:12" x14ac:dyDescent="0.25">
      <c r="C42" s="99" t="s">
        <v>73</v>
      </c>
      <c r="D42" s="151"/>
      <c r="E42" s="100">
        <v>4000</v>
      </c>
      <c r="F42" s="97">
        <f t="shared" ref="F42:F53" si="0">D42*E42</f>
        <v>0</v>
      </c>
      <c r="G42" s="165"/>
      <c r="H42" s="101" t="s">
        <v>985</v>
      </c>
      <c r="I42" s="101" t="str">
        <f>VLOOKUP(H42,Presupuesto!$B$11:$C$565,2,0)</f>
        <v>EQUIPOS VARIOS DE OFICINA</v>
      </c>
      <c r="J42" s="98" t="str">
        <f t="shared" ref="J42:J53" si="1">$J$40</f>
        <v>Posgrado</v>
      </c>
      <c r="K42" s="98" t="s">
        <v>394</v>
      </c>
      <c r="L42" s="98"/>
    </row>
    <row r="43" spans="3:12" x14ac:dyDescent="0.25">
      <c r="C43" s="99" t="s">
        <v>74</v>
      </c>
      <c r="D43" s="151"/>
      <c r="E43" s="100">
        <v>8000</v>
      </c>
      <c r="F43" s="97">
        <f t="shared" si="0"/>
        <v>0</v>
      </c>
      <c r="G43" s="165"/>
      <c r="H43" s="101" t="s">
        <v>1013</v>
      </c>
      <c r="I43" s="101" t="str">
        <f>VLOOKUP(H43,Presupuesto!$B$11:$C$565,2,0)</f>
        <v>EQUIPO DE COMPUTACION</v>
      </c>
      <c r="J43" s="98" t="str">
        <f t="shared" si="1"/>
        <v>Posgrado</v>
      </c>
      <c r="K43" s="98" t="s">
        <v>394</v>
      </c>
      <c r="L43" s="98"/>
    </row>
    <row r="44" spans="3:12" x14ac:dyDescent="0.25">
      <c r="C44" s="99" t="s">
        <v>75</v>
      </c>
      <c r="D44" s="151"/>
      <c r="E44" s="100">
        <v>5000</v>
      </c>
      <c r="F44" s="97">
        <f t="shared" si="0"/>
        <v>0</v>
      </c>
      <c r="G44" s="165"/>
      <c r="H44" s="101" t="s">
        <v>1013</v>
      </c>
      <c r="I44" s="101" t="str">
        <f>VLOOKUP(H44,Presupuesto!$B$11:$C$565,2,0)</f>
        <v>EQUIPO DE COMPUTACION</v>
      </c>
      <c r="J44" s="98" t="str">
        <f t="shared" si="1"/>
        <v>Posgrado</v>
      </c>
      <c r="K44" s="98" t="s">
        <v>394</v>
      </c>
      <c r="L44" s="98"/>
    </row>
    <row r="45" spans="3:12" x14ac:dyDescent="0.25">
      <c r="C45" s="99" t="s">
        <v>35</v>
      </c>
      <c r="D45" s="151"/>
      <c r="E45" s="100">
        <v>13000</v>
      </c>
      <c r="F45" s="97">
        <f t="shared" si="0"/>
        <v>0</v>
      </c>
      <c r="G45" s="165"/>
      <c r="H45" s="101" t="s">
        <v>999</v>
      </c>
      <c r="I45" s="101" t="str">
        <f>VLOOKUP(H45,Presupuesto!$B$11:$C$565,2,0)</f>
        <v>EQUIPO DE TRANSPORTE TRACCION Y ELEVACION</v>
      </c>
      <c r="J45" s="98" t="str">
        <f t="shared" si="1"/>
        <v>Posgrado</v>
      </c>
      <c r="K45" s="98" t="s">
        <v>394</v>
      </c>
      <c r="L45" s="98"/>
    </row>
    <row r="46" spans="3:12" x14ac:dyDescent="0.25">
      <c r="C46" s="99" t="s">
        <v>76</v>
      </c>
      <c r="D46" s="151"/>
      <c r="E46" s="100">
        <v>15000</v>
      </c>
      <c r="F46" s="97">
        <f t="shared" si="0"/>
        <v>0</v>
      </c>
      <c r="G46" s="165"/>
      <c r="H46" s="101" t="s">
        <v>999</v>
      </c>
      <c r="I46" s="101" t="str">
        <f>VLOOKUP(H46,Presupuesto!$B$11:$C$565,2,0)</f>
        <v>EQUIPO DE TRANSPORTE TRACCION Y ELEVACION</v>
      </c>
      <c r="J46" s="98" t="str">
        <f t="shared" si="1"/>
        <v>Posgrado</v>
      </c>
      <c r="K46" s="98" t="s">
        <v>394</v>
      </c>
      <c r="L46" s="98"/>
    </row>
    <row r="47" spans="3:12" x14ac:dyDescent="0.25">
      <c r="C47" s="99" t="s">
        <v>77</v>
      </c>
      <c r="D47" s="151"/>
      <c r="E47" s="100">
        <v>10000</v>
      </c>
      <c r="F47" s="97">
        <f t="shared" si="0"/>
        <v>0</v>
      </c>
      <c r="G47" s="165"/>
      <c r="H47" s="101" t="s">
        <v>999</v>
      </c>
      <c r="I47" s="101" t="str">
        <f>VLOOKUP(H47,Presupuesto!$B$11:$C$565,2,0)</f>
        <v>EQUIPO DE TRANSPORTE TRACCION Y ELEVACION</v>
      </c>
      <c r="J47" s="98" t="str">
        <f t="shared" si="1"/>
        <v>Posgrado</v>
      </c>
      <c r="K47" s="98" t="s">
        <v>402</v>
      </c>
      <c r="L47" s="98"/>
    </row>
    <row r="48" spans="3:12" x14ac:dyDescent="0.25">
      <c r="C48" s="99" t="s">
        <v>78</v>
      </c>
      <c r="D48" s="151"/>
      <c r="E48" s="100">
        <v>10000</v>
      </c>
      <c r="F48" s="97">
        <f t="shared" si="0"/>
        <v>0</v>
      </c>
      <c r="G48" s="165"/>
      <c r="H48" s="101" t="s">
        <v>1045</v>
      </c>
      <c r="I48" s="101" t="str">
        <f>VLOOKUP(H48,Presupuesto!$B$11:$C$565,2,0)</f>
        <v>APLICACIONES INFORMATICAS</v>
      </c>
      <c r="J48" s="98" t="str">
        <f t="shared" si="1"/>
        <v>Posgrado</v>
      </c>
      <c r="K48" s="98" t="s">
        <v>398</v>
      </c>
      <c r="L48" s="98"/>
    </row>
    <row r="49" spans="3:12" x14ac:dyDescent="0.25">
      <c r="C49" s="109" t="s">
        <v>79</v>
      </c>
      <c r="D49" s="151"/>
      <c r="E49" s="100">
        <v>2000</v>
      </c>
      <c r="F49" s="97">
        <f t="shared" si="0"/>
        <v>0</v>
      </c>
      <c r="G49" s="165"/>
      <c r="H49" s="110" t="s">
        <v>1013</v>
      </c>
      <c r="I49" s="110" t="str">
        <f>VLOOKUP(H49,Presupuesto!$B$11:$C$565,2,0)</f>
        <v>EQUIPO DE COMPUTACION</v>
      </c>
      <c r="J49" s="98" t="str">
        <f t="shared" si="1"/>
        <v>Posgrado</v>
      </c>
      <c r="K49" s="98" t="s">
        <v>394</v>
      </c>
      <c r="L49" s="98"/>
    </row>
    <row r="50" spans="3:12" x14ac:dyDescent="0.25">
      <c r="C50" s="109" t="s">
        <v>1481</v>
      </c>
      <c r="D50" s="151"/>
      <c r="E50" s="100">
        <v>1500</v>
      </c>
      <c r="F50" s="97">
        <f t="shared" si="0"/>
        <v>0</v>
      </c>
      <c r="G50" s="165"/>
      <c r="H50" s="110" t="s">
        <v>945</v>
      </c>
      <c r="I50" s="110" t="str">
        <f>VLOOKUP(H50,Presupuesto!$B$11:$C$565,2,0)</f>
        <v>UTILES Y MATERIALES ELECTRICOS</v>
      </c>
      <c r="J50" s="98" t="str">
        <f t="shared" si="1"/>
        <v>Posgrado</v>
      </c>
      <c r="K50" s="98" t="s">
        <v>394</v>
      </c>
      <c r="L50" s="98"/>
    </row>
    <row r="51" spans="3:12" x14ac:dyDescent="0.25">
      <c r="C51" s="109" t="s">
        <v>80</v>
      </c>
      <c r="D51" s="151"/>
      <c r="E51" s="100">
        <v>1500</v>
      </c>
      <c r="F51" s="97">
        <f t="shared" si="0"/>
        <v>0</v>
      </c>
      <c r="G51" s="165"/>
      <c r="H51" s="110" t="s">
        <v>1013</v>
      </c>
      <c r="I51" s="110" t="str">
        <f>VLOOKUP(H51,Presupuesto!$B$11:$C$565,2,0)</f>
        <v>EQUIPO DE COMPUTACION</v>
      </c>
      <c r="J51" s="98" t="str">
        <f t="shared" si="1"/>
        <v>Posgrado</v>
      </c>
      <c r="K51" s="98" t="s">
        <v>394</v>
      </c>
      <c r="L51" s="98"/>
    </row>
    <row r="52" spans="3:12" x14ac:dyDescent="0.25">
      <c r="C52" s="109" t="s">
        <v>81</v>
      </c>
      <c r="D52" s="151"/>
      <c r="E52" s="100">
        <v>500</v>
      </c>
      <c r="F52" s="97">
        <f t="shared" si="0"/>
        <v>0</v>
      </c>
      <c r="G52" s="165"/>
      <c r="H52" s="110" t="s">
        <v>954</v>
      </c>
      <c r="I52" s="110" t="str">
        <f>VLOOKUP(H52,Presupuesto!$B$11:$C$565,2,0)</f>
        <v>OTROS RESPUESTOS Y ACCESORIOS MENORES</v>
      </c>
      <c r="J52" s="98" t="str">
        <f t="shared" si="1"/>
        <v>Posgrado</v>
      </c>
      <c r="K52" s="98" t="s">
        <v>394</v>
      </c>
      <c r="L52" s="98"/>
    </row>
    <row r="53" spans="3:12" ht="15.75" thickBot="1" x14ac:dyDescent="0.3">
      <c r="C53" s="102" t="s">
        <v>82</v>
      </c>
      <c r="D53" s="159"/>
      <c r="E53" s="104">
        <v>20</v>
      </c>
      <c r="F53" s="105">
        <f t="shared" si="0"/>
        <v>0</v>
      </c>
      <c r="G53" s="162"/>
      <c r="H53" s="106" t="s">
        <v>954</v>
      </c>
      <c r="I53" s="106" t="str">
        <f>VLOOKUP(H53,Presupuesto!$B$11:$C$565,2,0)</f>
        <v>OTROS RESPUESTOS Y ACCESORIOS MENORES</v>
      </c>
      <c r="J53" s="106" t="str">
        <f t="shared" si="1"/>
        <v>Posgrado</v>
      </c>
      <c r="K53" s="124" t="s">
        <v>393</v>
      </c>
      <c r="L53" s="124"/>
    </row>
    <row r="55" spans="3:12" ht="15.75" thickBot="1" x14ac:dyDescent="0.3"/>
    <row r="56" spans="3:12" ht="15.75" thickBot="1" x14ac:dyDescent="0.3">
      <c r="C56" s="29" t="s">
        <v>43</v>
      </c>
      <c r="D56" s="108">
        <f>SUM(F63:F76)</f>
        <v>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391</v>
      </c>
      <c r="D59" s="367"/>
      <c r="E59" s="93"/>
      <c r="F59" s="93"/>
      <c r="G59" s="93"/>
      <c r="H59" s="76"/>
      <c r="I59" s="76"/>
      <c r="J59" s="76"/>
      <c r="K59" s="112"/>
    </row>
    <row r="60" spans="3:12" ht="18.75" x14ac:dyDescent="0.25">
      <c r="C60" s="210" t="e">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#N/A</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130</v>
      </c>
      <c r="H62" s="149" t="s">
        <v>46</v>
      </c>
      <c r="I62" s="149" t="s">
        <v>131</v>
      </c>
      <c r="J62" s="149" t="s">
        <v>409</v>
      </c>
      <c r="K62" s="149" t="s">
        <v>410</v>
      </c>
      <c r="L62" s="149" t="s">
        <v>463</v>
      </c>
    </row>
    <row r="63" spans="3:12" ht="15.75" thickBot="1" x14ac:dyDescent="0.3">
      <c r="C63" s="304" t="s">
        <v>1338</v>
      </c>
      <c r="D63" s="158"/>
      <c r="E63" s="96">
        <f>HLOOKUP($C63,$CB$2:$CE$3,2,0)</f>
        <v>15000</v>
      </c>
      <c r="F63" s="97">
        <f>D63*E63</f>
        <v>0</v>
      </c>
      <c r="G63" s="165"/>
      <c r="H63" s="98" t="s">
        <v>1013</v>
      </c>
      <c r="I63" s="98" t="str">
        <f>VLOOKUP(H63,Presupuesto!$B$11:$C$565,2,0)</f>
        <v>EQUIPO DE COMPUTACION</v>
      </c>
      <c r="J63" s="218" t="s">
        <v>1453</v>
      </c>
      <c r="K63" s="98" t="s">
        <v>393</v>
      </c>
      <c r="L63" s="98"/>
    </row>
    <row r="64" spans="3:12" x14ac:dyDescent="0.25">
      <c r="C64" s="304" t="s">
        <v>1336</v>
      </c>
      <c r="D64" s="151"/>
      <c r="E64" s="96">
        <f>HLOOKUP($C64,$CB$2:$CE$3,2,0)</f>
        <v>35000</v>
      </c>
      <c r="F64" s="97">
        <f>D64*E64</f>
        <v>0</v>
      </c>
      <c r="G64" s="165"/>
      <c r="H64" s="101" t="s">
        <v>1013</v>
      </c>
      <c r="I64" s="101" t="str">
        <f>VLOOKUP(H64,Presupuesto!$B$11:$C$565,2,0)</f>
        <v>EQUIPO DE COMPUTACION</v>
      </c>
      <c r="J64" s="98" t="str">
        <f>$J$63</f>
        <v>Posgrado</v>
      </c>
      <c r="K64" s="98" t="s">
        <v>411</v>
      </c>
      <c r="L64" s="98"/>
    </row>
    <row r="65" spans="3:12" x14ac:dyDescent="0.25">
      <c r="C65" s="99" t="s">
        <v>73</v>
      </c>
      <c r="D65" s="151"/>
      <c r="E65" s="100">
        <v>4000</v>
      </c>
      <c r="F65" s="97">
        <f t="shared" ref="F65:F76" si="2">D65*E65</f>
        <v>0</v>
      </c>
      <c r="G65" s="165"/>
      <c r="H65" s="101" t="s">
        <v>985</v>
      </c>
      <c r="I65" s="101" t="str">
        <f>VLOOKUP(H65,Presupuesto!$B$11:$C$565,2,0)</f>
        <v>EQUIPOS VARIOS DE OFICINA</v>
      </c>
      <c r="J65" s="98" t="str">
        <f t="shared" ref="J65:J76" si="3">$J$63</f>
        <v>Posgrado</v>
      </c>
      <c r="K65" s="98" t="s">
        <v>394</v>
      </c>
      <c r="L65" s="98"/>
    </row>
    <row r="66" spans="3:12" x14ac:dyDescent="0.25">
      <c r="C66" s="99" t="s">
        <v>74</v>
      </c>
      <c r="D66" s="151"/>
      <c r="E66" s="100">
        <v>8000</v>
      </c>
      <c r="F66" s="97">
        <f t="shared" si="2"/>
        <v>0</v>
      </c>
      <c r="G66" s="165"/>
      <c r="H66" s="101" t="s">
        <v>1013</v>
      </c>
      <c r="I66" s="101" t="str">
        <f>VLOOKUP(H66,Presupuesto!$B$11:$C$565,2,0)</f>
        <v>EQUIPO DE COMPUTACION</v>
      </c>
      <c r="J66" s="98" t="str">
        <f t="shared" si="3"/>
        <v>Posgrado</v>
      </c>
      <c r="K66" s="98" t="s">
        <v>394</v>
      </c>
      <c r="L66" s="98"/>
    </row>
    <row r="67" spans="3:12" x14ac:dyDescent="0.25">
      <c r="C67" s="99" t="s">
        <v>75</v>
      </c>
      <c r="D67" s="151"/>
      <c r="E67" s="100">
        <v>5000</v>
      </c>
      <c r="F67" s="97">
        <f t="shared" si="2"/>
        <v>0</v>
      </c>
      <c r="G67" s="165"/>
      <c r="H67" s="101" t="s">
        <v>1013</v>
      </c>
      <c r="I67" s="101" t="str">
        <f>VLOOKUP(H67,Presupuesto!$B$11:$C$565,2,0)</f>
        <v>EQUIPO DE COMPUTACION</v>
      </c>
      <c r="J67" s="98" t="str">
        <f t="shared" si="3"/>
        <v>Posgrado</v>
      </c>
      <c r="K67" s="98" t="s">
        <v>394</v>
      </c>
      <c r="L67" s="98"/>
    </row>
    <row r="68" spans="3:12" x14ac:dyDescent="0.25">
      <c r="C68" s="99" t="s">
        <v>35</v>
      </c>
      <c r="D68" s="151"/>
      <c r="E68" s="100">
        <v>13000</v>
      </c>
      <c r="F68" s="97">
        <f t="shared" si="2"/>
        <v>0</v>
      </c>
      <c r="G68" s="165"/>
      <c r="H68" s="101" t="s">
        <v>999</v>
      </c>
      <c r="I68" s="101" t="str">
        <f>VLOOKUP(H68,Presupuesto!$B$11:$C$565,2,0)</f>
        <v>EQUIPO DE TRANSPORTE TRACCION Y ELEVACION</v>
      </c>
      <c r="J68" s="98" t="str">
        <f t="shared" si="3"/>
        <v>Posgrado</v>
      </c>
      <c r="K68" s="98" t="s">
        <v>394</v>
      </c>
      <c r="L68" s="98"/>
    </row>
    <row r="69" spans="3:12" x14ac:dyDescent="0.25">
      <c r="C69" s="99" t="s">
        <v>76</v>
      </c>
      <c r="D69" s="151"/>
      <c r="E69" s="100">
        <v>15000</v>
      </c>
      <c r="F69" s="97">
        <f t="shared" si="2"/>
        <v>0</v>
      </c>
      <c r="G69" s="165"/>
      <c r="H69" s="101" t="s">
        <v>999</v>
      </c>
      <c r="I69" s="101" t="str">
        <f>VLOOKUP(H69,Presupuesto!$B$11:$C$565,2,0)</f>
        <v>EQUIPO DE TRANSPORTE TRACCION Y ELEVACION</v>
      </c>
      <c r="J69" s="98" t="str">
        <f t="shared" si="3"/>
        <v>Posgrado</v>
      </c>
      <c r="K69" s="98" t="s">
        <v>394</v>
      </c>
      <c r="L69" s="98"/>
    </row>
    <row r="70" spans="3:12" x14ac:dyDescent="0.25">
      <c r="C70" s="99" t="s">
        <v>77</v>
      </c>
      <c r="D70" s="151"/>
      <c r="E70" s="100">
        <v>10000</v>
      </c>
      <c r="F70" s="97">
        <f t="shared" si="2"/>
        <v>0</v>
      </c>
      <c r="G70" s="165"/>
      <c r="H70" s="101" t="s">
        <v>999</v>
      </c>
      <c r="I70" s="101" t="str">
        <f>VLOOKUP(H70,Presupuesto!$B$11:$C$565,2,0)</f>
        <v>EQUIPO DE TRANSPORTE TRACCION Y ELEVACION</v>
      </c>
      <c r="J70" s="98" t="str">
        <f t="shared" si="3"/>
        <v>Posgrado</v>
      </c>
      <c r="K70" s="98" t="s">
        <v>402</v>
      </c>
      <c r="L70" s="98"/>
    </row>
    <row r="71" spans="3:12" x14ac:dyDescent="0.25">
      <c r="C71" s="99" t="s">
        <v>78</v>
      </c>
      <c r="D71" s="151"/>
      <c r="E71" s="100">
        <v>10000</v>
      </c>
      <c r="F71" s="97">
        <f t="shared" si="2"/>
        <v>0</v>
      </c>
      <c r="G71" s="165"/>
      <c r="H71" s="101" t="s">
        <v>1045</v>
      </c>
      <c r="I71" s="101" t="str">
        <f>VLOOKUP(H71,Presupuesto!$B$11:$C$565,2,0)</f>
        <v>APLICACIONES INFORMATICAS</v>
      </c>
      <c r="J71" s="98" t="str">
        <f t="shared" si="3"/>
        <v>Posgrado</v>
      </c>
      <c r="K71" s="98" t="s">
        <v>398</v>
      </c>
      <c r="L71" s="98"/>
    </row>
    <row r="72" spans="3:12" x14ac:dyDescent="0.25">
      <c r="C72" s="109" t="s">
        <v>79</v>
      </c>
      <c r="D72" s="151"/>
      <c r="E72" s="100">
        <v>2000</v>
      </c>
      <c r="F72" s="97">
        <f t="shared" si="2"/>
        <v>0</v>
      </c>
      <c r="G72" s="165"/>
      <c r="H72" s="110" t="s">
        <v>1013</v>
      </c>
      <c r="I72" s="110" t="str">
        <f>VLOOKUP(H72,Presupuesto!$B$11:$C$565,2,0)</f>
        <v>EQUIPO DE COMPUTACION</v>
      </c>
      <c r="J72" s="98" t="str">
        <f t="shared" si="3"/>
        <v>Posgrado</v>
      </c>
      <c r="K72" s="98" t="s">
        <v>394</v>
      </c>
      <c r="L72" s="98"/>
    </row>
    <row r="73" spans="3:12" x14ac:dyDescent="0.25">
      <c r="C73" s="109" t="s">
        <v>1481</v>
      </c>
      <c r="D73" s="151"/>
      <c r="E73" s="100">
        <v>1500</v>
      </c>
      <c r="F73" s="97">
        <f t="shared" si="2"/>
        <v>0</v>
      </c>
      <c r="G73" s="165"/>
      <c r="H73" s="110" t="s">
        <v>945</v>
      </c>
      <c r="I73" s="110" t="str">
        <f>VLOOKUP(H73,Presupuesto!$B$11:$C$565,2,0)</f>
        <v>UTILES Y MATERIALES ELECTRICOS</v>
      </c>
      <c r="J73" s="98" t="str">
        <f t="shared" si="3"/>
        <v>Posgrado</v>
      </c>
      <c r="K73" s="98" t="s">
        <v>394</v>
      </c>
      <c r="L73" s="98"/>
    </row>
    <row r="74" spans="3:12" x14ac:dyDescent="0.25">
      <c r="C74" s="109" t="s">
        <v>80</v>
      </c>
      <c r="D74" s="151"/>
      <c r="E74" s="100">
        <v>1500</v>
      </c>
      <c r="F74" s="97">
        <f t="shared" si="2"/>
        <v>0</v>
      </c>
      <c r="G74" s="165"/>
      <c r="H74" s="110" t="s">
        <v>1013</v>
      </c>
      <c r="I74" s="110" t="str">
        <f>VLOOKUP(H74,Presupuesto!$B$11:$C$565,2,0)</f>
        <v>EQUIPO DE COMPUTACION</v>
      </c>
      <c r="J74" s="98" t="str">
        <f t="shared" si="3"/>
        <v>Posgrado</v>
      </c>
      <c r="K74" s="98" t="s">
        <v>394</v>
      </c>
      <c r="L74" s="98"/>
    </row>
    <row r="75" spans="3:12" x14ac:dyDescent="0.25">
      <c r="C75" s="109" t="s">
        <v>81</v>
      </c>
      <c r="D75" s="151"/>
      <c r="E75" s="100">
        <v>500</v>
      </c>
      <c r="F75" s="97">
        <f t="shared" si="2"/>
        <v>0</v>
      </c>
      <c r="G75" s="165"/>
      <c r="H75" s="110" t="s">
        <v>954</v>
      </c>
      <c r="I75" s="110" t="str">
        <f>VLOOKUP(H75,Presupuesto!$B$11:$C$565,2,0)</f>
        <v>OTROS RESPUESTOS Y ACCESORIOS MENORES</v>
      </c>
      <c r="J75" s="98" t="str">
        <f t="shared" si="3"/>
        <v>Posgrado</v>
      </c>
      <c r="K75" s="98" t="s">
        <v>394</v>
      </c>
      <c r="L75" s="98"/>
    </row>
    <row r="76" spans="3:12" ht="15.75" thickBot="1" x14ac:dyDescent="0.3">
      <c r="C76" s="102" t="s">
        <v>82</v>
      </c>
      <c r="D76" s="159"/>
      <c r="E76" s="104">
        <v>20</v>
      </c>
      <c r="F76" s="105">
        <f t="shared" si="2"/>
        <v>0</v>
      </c>
      <c r="G76" s="162"/>
      <c r="H76" s="106" t="s">
        <v>954</v>
      </c>
      <c r="I76" s="106" t="str">
        <f>VLOOKUP(H76,Presupuesto!$B$11:$C$565,2,0)</f>
        <v>OTROS RESPUESTOS Y ACCESORIOS MENORES</v>
      </c>
      <c r="J76" s="106" t="str">
        <f t="shared" si="3"/>
        <v>Posgrado</v>
      </c>
      <c r="K76" s="124" t="s">
        <v>393</v>
      </c>
      <c r="L76" s="124"/>
    </row>
    <row r="77" spans="3:12" x14ac:dyDescent="0.25">
      <c r="F77" s="93"/>
      <c r="G77" s="76"/>
      <c r="H77" s="76"/>
      <c r="I77" s="76"/>
    </row>
    <row r="78" spans="3:12" ht="15.75" thickBot="1" x14ac:dyDescent="0.3"/>
    <row r="79" spans="3:12" ht="15.75" thickBot="1" x14ac:dyDescent="0.3">
      <c r="C79" s="29" t="s">
        <v>43</v>
      </c>
      <c r="D79" s="108">
        <f>SUM(F86:F99)</f>
        <v>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391</v>
      </c>
      <c r="D82" s="367"/>
      <c r="E82" s="93"/>
      <c r="F82" s="93"/>
      <c r="G82" s="93"/>
      <c r="H82" s="76"/>
      <c r="I82" s="76"/>
      <c r="J82" s="76"/>
      <c r="K82" s="112"/>
    </row>
    <row r="83" spans="3:12" ht="18.75" x14ac:dyDescent="0.25">
      <c r="C83" s="210" t="e">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#N/A</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130</v>
      </c>
      <c r="H85" s="149" t="s">
        <v>46</v>
      </c>
      <c r="I85" s="149" t="s">
        <v>131</v>
      </c>
      <c r="J85" s="149" t="s">
        <v>409</v>
      </c>
      <c r="K85" s="149" t="s">
        <v>410</v>
      </c>
      <c r="L85" s="149" t="s">
        <v>463</v>
      </c>
    </row>
    <row r="86" spans="3:12" ht="15.75" thickBot="1" x14ac:dyDescent="0.3">
      <c r="C86" s="304" t="s">
        <v>1338</v>
      </c>
      <c r="D86" s="158"/>
      <c r="E86" s="96">
        <f>HLOOKUP($C86,$CB$2:$CE$3,2,0)</f>
        <v>15000</v>
      </c>
      <c r="F86" s="97">
        <f>D86*E86</f>
        <v>0</v>
      </c>
      <c r="G86" s="165"/>
      <c r="H86" s="98" t="s">
        <v>1013</v>
      </c>
      <c r="I86" s="98" t="str">
        <f>VLOOKUP(H86,Presupuesto!$B$11:$C$565,2,0)</f>
        <v>EQUIPO DE COMPUTACION</v>
      </c>
      <c r="J86" s="218" t="s">
        <v>1453</v>
      </c>
      <c r="K86" s="98" t="s">
        <v>393</v>
      </c>
      <c r="L86" s="98"/>
    </row>
    <row r="87" spans="3:12" x14ac:dyDescent="0.25">
      <c r="C87" s="304" t="s">
        <v>1336</v>
      </c>
      <c r="D87" s="151"/>
      <c r="E87" s="96">
        <f>HLOOKUP($C87,$CB$2:$CE$3,2,0)</f>
        <v>35000</v>
      </c>
      <c r="F87" s="97">
        <f>D87*E87</f>
        <v>0</v>
      </c>
      <c r="G87" s="165"/>
      <c r="H87" s="101" t="s">
        <v>1013</v>
      </c>
      <c r="I87" s="101" t="str">
        <f>VLOOKUP(H87,Presupuesto!$B$11:$C$565,2,0)</f>
        <v>EQUIPO DE COMPUTACION</v>
      </c>
      <c r="J87" s="98" t="str">
        <f>$J$86</f>
        <v>Posgrado</v>
      </c>
      <c r="K87" s="98" t="s">
        <v>411</v>
      </c>
      <c r="L87" s="98"/>
    </row>
    <row r="88" spans="3:12" x14ac:dyDescent="0.25">
      <c r="C88" s="99" t="s">
        <v>73</v>
      </c>
      <c r="D88" s="151"/>
      <c r="E88" s="100">
        <v>4000</v>
      </c>
      <c r="F88" s="97">
        <f t="shared" ref="F88:F99" si="4">D88*E88</f>
        <v>0</v>
      </c>
      <c r="G88" s="165"/>
      <c r="H88" s="101" t="s">
        <v>985</v>
      </c>
      <c r="I88" s="101" t="str">
        <f>VLOOKUP(H88,Presupuesto!$B$11:$C$565,2,0)</f>
        <v>EQUIPOS VARIOS DE OFICINA</v>
      </c>
      <c r="J88" s="98" t="str">
        <f t="shared" ref="J88:J99" si="5">$J$86</f>
        <v>Posgrado</v>
      </c>
      <c r="K88" s="98" t="s">
        <v>394</v>
      </c>
      <c r="L88" s="98"/>
    </row>
    <row r="89" spans="3:12" x14ac:dyDescent="0.25">
      <c r="C89" s="99" t="s">
        <v>74</v>
      </c>
      <c r="D89" s="151"/>
      <c r="E89" s="100">
        <v>8000</v>
      </c>
      <c r="F89" s="97">
        <f t="shared" si="4"/>
        <v>0</v>
      </c>
      <c r="G89" s="165"/>
      <c r="H89" s="101" t="s">
        <v>1013</v>
      </c>
      <c r="I89" s="101" t="str">
        <f>VLOOKUP(H89,Presupuesto!$B$11:$C$565,2,0)</f>
        <v>EQUIPO DE COMPUTACION</v>
      </c>
      <c r="J89" s="98" t="str">
        <f t="shared" si="5"/>
        <v>Posgrado</v>
      </c>
      <c r="K89" s="98" t="s">
        <v>394</v>
      </c>
      <c r="L89" s="98"/>
    </row>
    <row r="90" spans="3:12" x14ac:dyDescent="0.25">
      <c r="C90" s="99" t="s">
        <v>75</v>
      </c>
      <c r="D90" s="151"/>
      <c r="E90" s="100">
        <v>5000</v>
      </c>
      <c r="F90" s="97">
        <f t="shared" si="4"/>
        <v>0</v>
      </c>
      <c r="G90" s="165"/>
      <c r="H90" s="101" t="s">
        <v>1013</v>
      </c>
      <c r="I90" s="101" t="str">
        <f>VLOOKUP(H90,Presupuesto!$B$11:$C$565,2,0)</f>
        <v>EQUIPO DE COMPUTACION</v>
      </c>
      <c r="J90" s="98" t="str">
        <f t="shared" si="5"/>
        <v>Posgrado</v>
      </c>
      <c r="K90" s="98" t="s">
        <v>394</v>
      </c>
      <c r="L90" s="98"/>
    </row>
    <row r="91" spans="3:12" x14ac:dyDescent="0.25">
      <c r="C91" s="99" t="s">
        <v>35</v>
      </c>
      <c r="D91" s="151"/>
      <c r="E91" s="100">
        <v>13000</v>
      </c>
      <c r="F91" s="97">
        <f t="shared" si="4"/>
        <v>0</v>
      </c>
      <c r="G91" s="165"/>
      <c r="H91" s="101" t="s">
        <v>999</v>
      </c>
      <c r="I91" s="101" t="str">
        <f>VLOOKUP(H91,Presupuesto!$B$11:$C$565,2,0)</f>
        <v>EQUIPO DE TRANSPORTE TRACCION Y ELEVACION</v>
      </c>
      <c r="J91" s="98" t="str">
        <f t="shared" si="5"/>
        <v>Posgrado</v>
      </c>
      <c r="K91" s="98" t="s">
        <v>394</v>
      </c>
      <c r="L91" s="98"/>
    </row>
    <row r="92" spans="3:12" x14ac:dyDescent="0.25">
      <c r="C92" s="99" t="s">
        <v>76</v>
      </c>
      <c r="D92" s="151"/>
      <c r="E92" s="100">
        <v>15000</v>
      </c>
      <c r="F92" s="97">
        <f t="shared" si="4"/>
        <v>0</v>
      </c>
      <c r="G92" s="165"/>
      <c r="H92" s="101" t="s">
        <v>999</v>
      </c>
      <c r="I92" s="101" t="str">
        <f>VLOOKUP(H92,Presupuesto!$B$11:$C$565,2,0)</f>
        <v>EQUIPO DE TRANSPORTE TRACCION Y ELEVACION</v>
      </c>
      <c r="J92" s="98" t="str">
        <f t="shared" si="5"/>
        <v>Posgrado</v>
      </c>
      <c r="K92" s="98" t="s">
        <v>394</v>
      </c>
      <c r="L92" s="98"/>
    </row>
    <row r="93" spans="3:12" x14ac:dyDescent="0.25">
      <c r="C93" s="99" t="s">
        <v>77</v>
      </c>
      <c r="D93" s="151"/>
      <c r="E93" s="100">
        <v>10000</v>
      </c>
      <c r="F93" s="97">
        <f t="shared" si="4"/>
        <v>0</v>
      </c>
      <c r="G93" s="165"/>
      <c r="H93" s="101" t="s">
        <v>999</v>
      </c>
      <c r="I93" s="101" t="str">
        <f>VLOOKUP(H93,Presupuesto!$B$11:$C$565,2,0)</f>
        <v>EQUIPO DE TRANSPORTE TRACCION Y ELEVACION</v>
      </c>
      <c r="J93" s="98" t="str">
        <f t="shared" si="5"/>
        <v>Posgrado</v>
      </c>
      <c r="K93" s="98" t="s">
        <v>402</v>
      </c>
      <c r="L93" s="98"/>
    </row>
    <row r="94" spans="3:12" x14ac:dyDescent="0.25">
      <c r="C94" s="99" t="s">
        <v>78</v>
      </c>
      <c r="D94" s="151"/>
      <c r="E94" s="100">
        <v>10000</v>
      </c>
      <c r="F94" s="97">
        <f t="shared" si="4"/>
        <v>0</v>
      </c>
      <c r="G94" s="165"/>
      <c r="H94" s="101" t="s">
        <v>1045</v>
      </c>
      <c r="I94" s="101" t="str">
        <f>VLOOKUP(H94,Presupuesto!$B$11:$C$565,2,0)</f>
        <v>APLICACIONES INFORMATICAS</v>
      </c>
      <c r="J94" s="98" t="str">
        <f t="shared" si="5"/>
        <v>Posgrado</v>
      </c>
      <c r="K94" s="98" t="s">
        <v>398</v>
      </c>
      <c r="L94" s="98"/>
    </row>
    <row r="95" spans="3:12" x14ac:dyDescent="0.25">
      <c r="C95" s="109" t="s">
        <v>79</v>
      </c>
      <c r="D95" s="151"/>
      <c r="E95" s="100">
        <v>2000</v>
      </c>
      <c r="F95" s="97">
        <f t="shared" si="4"/>
        <v>0</v>
      </c>
      <c r="G95" s="165"/>
      <c r="H95" s="110" t="s">
        <v>1013</v>
      </c>
      <c r="I95" s="110" t="str">
        <f>VLOOKUP(H95,Presupuesto!$B$11:$C$565,2,0)</f>
        <v>EQUIPO DE COMPUTACION</v>
      </c>
      <c r="J95" s="98" t="str">
        <f t="shared" si="5"/>
        <v>Posgrado</v>
      </c>
      <c r="K95" s="98" t="s">
        <v>394</v>
      </c>
      <c r="L95" s="98"/>
    </row>
    <row r="96" spans="3:12" x14ac:dyDescent="0.25">
      <c r="C96" s="109" t="s">
        <v>1481</v>
      </c>
      <c r="D96" s="151"/>
      <c r="E96" s="100">
        <v>1500</v>
      </c>
      <c r="F96" s="97">
        <f t="shared" si="4"/>
        <v>0</v>
      </c>
      <c r="G96" s="165"/>
      <c r="H96" s="110" t="s">
        <v>945</v>
      </c>
      <c r="I96" s="110" t="str">
        <f>VLOOKUP(H96,Presupuesto!$B$11:$C$565,2,0)</f>
        <v>UTILES Y MATERIALES ELECTRICOS</v>
      </c>
      <c r="J96" s="98" t="str">
        <f t="shared" si="5"/>
        <v>Posgrado</v>
      </c>
      <c r="K96" s="98" t="s">
        <v>394</v>
      </c>
      <c r="L96" s="98"/>
    </row>
    <row r="97" spans="3:12" x14ac:dyDescent="0.25">
      <c r="C97" s="109" t="s">
        <v>80</v>
      </c>
      <c r="D97" s="151"/>
      <c r="E97" s="100">
        <v>1500</v>
      </c>
      <c r="F97" s="97">
        <f t="shared" si="4"/>
        <v>0</v>
      </c>
      <c r="G97" s="165"/>
      <c r="H97" s="110" t="s">
        <v>1013</v>
      </c>
      <c r="I97" s="110" t="str">
        <f>VLOOKUP(H97,Presupuesto!$B$11:$C$565,2,0)</f>
        <v>EQUIPO DE COMPUTACION</v>
      </c>
      <c r="J97" s="98" t="str">
        <f t="shared" si="5"/>
        <v>Posgrado</v>
      </c>
      <c r="K97" s="98" t="s">
        <v>394</v>
      </c>
      <c r="L97" s="98"/>
    </row>
    <row r="98" spans="3:12" x14ac:dyDescent="0.25">
      <c r="C98" s="109" t="s">
        <v>81</v>
      </c>
      <c r="D98" s="151"/>
      <c r="E98" s="100">
        <v>500</v>
      </c>
      <c r="F98" s="97">
        <f t="shared" si="4"/>
        <v>0</v>
      </c>
      <c r="G98" s="165"/>
      <c r="H98" s="110" t="s">
        <v>954</v>
      </c>
      <c r="I98" s="110" t="str">
        <f>VLOOKUP(H98,Presupuesto!$B$11:$C$565,2,0)</f>
        <v>OTROS RESPUESTOS Y ACCESORIOS MENORES</v>
      </c>
      <c r="J98" s="98" t="str">
        <f t="shared" si="5"/>
        <v>Posgrado</v>
      </c>
      <c r="K98" s="98" t="s">
        <v>394</v>
      </c>
      <c r="L98" s="98"/>
    </row>
    <row r="99" spans="3:12" ht="15.75" thickBot="1" x14ac:dyDescent="0.3">
      <c r="C99" s="102" t="s">
        <v>82</v>
      </c>
      <c r="D99" s="159"/>
      <c r="E99" s="104">
        <v>20</v>
      </c>
      <c r="F99" s="105">
        <f t="shared" si="4"/>
        <v>0</v>
      </c>
      <c r="G99" s="162"/>
      <c r="H99" s="106" t="s">
        <v>954</v>
      </c>
      <c r="I99" s="106" t="str">
        <f>VLOOKUP(H99,Presupuesto!$B$11:$C$565,2,0)</f>
        <v>OTROS RESPUESTOS Y ACCESORIOS MENORES</v>
      </c>
      <c r="J99" s="106" t="str">
        <f t="shared" si="5"/>
        <v>Posgrado</v>
      </c>
      <c r="K99" s="124" t="s">
        <v>393</v>
      </c>
      <c r="L99" s="124"/>
    </row>
    <row r="101" spans="3:12" ht="15.75" thickBot="1" x14ac:dyDescent="0.3"/>
    <row r="102" spans="3:12" ht="15.75" thickBot="1" x14ac:dyDescent="0.3">
      <c r="C102" s="29" t="s">
        <v>43</v>
      </c>
      <c r="D102" s="108">
        <f>SUM(F109:F122)</f>
        <v>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391</v>
      </c>
      <c r="D105" s="367"/>
      <c r="E105" s="93"/>
      <c r="F105" s="93"/>
      <c r="G105" s="93"/>
      <c r="H105" s="76"/>
      <c r="I105" s="76"/>
      <c r="J105" s="76"/>
      <c r="K105" s="112"/>
    </row>
    <row r="106" spans="3:12" ht="18.75" x14ac:dyDescent="0.25">
      <c r="C106" s="210" t="e">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#N/A</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130</v>
      </c>
      <c r="H108" s="149" t="s">
        <v>46</v>
      </c>
      <c r="I108" s="149" t="s">
        <v>131</v>
      </c>
      <c r="J108" s="149" t="s">
        <v>409</v>
      </c>
      <c r="K108" s="149" t="s">
        <v>410</v>
      </c>
      <c r="L108" s="149" t="s">
        <v>463</v>
      </c>
    </row>
    <row r="109" spans="3:12" ht="15.75" thickBot="1" x14ac:dyDescent="0.3">
      <c r="C109" s="304" t="s">
        <v>1338</v>
      </c>
      <c r="D109" s="158"/>
      <c r="E109" s="96">
        <f>HLOOKUP($C109,$CB$2:$CE$3,2,0)</f>
        <v>15000</v>
      </c>
      <c r="F109" s="97">
        <f>D109*E109</f>
        <v>0</v>
      </c>
      <c r="G109" s="165"/>
      <c r="H109" s="98" t="s">
        <v>1013</v>
      </c>
      <c r="I109" s="98" t="str">
        <f>VLOOKUP(H109,Presupuesto!$B$11:$C$565,2,0)</f>
        <v>EQUIPO DE COMPUTACION</v>
      </c>
      <c r="J109" s="218" t="s">
        <v>1513</v>
      </c>
      <c r="K109" s="98" t="s">
        <v>393</v>
      </c>
      <c r="L109" s="98"/>
    </row>
    <row r="110" spans="3:12" x14ac:dyDescent="0.25">
      <c r="C110" s="304" t="s">
        <v>1336</v>
      </c>
      <c r="D110" s="151"/>
      <c r="E110" s="96">
        <f>HLOOKUP($C110,$CB$2:$CE$3,2,0)</f>
        <v>35000</v>
      </c>
      <c r="F110" s="97">
        <f>D110*E110</f>
        <v>0</v>
      </c>
      <c r="G110" s="165"/>
      <c r="H110" s="101" t="s">
        <v>1013</v>
      </c>
      <c r="I110" s="101" t="str">
        <f>VLOOKUP(H110,Presupuesto!$B$11:$C$565,2,0)</f>
        <v>EQUIPO DE COMPUTACION</v>
      </c>
      <c r="J110" s="98" t="str">
        <f>$J$109</f>
        <v>Gestión Tecnologías de Información y Comunicación</v>
      </c>
      <c r="K110" s="98" t="s">
        <v>411</v>
      </c>
      <c r="L110" s="98"/>
    </row>
    <row r="111" spans="3:12" x14ac:dyDescent="0.25">
      <c r="C111" s="99" t="s">
        <v>73</v>
      </c>
      <c r="D111" s="151"/>
      <c r="E111" s="100">
        <v>4000</v>
      </c>
      <c r="F111" s="97">
        <f t="shared" ref="F111:F122" si="6">D111*E111</f>
        <v>0</v>
      </c>
      <c r="G111" s="165"/>
      <c r="H111" s="101" t="s">
        <v>985</v>
      </c>
      <c r="I111" s="101" t="str">
        <f>VLOOKUP(H111,Presupuesto!$B$11:$C$565,2,0)</f>
        <v>EQUIPOS VARIOS DE OFICINA</v>
      </c>
      <c r="J111" s="98" t="str">
        <f t="shared" ref="J111:J122" si="7">$J$109</f>
        <v>Gestión Tecnologías de Información y Comunicación</v>
      </c>
      <c r="K111" s="98" t="s">
        <v>394</v>
      </c>
      <c r="L111" s="98"/>
    </row>
    <row r="112" spans="3:12" x14ac:dyDescent="0.25">
      <c r="C112" s="99" t="s">
        <v>74</v>
      </c>
      <c r="D112" s="151"/>
      <c r="E112" s="100">
        <v>8000</v>
      </c>
      <c r="F112" s="97">
        <f t="shared" si="6"/>
        <v>0</v>
      </c>
      <c r="G112" s="165"/>
      <c r="H112" s="101" t="s">
        <v>1013</v>
      </c>
      <c r="I112" s="101" t="str">
        <f>VLOOKUP(H112,Presupuesto!$B$11:$C$565,2,0)</f>
        <v>EQUIPO DE COMPUTACION</v>
      </c>
      <c r="J112" s="98" t="str">
        <f t="shared" si="7"/>
        <v>Gestión Tecnologías de Información y Comunicación</v>
      </c>
      <c r="K112" s="98" t="s">
        <v>394</v>
      </c>
      <c r="L112" s="98"/>
    </row>
    <row r="113" spans="3:12" x14ac:dyDescent="0.25">
      <c r="C113" s="99" t="s">
        <v>75</v>
      </c>
      <c r="D113" s="151"/>
      <c r="E113" s="100">
        <v>5000</v>
      </c>
      <c r="F113" s="97">
        <f t="shared" si="6"/>
        <v>0</v>
      </c>
      <c r="G113" s="165"/>
      <c r="H113" s="101" t="s">
        <v>1013</v>
      </c>
      <c r="I113" s="101" t="str">
        <f>VLOOKUP(H113,Presupuesto!$B$11:$C$565,2,0)</f>
        <v>EQUIPO DE COMPUTACION</v>
      </c>
      <c r="J113" s="98" t="str">
        <f t="shared" si="7"/>
        <v>Gestión Tecnologías de Información y Comunicación</v>
      </c>
      <c r="K113" s="98" t="s">
        <v>394</v>
      </c>
      <c r="L113" s="98"/>
    </row>
    <row r="114" spans="3:12" x14ac:dyDescent="0.25">
      <c r="C114" s="99" t="s">
        <v>35</v>
      </c>
      <c r="D114" s="151"/>
      <c r="E114" s="100">
        <v>13000</v>
      </c>
      <c r="F114" s="97">
        <f t="shared" si="6"/>
        <v>0</v>
      </c>
      <c r="G114" s="165"/>
      <c r="H114" s="101" t="s">
        <v>999</v>
      </c>
      <c r="I114" s="101" t="str">
        <f>VLOOKUP(H114,Presupuesto!$B$11:$C$565,2,0)</f>
        <v>EQUIPO DE TRANSPORTE TRACCION Y ELEVACION</v>
      </c>
      <c r="J114" s="98" t="str">
        <f t="shared" si="7"/>
        <v>Gestión Tecnologías de Información y Comunicación</v>
      </c>
      <c r="K114" s="98" t="s">
        <v>394</v>
      </c>
      <c r="L114" s="98"/>
    </row>
    <row r="115" spans="3:12" x14ac:dyDescent="0.25">
      <c r="C115" s="99" t="s">
        <v>76</v>
      </c>
      <c r="D115" s="151"/>
      <c r="E115" s="100">
        <v>15000</v>
      </c>
      <c r="F115" s="97">
        <f t="shared" si="6"/>
        <v>0</v>
      </c>
      <c r="G115" s="165"/>
      <c r="H115" s="101" t="s">
        <v>999</v>
      </c>
      <c r="I115" s="101" t="str">
        <f>VLOOKUP(H115,Presupuesto!$B$11:$C$565,2,0)</f>
        <v>EQUIPO DE TRANSPORTE TRACCION Y ELEVACION</v>
      </c>
      <c r="J115" s="98" t="str">
        <f t="shared" si="7"/>
        <v>Gestión Tecnologías de Información y Comunicación</v>
      </c>
      <c r="K115" s="98" t="s">
        <v>394</v>
      </c>
      <c r="L115" s="98"/>
    </row>
    <row r="116" spans="3:12" x14ac:dyDescent="0.25">
      <c r="C116" s="99" t="s">
        <v>77</v>
      </c>
      <c r="D116" s="151"/>
      <c r="E116" s="100">
        <v>10000</v>
      </c>
      <c r="F116" s="97">
        <f t="shared" si="6"/>
        <v>0</v>
      </c>
      <c r="G116" s="165"/>
      <c r="H116" s="101" t="s">
        <v>999</v>
      </c>
      <c r="I116" s="101" t="str">
        <f>VLOOKUP(H116,Presupuesto!$B$11:$C$565,2,0)</f>
        <v>EQUIPO DE TRANSPORTE TRACCION Y ELEVACION</v>
      </c>
      <c r="J116" s="98" t="str">
        <f t="shared" si="7"/>
        <v>Gestión Tecnologías de Información y Comunicación</v>
      </c>
      <c r="K116" s="98" t="s">
        <v>402</v>
      </c>
      <c r="L116" s="98"/>
    </row>
    <row r="117" spans="3:12" x14ac:dyDescent="0.25">
      <c r="C117" s="99" t="s">
        <v>78</v>
      </c>
      <c r="D117" s="151"/>
      <c r="E117" s="100">
        <v>10000</v>
      </c>
      <c r="F117" s="97">
        <f t="shared" si="6"/>
        <v>0</v>
      </c>
      <c r="G117" s="165"/>
      <c r="H117" s="101" t="s">
        <v>1045</v>
      </c>
      <c r="I117" s="101" t="str">
        <f>VLOOKUP(H117,Presupuesto!$B$11:$C$565,2,0)</f>
        <v>APLICACIONES INFORMATICAS</v>
      </c>
      <c r="J117" s="98" t="str">
        <f t="shared" si="7"/>
        <v>Gestión Tecnologías de Información y Comunicación</v>
      </c>
      <c r="K117" s="98" t="s">
        <v>398</v>
      </c>
      <c r="L117" s="98"/>
    </row>
    <row r="118" spans="3:12" x14ac:dyDescent="0.25">
      <c r="C118" s="109" t="s">
        <v>79</v>
      </c>
      <c r="D118" s="151"/>
      <c r="E118" s="100">
        <v>2000</v>
      </c>
      <c r="F118" s="97">
        <f t="shared" si="6"/>
        <v>0</v>
      </c>
      <c r="G118" s="165"/>
      <c r="H118" s="110" t="s">
        <v>1013</v>
      </c>
      <c r="I118" s="110" t="str">
        <f>VLOOKUP(H118,Presupuesto!$B$11:$C$565,2,0)</f>
        <v>EQUIPO DE COMPUTACION</v>
      </c>
      <c r="J118" s="98" t="str">
        <f t="shared" si="7"/>
        <v>Gestión Tecnologías de Información y Comunicación</v>
      </c>
      <c r="K118" s="98" t="s">
        <v>394</v>
      </c>
      <c r="L118" s="98"/>
    </row>
    <row r="119" spans="3:12" x14ac:dyDescent="0.25">
      <c r="C119" s="109" t="s">
        <v>1481</v>
      </c>
      <c r="D119" s="151"/>
      <c r="E119" s="100">
        <v>1500</v>
      </c>
      <c r="F119" s="97">
        <f t="shared" si="6"/>
        <v>0</v>
      </c>
      <c r="G119" s="165"/>
      <c r="H119" s="110" t="s">
        <v>945</v>
      </c>
      <c r="I119" s="110" t="str">
        <f>VLOOKUP(H119,Presupuesto!$B$11:$C$565,2,0)</f>
        <v>UTILES Y MATERIALES ELECTRICOS</v>
      </c>
      <c r="J119" s="98" t="str">
        <f t="shared" si="7"/>
        <v>Gestión Tecnologías de Información y Comunicación</v>
      </c>
      <c r="K119" s="98" t="s">
        <v>394</v>
      </c>
      <c r="L119" s="98"/>
    </row>
    <row r="120" spans="3:12" x14ac:dyDescent="0.25">
      <c r="C120" s="109" t="s">
        <v>80</v>
      </c>
      <c r="D120" s="151"/>
      <c r="E120" s="100">
        <v>1500</v>
      </c>
      <c r="F120" s="97">
        <f t="shared" si="6"/>
        <v>0</v>
      </c>
      <c r="G120" s="165"/>
      <c r="H120" s="110" t="s">
        <v>1013</v>
      </c>
      <c r="I120" s="110" t="str">
        <f>VLOOKUP(H120,Presupuesto!$B$11:$C$565,2,0)</f>
        <v>EQUIPO DE COMPUTACION</v>
      </c>
      <c r="J120" s="98" t="str">
        <f t="shared" si="7"/>
        <v>Gestión Tecnologías de Información y Comunicación</v>
      </c>
      <c r="K120" s="98" t="s">
        <v>394</v>
      </c>
      <c r="L120" s="98"/>
    </row>
    <row r="121" spans="3:12" x14ac:dyDescent="0.25">
      <c r="C121" s="109" t="s">
        <v>81</v>
      </c>
      <c r="D121" s="151"/>
      <c r="E121" s="100">
        <v>500</v>
      </c>
      <c r="F121" s="97">
        <f t="shared" si="6"/>
        <v>0</v>
      </c>
      <c r="G121" s="165"/>
      <c r="H121" s="110" t="s">
        <v>954</v>
      </c>
      <c r="I121" s="110" t="str">
        <f>VLOOKUP(H121,Presupuesto!$B$11:$C$565,2,0)</f>
        <v>OTROS RESPUESTOS Y ACCESORIOS MENORES</v>
      </c>
      <c r="J121" s="98" t="str">
        <f t="shared" si="7"/>
        <v>Gestión Tecnologías de Información y Comunicación</v>
      </c>
      <c r="K121" s="98" t="s">
        <v>394</v>
      </c>
      <c r="L121" s="98"/>
    </row>
    <row r="122" spans="3:12" ht="15.75" thickBot="1" x14ac:dyDescent="0.3">
      <c r="C122" s="102" t="s">
        <v>82</v>
      </c>
      <c r="D122" s="159"/>
      <c r="E122" s="104">
        <v>20</v>
      </c>
      <c r="F122" s="105">
        <f t="shared" si="6"/>
        <v>0</v>
      </c>
      <c r="G122" s="162"/>
      <c r="H122" s="106" t="s">
        <v>954</v>
      </c>
      <c r="I122" s="106" t="str">
        <f>VLOOKUP(H122,Presupuesto!$B$11:$C$565,2,0)</f>
        <v>OTROS RESPUESTOS Y ACCESORIOS MENORES</v>
      </c>
      <c r="J122" s="106" t="str">
        <f t="shared" si="7"/>
        <v>Gestión Tecnologías de Información y Comunicación</v>
      </c>
      <c r="K122" s="124" t="s">
        <v>393</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391</v>
      </c>
      <c r="D128" s="367"/>
      <c r="E128" s="93"/>
      <c r="F128" s="93"/>
      <c r="G128" s="93"/>
      <c r="H128" s="76"/>
      <c r="I128" s="76"/>
      <c r="J128" s="76"/>
      <c r="K128" s="112"/>
    </row>
    <row r="129" spans="3:12" ht="18.75" x14ac:dyDescent="0.25">
      <c r="C129" s="210"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130</v>
      </c>
      <c r="H131" s="149" t="s">
        <v>46</v>
      </c>
      <c r="I131" s="149" t="s">
        <v>131</v>
      </c>
      <c r="J131" s="149" t="s">
        <v>409</v>
      </c>
      <c r="K131" s="149" t="s">
        <v>410</v>
      </c>
      <c r="L131" s="149" t="s">
        <v>463</v>
      </c>
    </row>
    <row r="132" spans="3:12" ht="15.75" thickBot="1" x14ac:dyDescent="0.3">
      <c r="C132" s="304" t="s">
        <v>1338</v>
      </c>
      <c r="D132" s="158"/>
      <c r="E132" s="96">
        <f>HLOOKUP($C132,$CB$2:$CE$3,2,0)</f>
        <v>15000</v>
      </c>
      <c r="F132" s="97">
        <f>D132*E132</f>
        <v>0</v>
      </c>
      <c r="G132" s="165"/>
      <c r="H132" s="98" t="s">
        <v>1013</v>
      </c>
      <c r="I132" s="98" t="str">
        <f>VLOOKUP(H132,Presupuesto!$B$11:$C$565,2,0)</f>
        <v>EQUIPO DE COMPUTACION</v>
      </c>
      <c r="J132" s="218" t="s">
        <v>1453</v>
      </c>
      <c r="K132" s="98" t="s">
        <v>393</v>
      </c>
      <c r="L132" s="98"/>
    </row>
    <row r="133" spans="3:12" x14ac:dyDescent="0.25">
      <c r="C133" s="304" t="s">
        <v>1336</v>
      </c>
      <c r="D133" s="151"/>
      <c r="E133" s="96">
        <f>HLOOKUP($C133,$CB$2:$CE$3,2,0)</f>
        <v>35000</v>
      </c>
      <c r="F133" s="97">
        <f>D133*E133</f>
        <v>0</v>
      </c>
      <c r="G133" s="165"/>
      <c r="H133" s="101" t="s">
        <v>1013</v>
      </c>
      <c r="I133" s="101" t="str">
        <f>VLOOKUP(H133,Presupuesto!$B$11:$C$565,2,0)</f>
        <v>EQUIPO DE COMPUTACION</v>
      </c>
      <c r="J133" s="98" t="str">
        <f>$J$132</f>
        <v>Posgrado</v>
      </c>
      <c r="K133" s="98" t="s">
        <v>411</v>
      </c>
      <c r="L133" s="98"/>
    </row>
    <row r="134" spans="3:12" x14ac:dyDescent="0.25">
      <c r="C134" s="99" t="s">
        <v>73</v>
      </c>
      <c r="D134" s="151"/>
      <c r="E134" s="100">
        <v>4000</v>
      </c>
      <c r="F134" s="97">
        <f t="shared" ref="F134:F145" si="8">D134*E134</f>
        <v>0</v>
      </c>
      <c r="G134" s="165"/>
      <c r="H134" s="101" t="s">
        <v>985</v>
      </c>
      <c r="I134" s="101" t="str">
        <f>VLOOKUP(H134,Presupuesto!$B$11:$C$565,2,0)</f>
        <v>EQUIPOS VARIOS DE OFICINA</v>
      </c>
      <c r="J134" s="98" t="str">
        <f t="shared" ref="J134:J144" si="9">$J$132</f>
        <v>Posgrado</v>
      </c>
      <c r="K134" s="98" t="s">
        <v>394</v>
      </c>
      <c r="L134" s="98"/>
    </row>
    <row r="135" spans="3:12" x14ac:dyDescent="0.25">
      <c r="C135" s="99" t="s">
        <v>74</v>
      </c>
      <c r="D135" s="151"/>
      <c r="E135" s="100">
        <v>8000</v>
      </c>
      <c r="F135" s="97">
        <f t="shared" si="8"/>
        <v>0</v>
      </c>
      <c r="G135" s="165"/>
      <c r="H135" s="101" t="s">
        <v>1013</v>
      </c>
      <c r="I135" s="101" t="str">
        <f>VLOOKUP(H135,Presupuesto!$B$11:$C$565,2,0)</f>
        <v>EQUIPO DE COMPUTACION</v>
      </c>
      <c r="J135" s="98" t="str">
        <f t="shared" si="9"/>
        <v>Posgrado</v>
      </c>
      <c r="K135" s="98" t="s">
        <v>394</v>
      </c>
      <c r="L135" s="98"/>
    </row>
    <row r="136" spans="3:12" x14ac:dyDescent="0.25">
      <c r="C136" s="99" t="s">
        <v>75</v>
      </c>
      <c r="D136" s="151"/>
      <c r="E136" s="100">
        <v>5000</v>
      </c>
      <c r="F136" s="97">
        <f t="shared" si="8"/>
        <v>0</v>
      </c>
      <c r="G136" s="165"/>
      <c r="H136" s="101" t="s">
        <v>1013</v>
      </c>
      <c r="I136" s="101" t="str">
        <f>VLOOKUP(H136,Presupuesto!$B$11:$C$565,2,0)</f>
        <v>EQUIPO DE COMPUTACION</v>
      </c>
      <c r="J136" s="98" t="str">
        <f t="shared" si="9"/>
        <v>Posgrado</v>
      </c>
      <c r="K136" s="98" t="s">
        <v>394</v>
      </c>
      <c r="L136" s="98"/>
    </row>
    <row r="137" spans="3:12" x14ac:dyDescent="0.25">
      <c r="C137" s="99" t="s">
        <v>35</v>
      </c>
      <c r="D137" s="151"/>
      <c r="E137" s="100">
        <v>13000</v>
      </c>
      <c r="F137" s="97">
        <f t="shared" si="8"/>
        <v>0</v>
      </c>
      <c r="G137" s="165"/>
      <c r="H137" s="101" t="s">
        <v>999</v>
      </c>
      <c r="I137" s="101" t="str">
        <f>VLOOKUP(H137,Presupuesto!$B$11:$C$565,2,0)</f>
        <v>EQUIPO DE TRANSPORTE TRACCION Y ELEVACION</v>
      </c>
      <c r="J137" s="98" t="str">
        <f t="shared" si="9"/>
        <v>Posgrado</v>
      </c>
      <c r="K137" s="98" t="s">
        <v>394</v>
      </c>
      <c r="L137" s="98"/>
    </row>
    <row r="138" spans="3:12" x14ac:dyDescent="0.25">
      <c r="C138" s="99" t="s">
        <v>76</v>
      </c>
      <c r="D138" s="151"/>
      <c r="E138" s="100">
        <v>15000</v>
      </c>
      <c r="F138" s="97">
        <f t="shared" si="8"/>
        <v>0</v>
      </c>
      <c r="G138" s="165"/>
      <c r="H138" s="101" t="s">
        <v>999</v>
      </c>
      <c r="I138" s="101" t="str">
        <f>VLOOKUP(H138,Presupuesto!$B$11:$C$565,2,0)</f>
        <v>EQUIPO DE TRANSPORTE TRACCION Y ELEVACION</v>
      </c>
      <c r="J138" s="98" t="str">
        <f t="shared" si="9"/>
        <v>Posgrado</v>
      </c>
      <c r="K138" s="98" t="s">
        <v>394</v>
      </c>
      <c r="L138" s="98"/>
    </row>
    <row r="139" spans="3:12" x14ac:dyDescent="0.25">
      <c r="C139" s="99" t="s">
        <v>77</v>
      </c>
      <c r="D139" s="151"/>
      <c r="E139" s="100">
        <v>10000</v>
      </c>
      <c r="F139" s="97">
        <f t="shared" si="8"/>
        <v>0</v>
      </c>
      <c r="G139" s="165"/>
      <c r="H139" s="101" t="s">
        <v>999</v>
      </c>
      <c r="I139" s="101" t="str">
        <f>VLOOKUP(H139,Presupuesto!$B$11:$C$565,2,0)</f>
        <v>EQUIPO DE TRANSPORTE TRACCION Y ELEVACION</v>
      </c>
      <c r="J139" s="98" t="str">
        <f t="shared" si="9"/>
        <v>Posgrado</v>
      </c>
      <c r="K139" s="98" t="s">
        <v>402</v>
      </c>
      <c r="L139" s="98"/>
    </row>
    <row r="140" spans="3:12" x14ac:dyDescent="0.25">
      <c r="C140" s="99" t="s">
        <v>78</v>
      </c>
      <c r="D140" s="151"/>
      <c r="E140" s="100">
        <v>10000</v>
      </c>
      <c r="F140" s="97">
        <f t="shared" si="8"/>
        <v>0</v>
      </c>
      <c r="G140" s="165"/>
      <c r="H140" s="101" t="s">
        <v>1045</v>
      </c>
      <c r="I140" s="101" t="str">
        <f>VLOOKUP(H140,Presupuesto!$B$11:$C$565,2,0)</f>
        <v>APLICACIONES INFORMATICAS</v>
      </c>
      <c r="J140" s="98" t="str">
        <f t="shared" si="9"/>
        <v>Posgrado</v>
      </c>
      <c r="K140" s="98" t="s">
        <v>398</v>
      </c>
      <c r="L140" s="98"/>
    </row>
    <row r="141" spans="3:12" x14ac:dyDescent="0.25">
      <c r="C141" s="109" t="s">
        <v>79</v>
      </c>
      <c r="D141" s="151"/>
      <c r="E141" s="100">
        <v>2000</v>
      </c>
      <c r="F141" s="97">
        <f t="shared" si="8"/>
        <v>0</v>
      </c>
      <c r="G141" s="165"/>
      <c r="H141" s="110" t="s">
        <v>1013</v>
      </c>
      <c r="I141" s="110" t="str">
        <f>VLOOKUP(H141,Presupuesto!$B$11:$C$565,2,0)</f>
        <v>EQUIPO DE COMPUTACION</v>
      </c>
      <c r="J141" s="98" t="str">
        <f t="shared" si="9"/>
        <v>Posgrado</v>
      </c>
      <c r="K141" s="98" t="s">
        <v>394</v>
      </c>
      <c r="L141" s="98"/>
    </row>
    <row r="142" spans="3:12" x14ac:dyDescent="0.25">
      <c r="C142" s="109" t="s">
        <v>1481</v>
      </c>
      <c r="D142" s="151"/>
      <c r="E142" s="100">
        <v>1500</v>
      </c>
      <c r="F142" s="97">
        <f t="shared" si="8"/>
        <v>0</v>
      </c>
      <c r="G142" s="165"/>
      <c r="H142" s="110" t="s">
        <v>945</v>
      </c>
      <c r="I142" s="110" t="str">
        <f>VLOOKUP(H142,Presupuesto!$B$11:$C$565,2,0)</f>
        <v>UTILES Y MATERIALES ELECTRICOS</v>
      </c>
      <c r="J142" s="98" t="str">
        <f t="shared" si="9"/>
        <v>Posgrado</v>
      </c>
      <c r="K142" s="98" t="s">
        <v>394</v>
      </c>
      <c r="L142" s="98"/>
    </row>
    <row r="143" spans="3:12" x14ac:dyDescent="0.25">
      <c r="C143" s="109" t="s">
        <v>80</v>
      </c>
      <c r="D143" s="151"/>
      <c r="E143" s="100">
        <v>1500</v>
      </c>
      <c r="F143" s="97">
        <f t="shared" si="8"/>
        <v>0</v>
      </c>
      <c r="G143" s="165"/>
      <c r="H143" s="110" t="s">
        <v>1013</v>
      </c>
      <c r="I143" s="110" t="str">
        <f>VLOOKUP(H143,Presupuesto!$B$11:$C$565,2,0)</f>
        <v>EQUIPO DE COMPUTACION</v>
      </c>
      <c r="J143" s="98" t="str">
        <f t="shared" si="9"/>
        <v>Posgrado</v>
      </c>
      <c r="K143" s="98" t="s">
        <v>394</v>
      </c>
      <c r="L143" s="98"/>
    </row>
    <row r="144" spans="3:12" x14ac:dyDescent="0.25">
      <c r="C144" s="109" t="s">
        <v>81</v>
      </c>
      <c r="D144" s="151"/>
      <c r="E144" s="100">
        <v>500</v>
      </c>
      <c r="F144" s="97">
        <f t="shared" si="8"/>
        <v>0</v>
      </c>
      <c r="G144" s="165"/>
      <c r="H144" s="110" t="s">
        <v>954</v>
      </c>
      <c r="I144" s="110" t="str">
        <f>VLOOKUP(H144,Presupuesto!$B$11:$C$565,2,0)</f>
        <v>OTROS RESPUESTOS Y ACCESORIOS MENORES</v>
      </c>
      <c r="J144" s="98" t="str">
        <f t="shared" si="9"/>
        <v>Posgrado</v>
      </c>
      <c r="K144" s="98" t="s">
        <v>394</v>
      </c>
      <c r="L144" s="98"/>
    </row>
    <row r="145" spans="3:12" ht="15.75" thickBot="1" x14ac:dyDescent="0.3">
      <c r="C145" s="102" t="s">
        <v>82</v>
      </c>
      <c r="D145" s="159"/>
      <c r="E145" s="104">
        <v>20</v>
      </c>
      <c r="F145" s="105">
        <f t="shared" si="8"/>
        <v>0</v>
      </c>
      <c r="G145" s="162"/>
      <c r="H145" s="106" t="s">
        <v>954</v>
      </c>
      <c r="I145" s="106" t="str">
        <f>VLOOKUP(H145,Presupuesto!$B$11:$C$565,2,0)</f>
        <v>OTROS RESPUESTOS Y ACCESORIOS MENORES</v>
      </c>
      <c r="J145" s="106" t="str">
        <f>$J$132</f>
        <v>Posgrado</v>
      </c>
      <c r="K145" s="124" t="s">
        <v>393</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391</v>
      </c>
      <c r="D151" s="367"/>
      <c r="E151" s="93"/>
      <c r="F151" s="93"/>
      <c r="G151" s="93"/>
      <c r="H151" s="76"/>
      <c r="I151" s="76"/>
      <c r="J151" s="76"/>
      <c r="K151" s="112"/>
    </row>
    <row r="152" spans="3:12" ht="18.75" x14ac:dyDescent="0.25">
      <c r="C152" s="210"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130</v>
      </c>
      <c r="H154" s="149" t="s">
        <v>46</v>
      </c>
      <c r="I154" s="149" t="s">
        <v>131</v>
      </c>
      <c r="J154" s="149" t="s">
        <v>409</v>
      </c>
      <c r="K154" s="149" t="s">
        <v>410</v>
      </c>
      <c r="L154" s="149" t="s">
        <v>463</v>
      </c>
    </row>
    <row r="155" spans="3:12" ht="15.75" thickBot="1" x14ac:dyDescent="0.3">
      <c r="C155" s="304" t="s">
        <v>1338</v>
      </c>
      <c r="D155" s="158"/>
      <c r="E155" s="96">
        <f>HLOOKUP($C155,$CB$2:$CE$3,2,0)</f>
        <v>15000</v>
      </c>
      <c r="F155" s="97">
        <f>D155*E155</f>
        <v>0</v>
      </c>
      <c r="G155" s="165"/>
      <c r="H155" s="98" t="s">
        <v>1013</v>
      </c>
      <c r="I155" s="98" t="str">
        <f>VLOOKUP(H155,Presupuesto!$B$11:$C$565,2,0)</f>
        <v>EQUIPO DE COMPUTACION</v>
      </c>
      <c r="J155" s="218" t="s">
        <v>1453</v>
      </c>
      <c r="K155" s="98" t="s">
        <v>393</v>
      </c>
      <c r="L155" s="98"/>
    </row>
    <row r="156" spans="3:12" x14ac:dyDescent="0.25">
      <c r="C156" s="304" t="s">
        <v>1336</v>
      </c>
      <c r="D156" s="151"/>
      <c r="E156" s="96">
        <f>HLOOKUP($C156,$CB$2:$CE$3,2,0)</f>
        <v>35000</v>
      </c>
      <c r="F156" s="97">
        <f>D156*E156</f>
        <v>0</v>
      </c>
      <c r="G156" s="165"/>
      <c r="H156" s="101" t="s">
        <v>1013</v>
      </c>
      <c r="I156" s="101" t="str">
        <f>VLOOKUP(H156,Presupuesto!$B$11:$C$565,2,0)</f>
        <v>EQUIPO DE COMPUTACION</v>
      </c>
      <c r="J156" s="98" t="str">
        <f>$J$155</f>
        <v>Posgrado</v>
      </c>
      <c r="K156" s="98" t="s">
        <v>411</v>
      </c>
      <c r="L156" s="98"/>
    </row>
    <row r="157" spans="3:12" x14ac:dyDescent="0.25">
      <c r="C157" s="99" t="s">
        <v>73</v>
      </c>
      <c r="D157" s="151"/>
      <c r="E157" s="100">
        <v>4000</v>
      </c>
      <c r="F157" s="97">
        <f t="shared" ref="F157:F168" si="10">D157*E157</f>
        <v>0</v>
      </c>
      <c r="G157" s="165"/>
      <c r="H157" s="101" t="s">
        <v>985</v>
      </c>
      <c r="I157" s="101" t="str">
        <f>VLOOKUP(H157,Presupuesto!$B$11:$C$565,2,0)</f>
        <v>EQUIPOS VARIOS DE OFICINA</v>
      </c>
      <c r="J157" s="98" t="str">
        <f t="shared" ref="J157:J168" si="11">$J$155</f>
        <v>Posgrado</v>
      </c>
      <c r="K157" s="98" t="s">
        <v>394</v>
      </c>
      <c r="L157" s="98"/>
    </row>
    <row r="158" spans="3:12" x14ac:dyDescent="0.25">
      <c r="C158" s="99" t="s">
        <v>74</v>
      </c>
      <c r="D158" s="151"/>
      <c r="E158" s="100">
        <v>8000</v>
      </c>
      <c r="F158" s="97">
        <f t="shared" si="10"/>
        <v>0</v>
      </c>
      <c r="G158" s="165"/>
      <c r="H158" s="101" t="s">
        <v>1013</v>
      </c>
      <c r="I158" s="101" t="str">
        <f>VLOOKUP(H158,Presupuesto!$B$11:$C$565,2,0)</f>
        <v>EQUIPO DE COMPUTACION</v>
      </c>
      <c r="J158" s="98" t="str">
        <f t="shared" si="11"/>
        <v>Posgrado</v>
      </c>
      <c r="K158" s="98" t="s">
        <v>394</v>
      </c>
      <c r="L158" s="98"/>
    </row>
    <row r="159" spans="3:12" x14ac:dyDescent="0.25">
      <c r="C159" s="99" t="s">
        <v>75</v>
      </c>
      <c r="D159" s="151"/>
      <c r="E159" s="100">
        <v>5000</v>
      </c>
      <c r="F159" s="97">
        <f t="shared" si="10"/>
        <v>0</v>
      </c>
      <c r="G159" s="165"/>
      <c r="H159" s="101" t="s">
        <v>1013</v>
      </c>
      <c r="I159" s="101" t="str">
        <f>VLOOKUP(H159,Presupuesto!$B$11:$C$565,2,0)</f>
        <v>EQUIPO DE COMPUTACION</v>
      </c>
      <c r="J159" s="98" t="str">
        <f t="shared" si="11"/>
        <v>Posgrado</v>
      </c>
      <c r="K159" s="98" t="s">
        <v>394</v>
      </c>
      <c r="L159" s="98"/>
    </row>
    <row r="160" spans="3:12" x14ac:dyDescent="0.25">
      <c r="C160" s="99" t="s">
        <v>35</v>
      </c>
      <c r="D160" s="151"/>
      <c r="E160" s="100">
        <v>13000</v>
      </c>
      <c r="F160" s="97">
        <f t="shared" si="10"/>
        <v>0</v>
      </c>
      <c r="G160" s="165"/>
      <c r="H160" s="101" t="s">
        <v>999</v>
      </c>
      <c r="I160" s="101" t="str">
        <f>VLOOKUP(H160,Presupuesto!$B$11:$C$565,2,0)</f>
        <v>EQUIPO DE TRANSPORTE TRACCION Y ELEVACION</v>
      </c>
      <c r="J160" s="98" t="str">
        <f t="shared" si="11"/>
        <v>Posgrado</v>
      </c>
      <c r="K160" s="98" t="s">
        <v>394</v>
      </c>
      <c r="L160" s="98"/>
    </row>
    <row r="161" spans="3:12" x14ac:dyDescent="0.25">
      <c r="C161" s="99" t="s">
        <v>76</v>
      </c>
      <c r="D161" s="151"/>
      <c r="E161" s="100">
        <v>15000</v>
      </c>
      <c r="F161" s="97">
        <f t="shared" si="10"/>
        <v>0</v>
      </c>
      <c r="G161" s="165"/>
      <c r="H161" s="101" t="s">
        <v>999</v>
      </c>
      <c r="I161" s="101" t="str">
        <f>VLOOKUP(H161,Presupuesto!$B$11:$C$565,2,0)</f>
        <v>EQUIPO DE TRANSPORTE TRACCION Y ELEVACION</v>
      </c>
      <c r="J161" s="98" t="str">
        <f t="shared" si="11"/>
        <v>Posgrado</v>
      </c>
      <c r="K161" s="98" t="s">
        <v>394</v>
      </c>
      <c r="L161" s="98"/>
    </row>
    <row r="162" spans="3:12" x14ac:dyDescent="0.25">
      <c r="C162" s="99" t="s">
        <v>77</v>
      </c>
      <c r="D162" s="151"/>
      <c r="E162" s="100">
        <v>10000</v>
      </c>
      <c r="F162" s="97">
        <f t="shared" si="10"/>
        <v>0</v>
      </c>
      <c r="G162" s="165"/>
      <c r="H162" s="101" t="s">
        <v>999</v>
      </c>
      <c r="I162" s="101" t="str">
        <f>VLOOKUP(H162,Presupuesto!$B$11:$C$565,2,0)</f>
        <v>EQUIPO DE TRANSPORTE TRACCION Y ELEVACION</v>
      </c>
      <c r="J162" s="98" t="str">
        <f t="shared" si="11"/>
        <v>Posgrado</v>
      </c>
      <c r="K162" s="98" t="s">
        <v>402</v>
      </c>
      <c r="L162" s="98"/>
    </row>
    <row r="163" spans="3:12" x14ac:dyDescent="0.25">
      <c r="C163" s="99" t="s">
        <v>78</v>
      </c>
      <c r="D163" s="151"/>
      <c r="E163" s="100">
        <v>10000</v>
      </c>
      <c r="F163" s="97">
        <f t="shared" si="10"/>
        <v>0</v>
      </c>
      <c r="G163" s="165"/>
      <c r="H163" s="101" t="s">
        <v>1045</v>
      </c>
      <c r="I163" s="101" t="str">
        <f>VLOOKUP(H163,Presupuesto!$B$11:$C$565,2,0)</f>
        <v>APLICACIONES INFORMATICAS</v>
      </c>
      <c r="J163" s="98" t="str">
        <f t="shared" si="11"/>
        <v>Posgrado</v>
      </c>
      <c r="K163" s="98" t="s">
        <v>398</v>
      </c>
      <c r="L163" s="98"/>
    </row>
    <row r="164" spans="3:12" x14ac:dyDescent="0.25">
      <c r="C164" s="109" t="s">
        <v>79</v>
      </c>
      <c r="D164" s="151"/>
      <c r="E164" s="100">
        <v>2000</v>
      </c>
      <c r="F164" s="97">
        <f t="shared" si="10"/>
        <v>0</v>
      </c>
      <c r="G164" s="165"/>
      <c r="H164" s="110" t="s">
        <v>1013</v>
      </c>
      <c r="I164" s="110" t="str">
        <f>VLOOKUP(H164,Presupuesto!$B$11:$C$565,2,0)</f>
        <v>EQUIPO DE COMPUTACION</v>
      </c>
      <c r="J164" s="98" t="str">
        <f t="shared" si="11"/>
        <v>Posgrado</v>
      </c>
      <c r="K164" s="98" t="s">
        <v>394</v>
      </c>
      <c r="L164" s="98"/>
    </row>
    <row r="165" spans="3:12" x14ac:dyDescent="0.25">
      <c r="C165" s="109" t="s">
        <v>1481</v>
      </c>
      <c r="D165" s="151"/>
      <c r="E165" s="100">
        <v>1500</v>
      </c>
      <c r="F165" s="97">
        <f t="shared" si="10"/>
        <v>0</v>
      </c>
      <c r="G165" s="165"/>
      <c r="H165" s="110" t="s">
        <v>945</v>
      </c>
      <c r="I165" s="110" t="str">
        <f>VLOOKUP(H165,Presupuesto!$B$11:$C$565,2,0)</f>
        <v>UTILES Y MATERIALES ELECTRICOS</v>
      </c>
      <c r="J165" s="98" t="str">
        <f t="shared" si="11"/>
        <v>Posgrado</v>
      </c>
      <c r="K165" s="98" t="s">
        <v>394</v>
      </c>
      <c r="L165" s="98"/>
    </row>
    <row r="166" spans="3:12" x14ac:dyDescent="0.25">
      <c r="C166" s="109" t="s">
        <v>80</v>
      </c>
      <c r="D166" s="151"/>
      <c r="E166" s="100">
        <v>1500</v>
      </c>
      <c r="F166" s="97">
        <f t="shared" si="10"/>
        <v>0</v>
      </c>
      <c r="G166" s="165"/>
      <c r="H166" s="110" t="s">
        <v>1013</v>
      </c>
      <c r="I166" s="110" t="str">
        <f>VLOOKUP(H166,Presupuesto!$B$11:$C$565,2,0)</f>
        <v>EQUIPO DE COMPUTACION</v>
      </c>
      <c r="J166" s="98" t="str">
        <f t="shared" si="11"/>
        <v>Posgrado</v>
      </c>
      <c r="K166" s="98" t="s">
        <v>394</v>
      </c>
      <c r="L166" s="98"/>
    </row>
    <row r="167" spans="3:12" x14ac:dyDescent="0.25">
      <c r="C167" s="109" t="s">
        <v>81</v>
      </c>
      <c r="D167" s="151"/>
      <c r="E167" s="100">
        <v>500</v>
      </c>
      <c r="F167" s="97">
        <f t="shared" si="10"/>
        <v>0</v>
      </c>
      <c r="G167" s="165"/>
      <c r="H167" s="110" t="s">
        <v>954</v>
      </c>
      <c r="I167" s="110" t="str">
        <f>VLOOKUP(H167,Presupuesto!$B$11:$C$565,2,0)</f>
        <v>OTROS RESPUESTOS Y ACCESORIOS MENORES</v>
      </c>
      <c r="J167" s="98" t="str">
        <f t="shared" si="11"/>
        <v>Posgrado</v>
      </c>
      <c r="K167" s="98" t="s">
        <v>394</v>
      </c>
      <c r="L167" s="98"/>
    </row>
    <row r="168" spans="3:12" ht="15.75" thickBot="1" x14ac:dyDescent="0.3">
      <c r="C168" s="102" t="s">
        <v>82</v>
      </c>
      <c r="D168" s="159"/>
      <c r="E168" s="104">
        <v>20</v>
      </c>
      <c r="F168" s="105">
        <f t="shared" si="10"/>
        <v>0</v>
      </c>
      <c r="G168" s="162"/>
      <c r="H168" s="106" t="s">
        <v>954</v>
      </c>
      <c r="I168" s="106" t="str">
        <f>VLOOKUP(H168,Presupuesto!$B$11:$C$565,2,0)</f>
        <v>OTROS RESPUESTOS Y ACCESORIOS MENORES</v>
      </c>
      <c r="J168" s="106" t="str">
        <f t="shared" si="11"/>
        <v>Posgrado</v>
      </c>
      <c r="K168" s="124" t="s">
        <v>393</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391</v>
      </c>
      <c r="D174" s="367"/>
      <c r="E174" s="93"/>
      <c r="F174" s="93"/>
      <c r="G174" s="93"/>
      <c r="H174" s="76"/>
      <c r="I174" s="76"/>
      <c r="J174" s="76"/>
      <c r="K174" s="112"/>
    </row>
    <row r="175" spans="3:12" ht="18.75" x14ac:dyDescent="0.25">
      <c r="C175" s="210"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130</v>
      </c>
      <c r="H177" s="149" t="s">
        <v>46</v>
      </c>
      <c r="I177" s="149" t="s">
        <v>131</v>
      </c>
      <c r="J177" s="149" t="s">
        <v>409</v>
      </c>
      <c r="K177" s="149" t="s">
        <v>410</v>
      </c>
      <c r="L177" s="149" t="s">
        <v>463</v>
      </c>
    </row>
    <row r="178" spans="3:12" ht="15.75" thickBot="1" x14ac:dyDescent="0.3">
      <c r="C178" s="304" t="s">
        <v>1338</v>
      </c>
      <c r="D178" s="158"/>
      <c r="E178" s="96">
        <f>HLOOKUP($C178,$CB$2:$CE$3,2,0)</f>
        <v>15000</v>
      </c>
      <c r="F178" s="97">
        <f>D178*E178</f>
        <v>0</v>
      </c>
      <c r="G178" s="165"/>
      <c r="H178" s="98" t="s">
        <v>1013</v>
      </c>
      <c r="I178" s="98" t="str">
        <f>VLOOKUP(H178,Presupuesto!$B$11:$C$565,2,0)</f>
        <v>EQUIPO DE COMPUTACION</v>
      </c>
      <c r="J178" s="218" t="s">
        <v>1453</v>
      </c>
      <c r="K178" s="98" t="s">
        <v>393</v>
      </c>
      <c r="L178" s="98"/>
    </row>
    <row r="179" spans="3:12" x14ac:dyDescent="0.25">
      <c r="C179" s="304" t="s">
        <v>1336</v>
      </c>
      <c r="D179" s="151"/>
      <c r="E179" s="96">
        <f>HLOOKUP($C179,$CB$2:$CE$3,2,0)</f>
        <v>35000</v>
      </c>
      <c r="F179" s="97">
        <f>D179*E179</f>
        <v>0</v>
      </c>
      <c r="G179" s="165"/>
      <c r="H179" s="101" t="s">
        <v>1013</v>
      </c>
      <c r="I179" s="101" t="str">
        <f>VLOOKUP(H179,Presupuesto!$B$11:$C$565,2,0)</f>
        <v>EQUIPO DE COMPUTACION</v>
      </c>
      <c r="J179" s="98" t="str">
        <f>$J$178</f>
        <v>Posgrado</v>
      </c>
      <c r="K179" s="98" t="s">
        <v>411</v>
      </c>
      <c r="L179" s="98"/>
    </row>
    <row r="180" spans="3:12" x14ac:dyDescent="0.25">
      <c r="C180" s="99" t="s">
        <v>73</v>
      </c>
      <c r="D180" s="151"/>
      <c r="E180" s="100">
        <v>4000</v>
      </c>
      <c r="F180" s="97">
        <f t="shared" ref="F180:F191" si="12">D180*E180</f>
        <v>0</v>
      </c>
      <c r="G180" s="165"/>
      <c r="H180" s="101" t="s">
        <v>985</v>
      </c>
      <c r="I180" s="101" t="str">
        <f>VLOOKUP(H180,Presupuesto!$B$11:$C$565,2,0)</f>
        <v>EQUIPOS VARIOS DE OFICINA</v>
      </c>
      <c r="J180" s="98" t="str">
        <f t="shared" ref="J180:J191" si="13">$J$178</f>
        <v>Posgrado</v>
      </c>
      <c r="K180" s="98" t="s">
        <v>394</v>
      </c>
      <c r="L180" s="98"/>
    </row>
    <row r="181" spans="3:12" x14ac:dyDescent="0.25">
      <c r="C181" s="99" t="s">
        <v>74</v>
      </c>
      <c r="D181" s="151"/>
      <c r="E181" s="100">
        <v>8000</v>
      </c>
      <c r="F181" s="97">
        <f t="shared" si="12"/>
        <v>0</v>
      </c>
      <c r="G181" s="165"/>
      <c r="H181" s="101" t="s">
        <v>1013</v>
      </c>
      <c r="I181" s="101" t="str">
        <f>VLOOKUP(H181,Presupuesto!$B$11:$C$565,2,0)</f>
        <v>EQUIPO DE COMPUTACION</v>
      </c>
      <c r="J181" s="98" t="str">
        <f t="shared" si="13"/>
        <v>Posgrado</v>
      </c>
      <c r="K181" s="98" t="s">
        <v>394</v>
      </c>
      <c r="L181" s="98"/>
    </row>
    <row r="182" spans="3:12" x14ac:dyDescent="0.25">
      <c r="C182" s="99" t="s">
        <v>75</v>
      </c>
      <c r="D182" s="151"/>
      <c r="E182" s="100">
        <v>5000</v>
      </c>
      <c r="F182" s="97">
        <f t="shared" si="12"/>
        <v>0</v>
      </c>
      <c r="G182" s="165"/>
      <c r="H182" s="101" t="s">
        <v>1013</v>
      </c>
      <c r="I182" s="101" t="str">
        <f>VLOOKUP(H182,Presupuesto!$B$11:$C$565,2,0)</f>
        <v>EQUIPO DE COMPUTACION</v>
      </c>
      <c r="J182" s="98" t="str">
        <f t="shared" si="13"/>
        <v>Posgrado</v>
      </c>
      <c r="K182" s="98" t="s">
        <v>394</v>
      </c>
      <c r="L182" s="98"/>
    </row>
    <row r="183" spans="3:12" x14ac:dyDescent="0.25">
      <c r="C183" s="99" t="s">
        <v>35</v>
      </c>
      <c r="D183" s="151"/>
      <c r="E183" s="100">
        <v>13000</v>
      </c>
      <c r="F183" s="97">
        <f t="shared" si="12"/>
        <v>0</v>
      </c>
      <c r="G183" s="165"/>
      <c r="H183" s="101" t="s">
        <v>999</v>
      </c>
      <c r="I183" s="101" t="str">
        <f>VLOOKUP(H183,Presupuesto!$B$11:$C$565,2,0)</f>
        <v>EQUIPO DE TRANSPORTE TRACCION Y ELEVACION</v>
      </c>
      <c r="J183" s="98" t="str">
        <f t="shared" si="13"/>
        <v>Posgrado</v>
      </c>
      <c r="K183" s="98" t="s">
        <v>394</v>
      </c>
      <c r="L183" s="98"/>
    </row>
    <row r="184" spans="3:12" x14ac:dyDescent="0.25">
      <c r="C184" s="99" t="s">
        <v>76</v>
      </c>
      <c r="D184" s="151"/>
      <c r="E184" s="100">
        <v>15000</v>
      </c>
      <c r="F184" s="97">
        <f t="shared" si="12"/>
        <v>0</v>
      </c>
      <c r="G184" s="165"/>
      <c r="H184" s="101" t="s">
        <v>999</v>
      </c>
      <c r="I184" s="101" t="str">
        <f>VLOOKUP(H184,Presupuesto!$B$11:$C$565,2,0)</f>
        <v>EQUIPO DE TRANSPORTE TRACCION Y ELEVACION</v>
      </c>
      <c r="J184" s="98" t="str">
        <f t="shared" si="13"/>
        <v>Posgrado</v>
      </c>
      <c r="K184" s="98" t="s">
        <v>394</v>
      </c>
      <c r="L184" s="98"/>
    </row>
    <row r="185" spans="3:12" x14ac:dyDescent="0.25">
      <c r="C185" s="99" t="s">
        <v>77</v>
      </c>
      <c r="D185" s="151"/>
      <c r="E185" s="100">
        <v>10000</v>
      </c>
      <c r="F185" s="97">
        <f t="shared" si="12"/>
        <v>0</v>
      </c>
      <c r="G185" s="165"/>
      <c r="H185" s="101" t="s">
        <v>999</v>
      </c>
      <c r="I185" s="101" t="str">
        <f>VLOOKUP(H185,Presupuesto!$B$11:$C$565,2,0)</f>
        <v>EQUIPO DE TRANSPORTE TRACCION Y ELEVACION</v>
      </c>
      <c r="J185" s="98" t="str">
        <f t="shared" si="13"/>
        <v>Posgrado</v>
      </c>
      <c r="K185" s="98" t="s">
        <v>402</v>
      </c>
      <c r="L185" s="98"/>
    </row>
    <row r="186" spans="3:12" x14ac:dyDescent="0.25">
      <c r="C186" s="99" t="s">
        <v>78</v>
      </c>
      <c r="D186" s="151"/>
      <c r="E186" s="100">
        <v>10000</v>
      </c>
      <c r="F186" s="97">
        <f t="shared" si="12"/>
        <v>0</v>
      </c>
      <c r="G186" s="165"/>
      <c r="H186" s="101" t="s">
        <v>1045</v>
      </c>
      <c r="I186" s="101" t="str">
        <f>VLOOKUP(H186,Presupuesto!$B$11:$C$565,2,0)</f>
        <v>APLICACIONES INFORMATICAS</v>
      </c>
      <c r="J186" s="98" t="str">
        <f t="shared" si="13"/>
        <v>Posgrado</v>
      </c>
      <c r="K186" s="98" t="s">
        <v>398</v>
      </c>
      <c r="L186" s="98"/>
    </row>
    <row r="187" spans="3:12" x14ac:dyDescent="0.25">
      <c r="C187" s="109" t="s">
        <v>79</v>
      </c>
      <c r="D187" s="151"/>
      <c r="E187" s="100">
        <v>2000</v>
      </c>
      <c r="F187" s="97">
        <f t="shared" si="12"/>
        <v>0</v>
      </c>
      <c r="G187" s="165"/>
      <c r="H187" s="110" t="s">
        <v>1013</v>
      </c>
      <c r="I187" s="110" t="str">
        <f>VLOOKUP(H187,Presupuesto!$B$11:$C$565,2,0)</f>
        <v>EQUIPO DE COMPUTACION</v>
      </c>
      <c r="J187" s="98" t="str">
        <f t="shared" si="13"/>
        <v>Posgrado</v>
      </c>
      <c r="K187" s="98" t="s">
        <v>394</v>
      </c>
      <c r="L187" s="98"/>
    </row>
    <row r="188" spans="3:12" x14ac:dyDescent="0.25">
      <c r="C188" s="109" t="s">
        <v>1481</v>
      </c>
      <c r="D188" s="151"/>
      <c r="E188" s="100">
        <v>1500</v>
      </c>
      <c r="F188" s="97">
        <f t="shared" si="12"/>
        <v>0</v>
      </c>
      <c r="G188" s="165"/>
      <c r="H188" s="110" t="s">
        <v>945</v>
      </c>
      <c r="I188" s="110" t="str">
        <f>VLOOKUP(H188,Presupuesto!$B$11:$C$565,2,0)</f>
        <v>UTILES Y MATERIALES ELECTRICOS</v>
      </c>
      <c r="J188" s="98" t="str">
        <f t="shared" si="13"/>
        <v>Posgrado</v>
      </c>
      <c r="K188" s="98" t="s">
        <v>394</v>
      </c>
      <c r="L188" s="98"/>
    </row>
    <row r="189" spans="3:12" x14ac:dyDescent="0.25">
      <c r="C189" s="109" t="s">
        <v>80</v>
      </c>
      <c r="D189" s="151"/>
      <c r="E189" s="100">
        <v>1500</v>
      </c>
      <c r="F189" s="97">
        <f t="shared" si="12"/>
        <v>0</v>
      </c>
      <c r="G189" s="165"/>
      <c r="H189" s="110" t="s">
        <v>1013</v>
      </c>
      <c r="I189" s="110" t="str">
        <f>VLOOKUP(H189,Presupuesto!$B$11:$C$565,2,0)</f>
        <v>EQUIPO DE COMPUTACION</v>
      </c>
      <c r="J189" s="98" t="str">
        <f t="shared" si="13"/>
        <v>Posgrado</v>
      </c>
      <c r="K189" s="98" t="s">
        <v>394</v>
      </c>
      <c r="L189" s="98"/>
    </row>
    <row r="190" spans="3:12" x14ac:dyDescent="0.25">
      <c r="C190" s="109" t="s">
        <v>81</v>
      </c>
      <c r="D190" s="151"/>
      <c r="E190" s="100">
        <v>500</v>
      </c>
      <c r="F190" s="97">
        <f t="shared" si="12"/>
        <v>0</v>
      </c>
      <c r="G190" s="165"/>
      <c r="H190" s="110" t="s">
        <v>954</v>
      </c>
      <c r="I190" s="110" t="str">
        <f>VLOOKUP(H190,Presupuesto!$B$11:$C$565,2,0)</f>
        <v>OTROS RESPUESTOS Y ACCESORIOS MENORES</v>
      </c>
      <c r="J190" s="98" t="str">
        <f t="shared" si="13"/>
        <v>Posgrado</v>
      </c>
      <c r="K190" s="98" t="s">
        <v>394</v>
      </c>
      <c r="L190" s="98"/>
    </row>
    <row r="191" spans="3:12" ht="15.75" thickBot="1" x14ac:dyDescent="0.3">
      <c r="C191" s="102" t="s">
        <v>82</v>
      </c>
      <c r="D191" s="159"/>
      <c r="E191" s="104">
        <v>20</v>
      </c>
      <c r="F191" s="105">
        <f t="shared" si="12"/>
        <v>0</v>
      </c>
      <c r="G191" s="162"/>
      <c r="H191" s="106" t="s">
        <v>954</v>
      </c>
      <c r="I191" s="106" t="str">
        <f>VLOOKUP(H191,Presupuesto!$B$11:$C$565,2,0)</f>
        <v>OTROS RESPUESTOS Y ACCESORIOS MENORES</v>
      </c>
      <c r="J191" s="106" t="str">
        <f t="shared" si="13"/>
        <v>Posgrado</v>
      </c>
      <c r="K191" s="124" t="s">
        <v>393</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391</v>
      </c>
      <c r="D197" s="367"/>
      <c r="E197" s="93"/>
      <c r="F197" s="93"/>
      <c r="G197" s="93"/>
      <c r="H197" s="76"/>
      <c r="I197" s="76"/>
      <c r="J197" s="76"/>
      <c r="K197" s="112"/>
    </row>
    <row r="198" spans="3:12" ht="18.75" x14ac:dyDescent="0.25">
      <c r="C198" s="210"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130</v>
      </c>
      <c r="H200" s="149" t="s">
        <v>46</v>
      </c>
      <c r="I200" s="149" t="s">
        <v>131</v>
      </c>
      <c r="J200" s="149" t="s">
        <v>409</v>
      </c>
      <c r="K200" s="149" t="s">
        <v>410</v>
      </c>
      <c r="L200" s="149" t="s">
        <v>463</v>
      </c>
    </row>
    <row r="201" spans="3:12" ht="15.75" thickBot="1" x14ac:dyDescent="0.3">
      <c r="C201" s="304" t="s">
        <v>1338</v>
      </c>
      <c r="D201" s="158"/>
      <c r="E201" s="96">
        <f>HLOOKUP($C201,$CB$2:$CE$3,2,0)</f>
        <v>15000</v>
      </c>
      <c r="F201" s="97">
        <f>D201*E201</f>
        <v>0</v>
      </c>
      <c r="G201" s="165"/>
      <c r="H201" s="98" t="s">
        <v>1013</v>
      </c>
      <c r="I201" s="98" t="str">
        <f>VLOOKUP(H201,Presupuesto!$B$11:$C$565,2,0)</f>
        <v>EQUIPO DE COMPUTACION</v>
      </c>
      <c r="J201" s="218" t="s">
        <v>1453</v>
      </c>
      <c r="K201" s="98" t="s">
        <v>393</v>
      </c>
      <c r="L201" s="98"/>
    </row>
    <row r="202" spans="3:12" x14ac:dyDescent="0.25">
      <c r="C202" s="304" t="s">
        <v>1336</v>
      </c>
      <c r="D202" s="151"/>
      <c r="E202" s="96">
        <f>HLOOKUP($C202,$CB$2:$CE$3,2,0)</f>
        <v>35000</v>
      </c>
      <c r="F202" s="97">
        <f>D202*E202</f>
        <v>0</v>
      </c>
      <c r="G202" s="165"/>
      <c r="H202" s="101" t="s">
        <v>1013</v>
      </c>
      <c r="I202" s="101" t="str">
        <f>VLOOKUP(H202,Presupuesto!$B$11:$C$565,2,0)</f>
        <v>EQUIPO DE COMPUTACION</v>
      </c>
      <c r="J202" s="98" t="str">
        <f>$J$201</f>
        <v>Posgrado</v>
      </c>
      <c r="K202" s="98" t="s">
        <v>411</v>
      </c>
      <c r="L202" s="98"/>
    </row>
    <row r="203" spans="3:12" x14ac:dyDescent="0.25">
      <c r="C203" s="99" t="s">
        <v>73</v>
      </c>
      <c r="D203" s="151"/>
      <c r="E203" s="100">
        <v>4000</v>
      </c>
      <c r="F203" s="97">
        <f t="shared" ref="F203:F214" si="14">D203*E203</f>
        <v>0</v>
      </c>
      <c r="G203" s="165"/>
      <c r="H203" s="101" t="s">
        <v>985</v>
      </c>
      <c r="I203" s="101" t="str">
        <f>VLOOKUP(H203,Presupuesto!$B$11:$C$565,2,0)</f>
        <v>EQUIPOS VARIOS DE OFICINA</v>
      </c>
      <c r="J203" s="98" t="str">
        <f t="shared" ref="J203:J214" si="15">$J$201</f>
        <v>Posgrado</v>
      </c>
      <c r="K203" s="98" t="s">
        <v>394</v>
      </c>
      <c r="L203" s="98"/>
    </row>
    <row r="204" spans="3:12" x14ac:dyDescent="0.25">
      <c r="C204" s="99" t="s">
        <v>74</v>
      </c>
      <c r="D204" s="151"/>
      <c r="E204" s="100">
        <v>8000</v>
      </c>
      <c r="F204" s="97">
        <f t="shared" si="14"/>
        <v>0</v>
      </c>
      <c r="G204" s="165"/>
      <c r="H204" s="101" t="s">
        <v>1013</v>
      </c>
      <c r="I204" s="101" t="str">
        <f>VLOOKUP(H204,Presupuesto!$B$11:$C$565,2,0)</f>
        <v>EQUIPO DE COMPUTACION</v>
      </c>
      <c r="J204" s="98" t="str">
        <f t="shared" si="15"/>
        <v>Posgrado</v>
      </c>
      <c r="K204" s="98" t="s">
        <v>394</v>
      </c>
      <c r="L204" s="98"/>
    </row>
    <row r="205" spans="3:12" x14ac:dyDescent="0.25">
      <c r="C205" s="99" t="s">
        <v>75</v>
      </c>
      <c r="D205" s="151"/>
      <c r="E205" s="100">
        <v>5000</v>
      </c>
      <c r="F205" s="97">
        <f t="shared" si="14"/>
        <v>0</v>
      </c>
      <c r="G205" s="165"/>
      <c r="H205" s="101" t="s">
        <v>1013</v>
      </c>
      <c r="I205" s="101" t="str">
        <f>VLOOKUP(H205,Presupuesto!$B$11:$C$565,2,0)</f>
        <v>EQUIPO DE COMPUTACION</v>
      </c>
      <c r="J205" s="98" t="str">
        <f t="shared" si="15"/>
        <v>Posgrado</v>
      </c>
      <c r="K205" s="98" t="s">
        <v>394</v>
      </c>
      <c r="L205" s="98"/>
    </row>
    <row r="206" spans="3:12" x14ac:dyDescent="0.25">
      <c r="C206" s="99" t="s">
        <v>35</v>
      </c>
      <c r="D206" s="151"/>
      <c r="E206" s="100">
        <v>13000</v>
      </c>
      <c r="F206" s="97">
        <f t="shared" si="14"/>
        <v>0</v>
      </c>
      <c r="G206" s="165"/>
      <c r="H206" s="101" t="s">
        <v>999</v>
      </c>
      <c r="I206" s="101" t="str">
        <f>VLOOKUP(H206,Presupuesto!$B$11:$C$565,2,0)</f>
        <v>EQUIPO DE TRANSPORTE TRACCION Y ELEVACION</v>
      </c>
      <c r="J206" s="98" t="str">
        <f t="shared" si="15"/>
        <v>Posgrado</v>
      </c>
      <c r="K206" s="98" t="s">
        <v>394</v>
      </c>
      <c r="L206" s="98"/>
    </row>
    <row r="207" spans="3:12" x14ac:dyDescent="0.25">
      <c r="C207" s="99" t="s">
        <v>76</v>
      </c>
      <c r="D207" s="151"/>
      <c r="E207" s="100">
        <v>15000</v>
      </c>
      <c r="F207" s="97">
        <f t="shared" si="14"/>
        <v>0</v>
      </c>
      <c r="G207" s="165"/>
      <c r="H207" s="101" t="s">
        <v>999</v>
      </c>
      <c r="I207" s="101" t="str">
        <f>VLOOKUP(H207,Presupuesto!$B$11:$C$565,2,0)</f>
        <v>EQUIPO DE TRANSPORTE TRACCION Y ELEVACION</v>
      </c>
      <c r="J207" s="98" t="str">
        <f t="shared" si="15"/>
        <v>Posgrado</v>
      </c>
      <c r="K207" s="98" t="s">
        <v>394</v>
      </c>
      <c r="L207" s="98"/>
    </row>
    <row r="208" spans="3:12" x14ac:dyDescent="0.25">
      <c r="C208" s="99" t="s">
        <v>77</v>
      </c>
      <c r="D208" s="151"/>
      <c r="E208" s="100">
        <v>10000</v>
      </c>
      <c r="F208" s="97">
        <f t="shared" si="14"/>
        <v>0</v>
      </c>
      <c r="G208" s="165"/>
      <c r="H208" s="101" t="s">
        <v>999</v>
      </c>
      <c r="I208" s="101" t="str">
        <f>VLOOKUP(H208,Presupuesto!$B$11:$C$565,2,0)</f>
        <v>EQUIPO DE TRANSPORTE TRACCION Y ELEVACION</v>
      </c>
      <c r="J208" s="98" t="str">
        <f t="shared" si="15"/>
        <v>Posgrado</v>
      </c>
      <c r="K208" s="98" t="s">
        <v>402</v>
      </c>
      <c r="L208" s="98"/>
    </row>
    <row r="209" spans="3:12" x14ac:dyDescent="0.25">
      <c r="C209" s="99" t="s">
        <v>78</v>
      </c>
      <c r="D209" s="151"/>
      <c r="E209" s="100">
        <v>10000</v>
      </c>
      <c r="F209" s="97">
        <f t="shared" si="14"/>
        <v>0</v>
      </c>
      <c r="G209" s="165"/>
      <c r="H209" s="101" t="s">
        <v>1045</v>
      </c>
      <c r="I209" s="101" t="str">
        <f>VLOOKUP(H209,Presupuesto!$B$11:$C$565,2,0)</f>
        <v>APLICACIONES INFORMATICAS</v>
      </c>
      <c r="J209" s="98" t="str">
        <f t="shared" si="15"/>
        <v>Posgrado</v>
      </c>
      <c r="K209" s="98" t="s">
        <v>398</v>
      </c>
      <c r="L209" s="98"/>
    </row>
    <row r="210" spans="3:12" x14ac:dyDescent="0.25">
      <c r="C210" s="109" t="s">
        <v>79</v>
      </c>
      <c r="D210" s="151"/>
      <c r="E210" s="100">
        <v>2000</v>
      </c>
      <c r="F210" s="97">
        <f t="shared" si="14"/>
        <v>0</v>
      </c>
      <c r="G210" s="165"/>
      <c r="H210" s="110" t="s">
        <v>1013</v>
      </c>
      <c r="I210" s="110" t="str">
        <f>VLOOKUP(H210,Presupuesto!$B$11:$C$565,2,0)</f>
        <v>EQUIPO DE COMPUTACION</v>
      </c>
      <c r="J210" s="98" t="str">
        <f t="shared" si="15"/>
        <v>Posgrado</v>
      </c>
      <c r="K210" s="98" t="s">
        <v>394</v>
      </c>
      <c r="L210" s="98"/>
    </row>
    <row r="211" spans="3:12" x14ac:dyDescent="0.25">
      <c r="C211" s="109" t="s">
        <v>1481</v>
      </c>
      <c r="D211" s="151"/>
      <c r="E211" s="100">
        <v>1500</v>
      </c>
      <c r="F211" s="97">
        <f t="shared" si="14"/>
        <v>0</v>
      </c>
      <c r="G211" s="165"/>
      <c r="H211" s="110" t="s">
        <v>945</v>
      </c>
      <c r="I211" s="110" t="str">
        <f>VLOOKUP(H211,Presupuesto!$B$11:$C$565,2,0)</f>
        <v>UTILES Y MATERIALES ELECTRICOS</v>
      </c>
      <c r="J211" s="98" t="str">
        <f t="shared" si="15"/>
        <v>Posgrado</v>
      </c>
      <c r="K211" s="98" t="s">
        <v>394</v>
      </c>
      <c r="L211" s="98"/>
    </row>
    <row r="212" spans="3:12" x14ac:dyDescent="0.25">
      <c r="C212" s="109" t="s">
        <v>80</v>
      </c>
      <c r="D212" s="151"/>
      <c r="E212" s="100">
        <v>1500</v>
      </c>
      <c r="F212" s="97">
        <f t="shared" si="14"/>
        <v>0</v>
      </c>
      <c r="G212" s="165"/>
      <c r="H212" s="110" t="s">
        <v>1013</v>
      </c>
      <c r="I212" s="110" t="str">
        <f>VLOOKUP(H212,Presupuesto!$B$11:$C$565,2,0)</f>
        <v>EQUIPO DE COMPUTACION</v>
      </c>
      <c r="J212" s="98" t="str">
        <f t="shared" si="15"/>
        <v>Posgrado</v>
      </c>
      <c r="K212" s="98" t="s">
        <v>394</v>
      </c>
      <c r="L212" s="98"/>
    </row>
    <row r="213" spans="3:12" x14ac:dyDescent="0.25">
      <c r="C213" s="109" t="s">
        <v>81</v>
      </c>
      <c r="D213" s="151"/>
      <c r="E213" s="100">
        <v>500</v>
      </c>
      <c r="F213" s="97">
        <f t="shared" si="14"/>
        <v>0</v>
      </c>
      <c r="G213" s="165"/>
      <c r="H213" s="110" t="s">
        <v>954</v>
      </c>
      <c r="I213" s="110" t="str">
        <f>VLOOKUP(H213,Presupuesto!$B$11:$C$565,2,0)</f>
        <v>OTROS RESPUESTOS Y ACCESORIOS MENORES</v>
      </c>
      <c r="J213" s="98" t="str">
        <f t="shared" si="15"/>
        <v>Posgrado</v>
      </c>
      <c r="K213" s="98" t="s">
        <v>394</v>
      </c>
      <c r="L213" s="98"/>
    </row>
    <row r="214" spans="3:12" ht="15.75" thickBot="1" x14ac:dyDescent="0.3">
      <c r="C214" s="102" t="s">
        <v>82</v>
      </c>
      <c r="D214" s="159"/>
      <c r="E214" s="104">
        <v>20</v>
      </c>
      <c r="F214" s="105">
        <f t="shared" si="14"/>
        <v>0</v>
      </c>
      <c r="G214" s="162"/>
      <c r="H214" s="106" t="s">
        <v>954</v>
      </c>
      <c r="I214" s="106" t="str">
        <f>VLOOKUP(H214,Presupuesto!$B$11:$C$565,2,0)</f>
        <v>OTROS RESPUESTOS Y ACCESORIOS MENORES</v>
      </c>
      <c r="J214" s="106" t="str">
        <f t="shared" si="15"/>
        <v>Posgrado</v>
      </c>
      <c r="K214" s="124" t="s">
        <v>393</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391</v>
      </c>
      <c r="D220" s="367"/>
      <c r="E220" s="93"/>
      <c r="F220" s="93"/>
      <c r="G220" s="93"/>
      <c r="H220" s="76"/>
      <c r="I220" s="76"/>
      <c r="J220" s="76"/>
      <c r="K220" s="112"/>
    </row>
    <row r="221" spans="3:12" ht="18.75" x14ac:dyDescent="0.25">
      <c r="C221" s="210"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130</v>
      </c>
      <c r="H223" s="149" t="s">
        <v>46</v>
      </c>
      <c r="I223" s="149" t="s">
        <v>131</v>
      </c>
      <c r="J223" s="149" t="s">
        <v>409</v>
      </c>
      <c r="K223" s="149" t="s">
        <v>410</v>
      </c>
      <c r="L223" s="149" t="s">
        <v>463</v>
      </c>
    </row>
    <row r="224" spans="3:12" ht="15.75" thickBot="1" x14ac:dyDescent="0.3">
      <c r="C224" s="304" t="s">
        <v>1338</v>
      </c>
      <c r="D224" s="158"/>
      <c r="E224" s="96">
        <f>HLOOKUP($C224,$CB$2:$CE$3,2,0)</f>
        <v>15000</v>
      </c>
      <c r="F224" s="97">
        <f>D224*E224</f>
        <v>0</v>
      </c>
      <c r="G224" s="165"/>
      <c r="H224" s="98" t="s">
        <v>1013</v>
      </c>
      <c r="I224" s="98" t="str">
        <f>VLOOKUP(H224,Presupuesto!$B$11:$C$565,2,0)</f>
        <v>EQUIPO DE COMPUTACION</v>
      </c>
      <c r="J224" s="218" t="s">
        <v>1453</v>
      </c>
      <c r="K224" s="98" t="s">
        <v>393</v>
      </c>
      <c r="L224" s="98"/>
    </row>
    <row r="225" spans="3:12" x14ac:dyDescent="0.25">
      <c r="C225" s="304" t="s">
        <v>1336</v>
      </c>
      <c r="D225" s="151"/>
      <c r="E225" s="96">
        <f>HLOOKUP($C225,$CB$2:$CE$3,2,0)</f>
        <v>35000</v>
      </c>
      <c r="F225" s="97">
        <f>D225*E225</f>
        <v>0</v>
      </c>
      <c r="G225" s="165"/>
      <c r="H225" s="101" t="s">
        <v>1013</v>
      </c>
      <c r="I225" s="101" t="str">
        <f>VLOOKUP(H225,Presupuesto!$B$11:$C$565,2,0)</f>
        <v>EQUIPO DE COMPUTACION</v>
      </c>
      <c r="J225" s="98" t="str">
        <f>$J$224</f>
        <v>Posgrado</v>
      </c>
      <c r="K225" s="98" t="s">
        <v>411</v>
      </c>
      <c r="L225" s="98"/>
    </row>
    <row r="226" spans="3:12" x14ac:dyDescent="0.25">
      <c r="C226" s="99" t="s">
        <v>73</v>
      </c>
      <c r="D226" s="151"/>
      <c r="E226" s="100">
        <v>4000</v>
      </c>
      <c r="F226" s="97">
        <f t="shared" ref="F226:F237" si="16">D226*E226</f>
        <v>0</v>
      </c>
      <c r="G226" s="165"/>
      <c r="H226" s="101" t="s">
        <v>985</v>
      </c>
      <c r="I226" s="101" t="str">
        <f>VLOOKUP(H226,Presupuesto!$B$11:$C$565,2,0)</f>
        <v>EQUIPOS VARIOS DE OFICINA</v>
      </c>
      <c r="J226" s="98" t="str">
        <f t="shared" ref="J226:J237" si="17">$J$224</f>
        <v>Posgrado</v>
      </c>
      <c r="K226" s="98" t="s">
        <v>394</v>
      </c>
      <c r="L226" s="98"/>
    </row>
    <row r="227" spans="3:12" x14ac:dyDescent="0.25">
      <c r="C227" s="99" t="s">
        <v>74</v>
      </c>
      <c r="D227" s="151"/>
      <c r="E227" s="100">
        <v>8000</v>
      </c>
      <c r="F227" s="97">
        <f t="shared" si="16"/>
        <v>0</v>
      </c>
      <c r="G227" s="165"/>
      <c r="H227" s="101" t="s">
        <v>1013</v>
      </c>
      <c r="I227" s="101" t="str">
        <f>VLOOKUP(H227,Presupuesto!$B$11:$C$565,2,0)</f>
        <v>EQUIPO DE COMPUTACION</v>
      </c>
      <c r="J227" s="98" t="str">
        <f t="shared" si="17"/>
        <v>Posgrado</v>
      </c>
      <c r="K227" s="98" t="s">
        <v>394</v>
      </c>
      <c r="L227" s="98"/>
    </row>
    <row r="228" spans="3:12" x14ac:dyDescent="0.25">
      <c r="C228" s="99" t="s">
        <v>75</v>
      </c>
      <c r="D228" s="151"/>
      <c r="E228" s="100">
        <v>5000</v>
      </c>
      <c r="F228" s="97">
        <f t="shared" si="16"/>
        <v>0</v>
      </c>
      <c r="G228" s="165"/>
      <c r="H228" s="101" t="s">
        <v>1013</v>
      </c>
      <c r="I228" s="101" t="str">
        <f>VLOOKUP(H228,Presupuesto!$B$11:$C$565,2,0)</f>
        <v>EQUIPO DE COMPUTACION</v>
      </c>
      <c r="J228" s="98" t="str">
        <f t="shared" si="17"/>
        <v>Posgrado</v>
      </c>
      <c r="K228" s="98" t="s">
        <v>394</v>
      </c>
      <c r="L228" s="98"/>
    </row>
    <row r="229" spans="3:12" x14ac:dyDescent="0.25">
      <c r="C229" s="99" t="s">
        <v>35</v>
      </c>
      <c r="D229" s="151"/>
      <c r="E229" s="100">
        <v>13000</v>
      </c>
      <c r="F229" s="97">
        <f t="shared" si="16"/>
        <v>0</v>
      </c>
      <c r="G229" s="165"/>
      <c r="H229" s="101" t="s">
        <v>999</v>
      </c>
      <c r="I229" s="101" t="str">
        <f>VLOOKUP(H229,Presupuesto!$B$11:$C$565,2,0)</f>
        <v>EQUIPO DE TRANSPORTE TRACCION Y ELEVACION</v>
      </c>
      <c r="J229" s="98" t="str">
        <f t="shared" si="17"/>
        <v>Posgrado</v>
      </c>
      <c r="K229" s="98" t="s">
        <v>394</v>
      </c>
      <c r="L229" s="98"/>
    </row>
    <row r="230" spans="3:12" x14ac:dyDescent="0.25">
      <c r="C230" s="99" t="s">
        <v>76</v>
      </c>
      <c r="D230" s="151"/>
      <c r="E230" s="100">
        <v>15000</v>
      </c>
      <c r="F230" s="97">
        <f t="shared" si="16"/>
        <v>0</v>
      </c>
      <c r="G230" s="165"/>
      <c r="H230" s="101" t="s">
        <v>999</v>
      </c>
      <c r="I230" s="101" t="str">
        <f>VLOOKUP(H230,Presupuesto!$B$11:$C$565,2,0)</f>
        <v>EQUIPO DE TRANSPORTE TRACCION Y ELEVACION</v>
      </c>
      <c r="J230" s="98" t="str">
        <f t="shared" si="17"/>
        <v>Posgrado</v>
      </c>
      <c r="K230" s="98" t="s">
        <v>394</v>
      </c>
      <c r="L230" s="98"/>
    </row>
    <row r="231" spans="3:12" x14ac:dyDescent="0.25">
      <c r="C231" s="99" t="s">
        <v>77</v>
      </c>
      <c r="D231" s="151"/>
      <c r="E231" s="100">
        <v>10000</v>
      </c>
      <c r="F231" s="97">
        <f t="shared" si="16"/>
        <v>0</v>
      </c>
      <c r="G231" s="165"/>
      <c r="H231" s="101" t="s">
        <v>999</v>
      </c>
      <c r="I231" s="101" t="str">
        <f>VLOOKUP(H231,Presupuesto!$B$11:$C$565,2,0)</f>
        <v>EQUIPO DE TRANSPORTE TRACCION Y ELEVACION</v>
      </c>
      <c r="J231" s="98" t="str">
        <f t="shared" si="17"/>
        <v>Posgrado</v>
      </c>
      <c r="K231" s="98" t="s">
        <v>402</v>
      </c>
      <c r="L231" s="98"/>
    </row>
    <row r="232" spans="3:12" x14ac:dyDescent="0.25">
      <c r="C232" s="99" t="s">
        <v>78</v>
      </c>
      <c r="D232" s="151"/>
      <c r="E232" s="100">
        <v>10000</v>
      </c>
      <c r="F232" s="97">
        <f t="shared" si="16"/>
        <v>0</v>
      </c>
      <c r="G232" s="165"/>
      <c r="H232" s="101" t="s">
        <v>1045</v>
      </c>
      <c r="I232" s="101" t="str">
        <f>VLOOKUP(H232,Presupuesto!$B$11:$C$565,2,0)</f>
        <v>APLICACIONES INFORMATICAS</v>
      </c>
      <c r="J232" s="98" t="str">
        <f t="shared" si="17"/>
        <v>Posgrado</v>
      </c>
      <c r="K232" s="98" t="s">
        <v>398</v>
      </c>
      <c r="L232" s="98"/>
    </row>
    <row r="233" spans="3:12" x14ac:dyDescent="0.25">
      <c r="C233" s="109" t="s">
        <v>79</v>
      </c>
      <c r="D233" s="151"/>
      <c r="E233" s="100">
        <v>2000</v>
      </c>
      <c r="F233" s="97">
        <f t="shared" si="16"/>
        <v>0</v>
      </c>
      <c r="G233" s="165"/>
      <c r="H233" s="110" t="s">
        <v>1013</v>
      </c>
      <c r="I233" s="110" t="str">
        <f>VLOOKUP(H233,Presupuesto!$B$11:$C$565,2,0)</f>
        <v>EQUIPO DE COMPUTACION</v>
      </c>
      <c r="J233" s="98" t="str">
        <f t="shared" si="17"/>
        <v>Posgrado</v>
      </c>
      <c r="K233" s="98" t="s">
        <v>394</v>
      </c>
      <c r="L233" s="98"/>
    </row>
    <row r="234" spans="3:12" x14ac:dyDescent="0.25">
      <c r="C234" s="109" t="s">
        <v>1481</v>
      </c>
      <c r="D234" s="151"/>
      <c r="E234" s="100">
        <v>1500</v>
      </c>
      <c r="F234" s="97">
        <f t="shared" si="16"/>
        <v>0</v>
      </c>
      <c r="G234" s="165"/>
      <c r="H234" s="110" t="s">
        <v>945</v>
      </c>
      <c r="I234" s="110" t="str">
        <f>VLOOKUP(H234,Presupuesto!$B$11:$C$565,2,0)</f>
        <v>UTILES Y MATERIALES ELECTRICOS</v>
      </c>
      <c r="J234" s="98" t="str">
        <f t="shared" si="17"/>
        <v>Posgrado</v>
      </c>
      <c r="K234" s="98" t="s">
        <v>394</v>
      </c>
      <c r="L234" s="98"/>
    </row>
    <row r="235" spans="3:12" x14ac:dyDescent="0.25">
      <c r="C235" s="109" t="s">
        <v>80</v>
      </c>
      <c r="D235" s="151"/>
      <c r="E235" s="100">
        <v>1500</v>
      </c>
      <c r="F235" s="97">
        <f t="shared" si="16"/>
        <v>0</v>
      </c>
      <c r="G235" s="165"/>
      <c r="H235" s="110" t="s">
        <v>1013</v>
      </c>
      <c r="I235" s="110" t="str">
        <f>VLOOKUP(H235,Presupuesto!$B$11:$C$565,2,0)</f>
        <v>EQUIPO DE COMPUTACION</v>
      </c>
      <c r="J235" s="98" t="str">
        <f t="shared" si="17"/>
        <v>Posgrado</v>
      </c>
      <c r="K235" s="98" t="s">
        <v>394</v>
      </c>
      <c r="L235" s="98"/>
    </row>
    <row r="236" spans="3:12" x14ac:dyDescent="0.25">
      <c r="C236" s="109" t="s">
        <v>81</v>
      </c>
      <c r="D236" s="151"/>
      <c r="E236" s="100">
        <v>500</v>
      </c>
      <c r="F236" s="97">
        <f t="shared" si="16"/>
        <v>0</v>
      </c>
      <c r="G236" s="165"/>
      <c r="H236" s="110" t="s">
        <v>954</v>
      </c>
      <c r="I236" s="110" t="str">
        <f>VLOOKUP(H236,Presupuesto!$B$11:$C$565,2,0)</f>
        <v>OTROS RESPUESTOS Y ACCESORIOS MENORES</v>
      </c>
      <c r="J236" s="98" t="str">
        <f t="shared" si="17"/>
        <v>Posgrado</v>
      </c>
      <c r="K236" s="98" t="s">
        <v>394</v>
      </c>
      <c r="L236" s="98"/>
    </row>
    <row r="237" spans="3:12" ht="15.75" thickBot="1" x14ac:dyDescent="0.3">
      <c r="C237" s="102" t="s">
        <v>82</v>
      </c>
      <c r="D237" s="159"/>
      <c r="E237" s="104">
        <v>20</v>
      </c>
      <c r="F237" s="105">
        <f t="shared" si="16"/>
        <v>0</v>
      </c>
      <c r="G237" s="162"/>
      <c r="H237" s="106" t="s">
        <v>954</v>
      </c>
      <c r="I237" s="106" t="str">
        <f>VLOOKUP(H237,Presupuesto!$B$11:$C$565,2,0)</f>
        <v>OTROS RESPUESTOS Y ACCESORIOS MENORES</v>
      </c>
      <c r="J237" s="106" t="str">
        <f t="shared" si="17"/>
        <v>Posgrado</v>
      </c>
      <c r="K237" s="124" t="s">
        <v>393</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391</v>
      </c>
      <c r="D243" s="367"/>
      <c r="E243" s="93"/>
      <c r="F243" s="93"/>
      <c r="G243" s="93"/>
      <c r="H243" s="76"/>
      <c r="I243" s="76"/>
      <c r="J243" s="76"/>
      <c r="K243" s="112"/>
    </row>
    <row r="244" spans="3:12" ht="18.75" x14ac:dyDescent="0.25">
      <c r="C244" s="210"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130</v>
      </c>
      <c r="H246" s="149" t="s">
        <v>46</v>
      </c>
      <c r="I246" s="149" t="s">
        <v>131</v>
      </c>
      <c r="J246" s="149" t="s">
        <v>409</v>
      </c>
      <c r="K246" s="149" t="s">
        <v>410</v>
      </c>
      <c r="L246" s="149" t="s">
        <v>463</v>
      </c>
    </row>
    <row r="247" spans="3:12" ht="15.75" thickBot="1" x14ac:dyDescent="0.3">
      <c r="C247" s="304" t="s">
        <v>1338</v>
      </c>
      <c r="D247" s="158"/>
      <c r="E247" s="96">
        <f>HLOOKUP($C247,$CB$2:$CE$3,2,0)</f>
        <v>15000</v>
      </c>
      <c r="F247" s="97">
        <f>D247*E247</f>
        <v>0</v>
      </c>
      <c r="G247" s="165"/>
      <c r="H247" s="98" t="s">
        <v>1013</v>
      </c>
      <c r="I247" s="98" t="str">
        <f>VLOOKUP(H247,Presupuesto!$B$11:$C$565,2,0)</f>
        <v>EQUIPO DE COMPUTACION</v>
      </c>
      <c r="J247" s="218" t="s">
        <v>1453</v>
      </c>
      <c r="K247" s="98" t="s">
        <v>393</v>
      </c>
      <c r="L247" s="98"/>
    </row>
    <row r="248" spans="3:12" x14ac:dyDescent="0.25">
      <c r="C248" s="304" t="s">
        <v>1336</v>
      </c>
      <c r="D248" s="151"/>
      <c r="E248" s="96">
        <f>HLOOKUP($C248,$CB$2:$CE$3,2,0)</f>
        <v>35000</v>
      </c>
      <c r="F248" s="97">
        <f>D248*E248</f>
        <v>0</v>
      </c>
      <c r="G248" s="165"/>
      <c r="H248" s="101" t="s">
        <v>1013</v>
      </c>
      <c r="I248" s="101" t="str">
        <f>VLOOKUP(H248,Presupuesto!$B$11:$C$565,2,0)</f>
        <v>EQUIPO DE COMPUTACION</v>
      </c>
      <c r="J248" s="98" t="str">
        <f>$J$247</f>
        <v>Posgrado</v>
      </c>
      <c r="K248" s="98" t="s">
        <v>411</v>
      </c>
      <c r="L248" s="98"/>
    </row>
    <row r="249" spans="3:12" x14ac:dyDescent="0.25">
      <c r="C249" s="99" t="s">
        <v>73</v>
      </c>
      <c r="D249" s="151"/>
      <c r="E249" s="100">
        <v>4000</v>
      </c>
      <c r="F249" s="97">
        <f t="shared" ref="F249:F260" si="18">D249*E249</f>
        <v>0</v>
      </c>
      <c r="G249" s="165"/>
      <c r="H249" s="101" t="s">
        <v>985</v>
      </c>
      <c r="I249" s="101" t="str">
        <f>VLOOKUP(H249,Presupuesto!$B$11:$C$565,2,0)</f>
        <v>EQUIPOS VARIOS DE OFICINA</v>
      </c>
      <c r="J249" s="98" t="str">
        <f t="shared" ref="J249:J260" si="19">$J$247</f>
        <v>Posgrado</v>
      </c>
      <c r="K249" s="98" t="s">
        <v>394</v>
      </c>
      <c r="L249" s="98"/>
    </row>
    <row r="250" spans="3:12" x14ac:dyDescent="0.25">
      <c r="C250" s="99" t="s">
        <v>74</v>
      </c>
      <c r="D250" s="151"/>
      <c r="E250" s="100">
        <v>8000</v>
      </c>
      <c r="F250" s="97">
        <f t="shared" si="18"/>
        <v>0</v>
      </c>
      <c r="G250" s="165"/>
      <c r="H250" s="101" t="s">
        <v>1013</v>
      </c>
      <c r="I250" s="101" t="str">
        <f>VLOOKUP(H250,Presupuesto!$B$11:$C$565,2,0)</f>
        <v>EQUIPO DE COMPUTACION</v>
      </c>
      <c r="J250" s="98" t="str">
        <f t="shared" si="19"/>
        <v>Posgrado</v>
      </c>
      <c r="K250" s="98" t="s">
        <v>394</v>
      </c>
      <c r="L250" s="98"/>
    </row>
    <row r="251" spans="3:12" x14ac:dyDescent="0.25">
      <c r="C251" s="99" t="s">
        <v>75</v>
      </c>
      <c r="D251" s="151"/>
      <c r="E251" s="100">
        <v>5000</v>
      </c>
      <c r="F251" s="97">
        <f t="shared" si="18"/>
        <v>0</v>
      </c>
      <c r="G251" s="165"/>
      <c r="H251" s="101" t="s">
        <v>1013</v>
      </c>
      <c r="I251" s="101" t="str">
        <f>VLOOKUP(H251,Presupuesto!$B$11:$C$565,2,0)</f>
        <v>EQUIPO DE COMPUTACION</v>
      </c>
      <c r="J251" s="98" t="str">
        <f t="shared" si="19"/>
        <v>Posgrado</v>
      </c>
      <c r="K251" s="98" t="s">
        <v>394</v>
      </c>
      <c r="L251" s="98"/>
    </row>
    <row r="252" spans="3:12" x14ac:dyDescent="0.25">
      <c r="C252" s="99" t="s">
        <v>35</v>
      </c>
      <c r="D252" s="151"/>
      <c r="E252" s="100">
        <v>13000</v>
      </c>
      <c r="F252" s="97">
        <f t="shared" si="18"/>
        <v>0</v>
      </c>
      <c r="G252" s="165"/>
      <c r="H252" s="101" t="s">
        <v>999</v>
      </c>
      <c r="I252" s="101" t="str">
        <f>VLOOKUP(H252,Presupuesto!$B$11:$C$565,2,0)</f>
        <v>EQUIPO DE TRANSPORTE TRACCION Y ELEVACION</v>
      </c>
      <c r="J252" s="98" t="str">
        <f t="shared" si="19"/>
        <v>Posgrado</v>
      </c>
      <c r="K252" s="98" t="s">
        <v>394</v>
      </c>
      <c r="L252" s="98"/>
    </row>
    <row r="253" spans="3:12" x14ac:dyDescent="0.25">
      <c r="C253" s="99" t="s">
        <v>76</v>
      </c>
      <c r="D253" s="151"/>
      <c r="E253" s="100">
        <v>15000</v>
      </c>
      <c r="F253" s="97">
        <f t="shared" si="18"/>
        <v>0</v>
      </c>
      <c r="G253" s="165"/>
      <c r="H253" s="101" t="s">
        <v>999</v>
      </c>
      <c r="I253" s="101" t="str">
        <f>VLOOKUP(H253,Presupuesto!$B$11:$C$565,2,0)</f>
        <v>EQUIPO DE TRANSPORTE TRACCION Y ELEVACION</v>
      </c>
      <c r="J253" s="98" t="str">
        <f t="shared" si="19"/>
        <v>Posgrado</v>
      </c>
      <c r="K253" s="98" t="s">
        <v>394</v>
      </c>
      <c r="L253" s="98"/>
    </row>
    <row r="254" spans="3:12" x14ac:dyDescent="0.25">
      <c r="C254" s="99" t="s">
        <v>77</v>
      </c>
      <c r="D254" s="151"/>
      <c r="E254" s="100">
        <v>10000</v>
      </c>
      <c r="F254" s="97">
        <f t="shared" si="18"/>
        <v>0</v>
      </c>
      <c r="G254" s="165"/>
      <c r="H254" s="101" t="s">
        <v>999</v>
      </c>
      <c r="I254" s="101" t="str">
        <f>VLOOKUP(H254,Presupuesto!$B$11:$C$565,2,0)</f>
        <v>EQUIPO DE TRANSPORTE TRACCION Y ELEVACION</v>
      </c>
      <c r="J254" s="98" t="str">
        <f t="shared" si="19"/>
        <v>Posgrado</v>
      </c>
      <c r="K254" s="98" t="s">
        <v>402</v>
      </c>
      <c r="L254" s="98"/>
    </row>
    <row r="255" spans="3:12" x14ac:dyDescent="0.25">
      <c r="C255" s="99" t="s">
        <v>78</v>
      </c>
      <c r="D255" s="151"/>
      <c r="E255" s="100">
        <v>10000</v>
      </c>
      <c r="F255" s="97">
        <f t="shared" si="18"/>
        <v>0</v>
      </c>
      <c r="G255" s="165"/>
      <c r="H255" s="101" t="s">
        <v>1045</v>
      </c>
      <c r="I255" s="101" t="str">
        <f>VLOOKUP(H255,Presupuesto!$B$11:$C$565,2,0)</f>
        <v>APLICACIONES INFORMATICAS</v>
      </c>
      <c r="J255" s="98" t="str">
        <f t="shared" si="19"/>
        <v>Posgrado</v>
      </c>
      <c r="K255" s="98" t="s">
        <v>398</v>
      </c>
      <c r="L255" s="98"/>
    </row>
    <row r="256" spans="3:12" x14ac:dyDescent="0.25">
      <c r="C256" s="109" t="s">
        <v>79</v>
      </c>
      <c r="D256" s="151"/>
      <c r="E256" s="100">
        <v>2000</v>
      </c>
      <c r="F256" s="97">
        <f t="shared" si="18"/>
        <v>0</v>
      </c>
      <c r="G256" s="165"/>
      <c r="H256" s="110" t="s">
        <v>1013</v>
      </c>
      <c r="I256" s="110" t="str">
        <f>VLOOKUP(H256,Presupuesto!$B$11:$C$565,2,0)</f>
        <v>EQUIPO DE COMPUTACION</v>
      </c>
      <c r="J256" s="98" t="str">
        <f t="shared" si="19"/>
        <v>Posgrado</v>
      </c>
      <c r="K256" s="98" t="s">
        <v>394</v>
      </c>
      <c r="L256" s="98"/>
    </row>
    <row r="257" spans="3:12" x14ac:dyDescent="0.25">
      <c r="C257" s="109" t="s">
        <v>1481</v>
      </c>
      <c r="D257" s="151"/>
      <c r="E257" s="100">
        <v>1500</v>
      </c>
      <c r="F257" s="97">
        <f t="shared" si="18"/>
        <v>0</v>
      </c>
      <c r="G257" s="165"/>
      <c r="H257" s="110" t="s">
        <v>945</v>
      </c>
      <c r="I257" s="110" t="str">
        <f>VLOOKUP(H257,Presupuesto!$B$11:$C$565,2,0)</f>
        <v>UTILES Y MATERIALES ELECTRICOS</v>
      </c>
      <c r="J257" s="98" t="str">
        <f t="shared" si="19"/>
        <v>Posgrado</v>
      </c>
      <c r="K257" s="98" t="s">
        <v>394</v>
      </c>
      <c r="L257" s="98"/>
    </row>
    <row r="258" spans="3:12" x14ac:dyDescent="0.25">
      <c r="C258" s="109" t="s">
        <v>80</v>
      </c>
      <c r="D258" s="151"/>
      <c r="E258" s="100">
        <v>1500</v>
      </c>
      <c r="F258" s="97">
        <f t="shared" si="18"/>
        <v>0</v>
      </c>
      <c r="G258" s="165"/>
      <c r="H258" s="110" t="s">
        <v>1013</v>
      </c>
      <c r="I258" s="110" t="str">
        <f>VLOOKUP(H258,Presupuesto!$B$11:$C$565,2,0)</f>
        <v>EQUIPO DE COMPUTACION</v>
      </c>
      <c r="J258" s="98" t="str">
        <f t="shared" si="19"/>
        <v>Posgrado</v>
      </c>
      <c r="K258" s="98" t="s">
        <v>394</v>
      </c>
      <c r="L258" s="98"/>
    </row>
    <row r="259" spans="3:12" x14ac:dyDescent="0.25">
      <c r="C259" s="109" t="s">
        <v>81</v>
      </c>
      <c r="D259" s="151"/>
      <c r="E259" s="100">
        <v>500</v>
      </c>
      <c r="F259" s="97">
        <f t="shared" si="18"/>
        <v>0</v>
      </c>
      <c r="G259" s="165"/>
      <c r="H259" s="110" t="s">
        <v>954</v>
      </c>
      <c r="I259" s="110" t="str">
        <f>VLOOKUP(H259,Presupuesto!$B$11:$C$565,2,0)</f>
        <v>OTROS RESPUESTOS Y ACCESORIOS MENORES</v>
      </c>
      <c r="J259" s="98" t="str">
        <f t="shared" si="19"/>
        <v>Posgrado</v>
      </c>
      <c r="K259" s="98" t="s">
        <v>394</v>
      </c>
      <c r="L259" s="98"/>
    </row>
    <row r="260" spans="3:12" ht="15.75" thickBot="1" x14ac:dyDescent="0.3">
      <c r="C260" s="102" t="s">
        <v>82</v>
      </c>
      <c r="D260" s="159"/>
      <c r="E260" s="104">
        <v>20</v>
      </c>
      <c r="F260" s="105">
        <f t="shared" si="18"/>
        <v>0</v>
      </c>
      <c r="G260" s="162"/>
      <c r="H260" s="106" t="s">
        <v>954</v>
      </c>
      <c r="I260" s="106" t="str">
        <f>VLOOKUP(H260,Presupuesto!$B$11:$C$565,2,0)</f>
        <v>OTROS RESPUESTOS Y ACCESORIOS MENORES</v>
      </c>
      <c r="J260" s="106" t="str">
        <f t="shared" si="19"/>
        <v>Posgrado</v>
      </c>
      <c r="K260" s="124" t="s">
        <v>393</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391</v>
      </c>
      <c r="D266" s="367"/>
      <c r="E266" s="93"/>
      <c r="F266" s="93"/>
      <c r="G266" s="93"/>
      <c r="H266" s="76"/>
      <c r="I266" s="76"/>
      <c r="J266" s="76"/>
      <c r="K266" s="112"/>
    </row>
    <row r="267" spans="3:12" ht="18.75" x14ac:dyDescent="0.25">
      <c r="C267" s="210"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130</v>
      </c>
      <c r="H269" s="149" t="s">
        <v>46</v>
      </c>
      <c r="I269" s="149" t="s">
        <v>131</v>
      </c>
      <c r="J269" s="149" t="s">
        <v>409</v>
      </c>
      <c r="K269" s="149" t="s">
        <v>410</v>
      </c>
      <c r="L269" s="149" t="s">
        <v>463</v>
      </c>
    </row>
    <row r="270" spans="3:12" ht="15.75" thickBot="1" x14ac:dyDescent="0.3">
      <c r="C270" s="304" t="s">
        <v>1338</v>
      </c>
      <c r="D270" s="158"/>
      <c r="E270" s="96">
        <f>HLOOKUP($C270,$CB$2:$CE$3,2,0)</f>
        <v>15000</v>
      </c>
      <c r="F270" s="97">
        <f>D270*E270</f>
        <v>0</v>
      </c>
      <c r="G270" s="165"/>
      <c r="H270" s="98" t="s">
        <v>1013</v>
      </c>
      <c r="I270" s="98" t="str">
        <f>VLOOKUP(H270,Presupuesto!$B$11:$C$565,2,0)</f>
        <v>EQUIPO DE COMPUTACION</v>
      </c>
      <c r="J270" s="218" t="s">
        <v>1478</v>
      </c>
      <c r="K270" s="98" t="s">
        <v>393</v>
      </c>
      <c r="L270" s="98"/>
    </row>
    <row r="271" spans="3:12" x14ac:dyDescent="0.25">
      <c r="C271" s="304" t="s">
        <v>1336</v>
      </c>
      <c r="D271" s="151"/>
      <c r="E271" s="96">
        <f>HLOOKUP($C271,$CB$2:$CE$3,2,0)</f>
        <v>35000</v>
      </c>
      <c r="F271" s="97">
        <f>D271*E271</f>
        <v>0</v>
      </c>
      <c r="G271" s="165"/>
      <c r="H271" s="101" t="s">
        <v>1013</v>
      </c>
      <c r="I271" s="101" t="str">
        <f>VLOOKUP(H271,Presupuesto!$B$11:$C$565,2,0)</f>
        <v>EQUIPO DE COMPUTACION</v>
      </c>
      <c r="J271" s="98" t="str">
        <f>$J$270</f>
        <v>Desarrollo del Sistema de Educación Superior</v>
      </c>
      <c r="K271" s="98" t="s">
        <v>411</v>
      </c>
      <c r="L271" s="98"/>
    </row>
    <row r="272" spans="3:12" x14ac:dyDescent="0.25">
      <c r="C272" s="99" t="s">
        <v>73</v>
      </c>
      <c r="D272" s="151"/>
      <c r="E272" s="100">
        <v>4000</v>
      </c>
      <c r="F272" s="97">
        <f t="shared" ref="F272:F283" si="20">D272*E272</f>
        <v>0</v>
      </c>
      <c r="G272" s="165"/>
      <c r="H272" s="101" t="s">
        <v>985</v>
      </c>
      <c r="I272" s="101" t="str">
        <f>VLOOKUP(H272,Presupuesto!$B$11:$C$565,2,0)</f>
        <v>EQUIPOS VARIOS DE OFICINA</v>
      </c>
      <c r="J272" s="98" t="str">
        <f t="shared" ref="J272:J283" si="21">$J$270</f>
        <v>Desarrollo del Sistema de Educación Superior</v>
      </c>
      <c r="K272" s="98" t="s">
        <v>394</v>
      </c>
      <c r="L272" s="98"/>
    </row>
    <row r="273" spans="3:12" x14ac:dyDescent="0.25">
      <c r="C273" s="99" t="s">
        <v>74</v>
      </c>
      <c r="D273" s="151"/>
      <c r="E273" s="100">
        <v>8000</v>
      </c>
      <c r="F273" s="97">
        <f t="shared" si="20"/>
        <v>0</v>
      </c>
      <c r="G273" s="165"/>
      <c r="H273" s="101" t="s">
        <v>1013</v>
      </c>
      <c r="I273" s="101" t="str">
        <f>VLOOKUP(H273,Presupuesto!$B$11:$C$565,2,0)</f>
        <v>EQUIPO DE COMPUTACION</v>
      </c>
      <c r="J273" s="98" t="str">
        <f t="shared" si="21"/>
        <v>Desarrollo del Sistema de Educación Superior</v>
      </c>
      <c r="K273" s="98" t="s">
        <v>394</v>
      </c>
      <c r="L273" s="98"/>
    </row>
    <row r="274" spans="3:12" x14ac:dyDescent="0.25">
      <c r="C274" s="99" t="s">
        <v>75</v>
      </c>
      <c r="D274" s="151"/>
      <c r="E274" s="100">
        <v>5000</v>
      </c>
      <c r="F274" s="97">
        <f t="shared" si="20"/>
        <v>0</v>
      </c>
      <c r="G274" s="165"/>
      <c r="H274" s="101" t="s">
        <v>1013</v>
      </c>
      <c r="I274" s="101" t="str">
        <f>VLOOKUP(H274,Presupuesto!$B$11:$C$565,2,0)</f>
        <v>EQUIPO DE COMPUTACION</v>
      </c>
      <c r="J274" s="98" t="str">
        <f t="shared" si="21"/>
        <v>Desarrollo del Sistema de Educación Superior</v>
      </c>
      <c r="K274" s="98" t="s">
        <v>394</v>
      </c>
      <c r="L274" s="98"/>
    </row>
    <row r="275" spans="3:12" x14ac:dyDescent="0.25">
      <c r="C275" s="99" t="s">
        <v>35</v>
      </c>
      <c r="D275" s="151"/>
      <c r="E275" s="100">
        <v>13000</v>
      </c>
      <c r="F275" s="97">
        <f t="shared" si="20"/>
        <v>0</v>
      </c>
      <c r="G275" s="165"/>
      <c r="H275" s="101" t="s">
        <v>999</v>
      </c>
      <c r="I275" s="101" t="str">
        <f>VLOOKUP(H275,Presupuesto!$B$11:$C$565,2,0)</f>
        <v>EQUIPO DE TRANSPORTE TRACCION Y ELEVACION</v>
      </c>
      <c r="J275" s="98" t="str">
        <f t="shared" si="21"/>
        <v>Desarrollo del Sistema de Educación Superior</v>
      </c>
      <c r="K275" s="98" t="s">
        <v>394</v>
      </c>
      <c r="L275" s="98"/>
    </row>
    <row r="276" spans="3:12" x14ac:dyDescent="0.25">
      <c r="C276" s="99" t="s">
        <v>76</v>
      </c>
      <c r="D276" s="151"/>
      <c r="E276" s="100">
        <v>15000</v>
      </c>
      <c r="F276" s="97">
        <f t="shared" si="20"/>
        <v>0</v>
      </c>
      <c r="G276" s="165"/>
      <c r="H276" s="101" t="s">
        <v>999</v>
      </c>
      <c r="I276" s="101" t="str">
        <f>VLOOKUP(H276,Presupuesto!$B$11:$C$565,2,0)</f>
        <v>EQUIPO DE TRANSPORTE TRACCION Y ELEVACION</v>
      </c>
      <c r="J276" s="98" t="str">
        <f t="shared" si="21"/>
        <v>Desarrollo del Sistema de Educación Superior</v>
      </c>
      <c r="K276" s="98" t="s">
        <v>394</v>
      </c>
      <c r="L276" s="98"/>
    </row>
    <row r="277" spans="3:12" x14ac:dyDescent="0.25">
      <c r="C277" s="99" t="s">
        <v>77</v>
      </c>
      <c r="D277" s="151"/>
      <c r="E277" s="100">
        <v>10000</v>
      </c>
      <c r="F277" s="97">
        <f t="shared" si="20"/>
        <v>0</v>
      </c>
      <c r="G277" s="165"/>
      <c r="H277" s="101" t="s">
        <v>999</v>
      </c>
      <c r="I277" s="101" t="str">
        <f>VLOOKUP(H277,Presupuesto!$B$11:$C$565,2,0)</f>
        <v>EQUIPO DE TRANSPORTE TRACCION Y ELEVACION</v>
      </c>
      <c r="J277" s="98" t="str">
        <f t="shared" si="21"/>
        <v>Desarrollo del Sistema de Educación Superior</v>
      </c>
      <c r="K277" s="98" t="s">
        <v>402</v>
      </c>
      <c r="L277" s="98"/>
    </row>
    <row r="278" spans="3:12" x14ac:dyDescent="0.25">
      <c r="C278" s="99" t="s">
        <v>78</v>
      </c>
      <c r="D278" s="151"/>
      <c r="E278" s="100">
        <v>10000</v>
      </c>
      <c r="F278" s="97">
        <f t="shared" si="20"/>
        <v>0</v>
      </c>
      <c r="G278" s="165"/>
      <c r="H278" s="101" t="s">
        <v>1045</v>
      </c>
      <c r="I278" s="101" t="str">
        <f>VLOOKUP(H278,Presupuesto!$B$11:$C$565,2,0)</f>
        <v>APLICACIONES INFORMATICAS</v>
      </c>
      <c r="J278" s="98" t="str">
        <f t="shared" si="21"/>
        <v>Desarrollo del Sistema de Educación Superior</v>
      </c>
      <c r="K278" s="98" t="s">
        <v>398</v>
      </c>
      <c r="L278" s="98"/>
    </row>
    <row r="279" spans="3:12" x14ac:dyDescent="0.25">
      <c r="C279" s="109" t="s">
        <v>79</v>
      </c>
      <c r="D279" s="151"/>
      <c r="E279" s="100">
        <v>2000</v>
      </c>
      <c r="F279" s="97">
        <f t="shared" si="20"/>
        <v>0</v>
      </c>
      <c r="G279" s="165"/>
      <c r="H279" s="110" t="s">
        <v>1013</v>
      </c>
      <c r="I279" s="110" t="str">
        <f>VLOOKUP(H279,Presupuesto!$B$11:$C$565,2,0)</f>
        <v>EQUIPO DE COMPUTACION</v>
      </c>
      <c r="J279" s="98" t="str">
        <f t="shared" si="21"/>
        <v>Desarrollo del Sistema de Educación Superior</v>
      </c>
      <c r="K279" s="98" t="s">
        <v>394</v>
      </c>
      <c r="L279" s="98"/>
    </row>
    <row r="280" spans="3:12" x14ac:dyDescent="0.25">
      <c r="C280" s="109" t="s">
        <v>1481</v>
      </c>
      <c r="D280" s="151"/>
      <c r="E280" s="100">
        <v>1500</v>
      </c>
      <c r="F280" s="97">
        <f t="shared" si="20"/>
        <v>0</v>
      </c>
      <c r="G280" s="165"/>
      <c r="H280" s="110" t="s">
        <v>945</v>
      </c>
      <c r="I280" s="110" t="str">
        <f>VLOOKUP(H280,Presupuesto!$B$11:$C$565,2,0)</f>
        <v>UTILES Y MATERIALES ELECTRICOS</v>
      </c>
      <c r="J280" s="98" t="str">
        <f t="shared" si="21"/>
        <v>Desarrollo del Sistema de Educación Superior</v>
      </c>
      <c r="K280" s="98" t="s">
        <v>394</v>
      </c>
      <c r="L280" s="98"/>
    </row>
    <row r="281" spans="3:12" x14ac:dyDescent="0.25">
      <c r="C281" s="109" t="s">
        <v>80</v>
      </c>
      <c r="D281" s="151"/>
      <c r="E281" s="100">
        <v>1500</v>
      </c>
      <c r="F281" s="97">
        <f t="shared" si="20"/>
        <v>0</v>
      </c>
      <c r="G281" s="165"/>
      <c r="H281" s="110" t="s">
        <v>1013</v>
      </c>
      <c r="I281" s="110" t="str">
        <f>VLOOKUP(H281,Presupuesto!$B$11:$C$565,2,0)</f>
        <v>EQUIPO DE COMPUTACION</v>
      </c>
      <c r="J281" s="98" t="str">
        <f t="shared" si="21"/>
        <v>Desarrollo del Sistema de Educación Superior</v>
      </c>
      <c r="K281" s="98" t="s">
        <v>394</v>
      </c>
      <c r="L281" s="98"/>
    </row>
    <row r="282" spans="3:12" x14ac:dyDescent="0.25">
      <c r="C282" s="109" t="s">
        <v>81</v>
      </c>
      <c r="D282" s="151"/>
      <c r="E282" s="100">
        <v>500</v>
      </c>
      <c r="F282" s="97">
        <f t="shared" si="20"/>
        <v>0</v>
      </c>
      <c r="G282" s="165"/>
      <c r="H282" s="110" t="s">
        <v>954</v>
      </c>
      <c r="I282" s="110" t="str">
        <f>VLOOKUP(H282,Presupuesto!$B$11:$C$565,2,0)</f>
        <v>OTROS RESPUESTOS Y ACCESORIOS MENORES</v>
      </c>
      <c r="J282" s="98" t="str">
        <f t="shared" si="21"/>
        <v>Desarrollo del Sistema de Educación Superior</v>
      </c>
      <c r="K282" s="98" t="s">
        <v>394</v>
      </c>
      <c r="L282" s="98"/>
    </row>
    <row r="283" spans="3:12" ht="15.75" thickBot="1" x14ac:dyDescent="0.3">
      <c r="C283" s="102" t="s">
        <v>82</v>
      </c>
      <c r="D283" s="159"/>
      <c r="E283" s="104">
        <v>20</v>
      </c>
      <c r="F283" s="105">
        <f t="shared" si="20"/>
        <v>0</v>
      </c>
      <c r="G283" s="162"/>
      <c r="H283" s="106" t="s">
        <v>954</v>
      </c>
      <c r="I283" s="106" t="str">
        <f>VLOOKUP(H283,Presupuesto!$B$11:$C$565,2,0)</f>
        <v>OTROS RESPUESTOS Y ACCESORIOS MENORES</v>
      </c>
      <c r="J283" s="106" t="str">
        <f t="shared" si="21"/>
        <v>Desarrollo del Sistema de Educación Superior</v>
      </c>
      <c r="K283" s="124" t="s">
        <v>393</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tabColor rgb="FF92D050"/>
  </sheetPr>
  <dimension ref="A1:UI2036"/>
  <sheetViews>
    <sheetView showGridLines="0" topLeftCell="A4" zoomScale="70" zoomScaleNormal="70" workbookViewId="0">
      <selection activeCell="D869" sqref="D869"/>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x14ac:dyDescent="0.25">
      <c r="A1" s="470" t="s">
        <v>250</v>
      </c>
      <c r="B1" s="471" t="s">
        <v>251</v>
      </c>
      <c r="C1" s="468" t="s">
        <v>252</v>
      </c>
      <c r="D1" s="468" t="s">
        <v>495</v>
      </c>
      <c r="E1" s="468" t="s">
        <v>497</v>
      </c>
      <c r="F1" s="468" t="s">
        <v>499</v>
      </c>
      <c r="G1" s="468" t="s">
        <v>501</v>
      </c>
      <c r="H1" s="468" t="s">
        <v>503</v>
      </c>
      <c r="I1" s="468" t="s">
        <v>505</v>
      </c>
      <c r="J1" s="468" t="s">
        <v>253</v>
      </c>
      <c r="K1" s="468" t="s">
        <v>508</v>
      </c>
      <c r="L1" s="468" t="s">
        <v>254</v>
      </c>
      <c r="M1" s="468" t="s">
        <v>510</v>
      </c>
      <c r="N1" s="468" t="s">
        <v>512</v>
      </c>
      <c r="O1" s="468" t="s">
        <v>514</v>
      </c>
      <c r="P1" s="468" t="s">
        <v>255</v>
      </c>
      <c r="Q1" s="468" t="s">
        <v>515</v>
      </c>
      <c r="R1" s="468" t="s">
        <v>518</v>
      </c>
      <c r="S1" s="468" t="s">
        <v>256</v>
      </c>
      <c r="T1" s="468" t="s">
        <v>520</v>
      </c>
      <c r="U1" s="468" t="s">
        <v>257</v>
      </c>
      <c r="V1" s="468" t="s">
        <v>521</v>
      </c>
      <c r="W1" s="468" t="s">
        <v>522</v>
      </c>
      <c r="X1" s="468" t="s">
        <v>526</v>
      </c>
      <c r="Y1" s="468" t="s">
        <v>273</v>
      </c>
      <c r="Z1" s="468" t="s">
        <v>527</v>
      </c>
      <c r="AA1" s="468" t="s">
        <v>529</v>
      </c>
      <c r="AB1" s="468" t="s">
        <v>531</v>
      </c>
      <c r="AC1" s="468" t="s">
        <v>274</v>
      </c>
      <c r="AD1" s="468" t="s">
        <v>533</v>
      </c>
      <c r="AE1" s="468" t="s">
        <v>535</v>
      </c>
      <c r="AF1" s="468" t="s">
        <v>537</v>
      </c>
      <c r="AG1" s="468" t="s">
        <v>539</v>
      </c>
      <c r="AH1" s="468" t="s">
        <v>249</v>
      </c>
      <c r="AI1" s="468" t="s">
        <v>541</v>
      </c>
      <c r="AJ1" s="471" t="s">
        <v>258</v>
      </c>
      <c r="AK1" s="468" t="s">
        <v>543</v>
      </c>
      <c r="AL1" s="468" t="s">
        <v>259</v>
      </c>
      <c r="AM1" s="468" t="s">
        <v>545</v>
      </c>
      <c r="AN1" s="468" t="s">
        <v>547</v>
      </c>
      <c r="AO1" s="468" t="s">
        <v>260</v>
      </c>
      <c r="AP1" s="468" t="s">
        <v>549</v>
      </c>
      <c r="AQ1" s="468" t="s">
        <v>551</v>
      </c>
      <c r="AR1" s="468" t="s">
        <v>261</v>
      </c>
      <c r="AS1" s="468" t="s">
        <v>552</v>
      </c>
      <c r="AT1" s="468" t="s">
        <v>554</v>
      </c>
      <c r="AU1" s="468" t="s">
        <v>555</v>
      </c>
      <c r="AV1" s="468" t="s">
        <v>556</v>
      </c>
      <c r="AW1" s="468" t="s">
        <v>558</v>
      </c>
      <c r="AX1" s="468" t="s">
        <v>560</v>
      </c>
      <c r="AY1" s="468" t="s">
        <v>561</v>
      </c>
      <c r="AZ1" s="468" t="s">
        <v>262</v>
      </c>
      <c r="BA1" s="468" t="s">
        <v>563</v>
      </c>
      <c r="BB1" s="468" t="s">
        <v>565</v>
      </c>
      <c r="BC1" s="468" t="s">
        <v>567</v>
      </c>
      <c r="BD1" s="468" t="s">
        <v>569</v>
      </c>
      <c r="BE1" s="468" t="s">
        <v>571</v>
      </c>
      <c r="BF1" s="468" t="s">
        <v>573</v>
      </c>
      <c r="BG1" s="468" t="s">
        <v>575</v>
      </c>
      <c r="BH1" s="468" t="s">
        <v>577</v>
      </c>
      <c r="BI1" s="468" t="s">
        <v>275</v>
      </c>
      <c r="BJ1" s="468" t="s">
        <v>579</v>
      </c>
      <c r="BK1" s="468" t="s">
        <v>581</v>
      </c>
      <c r="BL1" s="468" t="s">
        <v>583</v>
      </c>
      <c r="BM1" s="468" t="s">
        <v>585</v>
      </c>
      <c r="BN1" s="468" t="s">
        <v>587</v>
      </c>
      <c r="BO1" s="468" t="s">
        <v>589</v>
      </c>
      <c r="BP1" s="468" t="s">
        <v>591</v>
      </c>
      <c r="BQ1" s="468" t="s">
        <v>593</v>
      </c>
      <c r="BR1" s="468" t="s">
        <v>595</v>
      </c>
      <c r="BS1" s="468" t="s">
        <v>597</v>
      </c>
      <c r="BT1" s="471" t="s">
        <v>263</v>
      </c>
      <c r="BU1" s="468" t="s">
        <v>264</v>
      </c>
      <c r="BV1" s="468" t="s">
        <v>599</v>
      </c>
      <c r="BW1" s="468" t="s">
        <v>265</v>
      </c>
      <c r="BX1" s="468" t="s">
        <v>601</v>
      </c>
      <c r="BY1" s="468" t="s">
        <v>603</v>
      </c>
      <c r="BZ1" s="471" t="s">
        <v>266</v>
      </c>
      <c r="CA1" s="468" t="s">
        <v>267</v>
      </c>
      <c r="CB1" s="468" t="s">
        <v>605</v>
      </c>
      <c r="CC1" s="468" t="s">
        <v>268</v>
      </c>
      <c r="CD1" s="468" t="s">
        <v>607</v>
      </c>
      <c r="CE1" s="468" t="s">
        <v>609</v>
      </c>
      <c r="CF1" s="468" t="s">
        <v>611</v>
      </c>
      <c r="CG1" s="471" t="s">
        <v>269</v>
      </c>
      <c r="CH1" s="468" t="s">
        <v>617</v>
      </c>
      <c r="CI1" s="468" t="s">
        <v>619</v>
      </c>
      <c r="CJ1" s="468" t="s">
        <v>270</v>
      </c>
      <c r="CK1" s="468" t="s">
        <v>613</v>
      </c>
      <c r="CL1" s="468" t="s">
        <v>615</v>
      </c>
      <c r="CM1" s="468" t="s">
        <v>271</v>
      </c>
      <c r="CN1" s="468" t="s">
        <v>621</v>
      </c>
      <c r="CO1" s="468" t="s">
        <v>272</v>
      </c>
      <c r="CP1" s="468" t="s">
        <v>622</v>
      </c>
      <c r="CQ1" s="467" t="s">
        <v>276</v>
      </c>
      <c r="CR1" s="471" t="s">
        <v>277</v>
      </c>
      <c r="CS1" s="468" t="s">
        <v>623</v>
      </c>
      <c r="CT1" s="468" t="s">
        <v>624</v>
      </c>
      <c r="CU1" s="468" t="s">
        <v>626</v>
      </c>
      <c r="CV1" s="468" t="s">
        <v>278</v>
      </c>
      <c r="CW1" s="468" t="s">
        <v>628</v>
      </c>
      <c r="CX1" s="468" t="s">
        <v>630</v>
      </c>
      <c r="CY1" s="468" t="s">
        <v>632</v>
      </c>
      <c r="CZ1" s="468" t="s">
        <v>634</v>
      </c>
      <c r="DA1" s="468" t="s">
        <v>636</v>
      </c>
      <c r="DB1" s="468" t="s">
        <v>638</v>
      </c>
      <c r="DC1" s="471" t="s">
        <v>279</v>
      </c>
      <c r="DD1" s="468" t="s">
        <v>280</v>
      </c>
      <c r="DE1" s="468" t="s">
        <v>640</v>
      </c>
      <c r="DF1" s="468" t="s">
        <v>281</v>
      </c>
      <c r="DG1" s="468" t="s">
        <v>642</v>
      </c>
      <c r="DH1" s="468" t="s">
        <v>644</v>
      </c>
      <c r="DI1" s="468" t="s">
        <v>646</v>
      </c>
      <c r="DJ1" s="468" t="s">
        <v>648</v>
      </c>
      <c r="DK1" s="468" t="s">
        <v>650</v>
      </c>
      <c r="DL1" s="468" t="s">
        <v>652</v>
      </c>
      <c r="DM1" s="468" t="s">
        <v>654</v>
      </c>
      <c r="DN1" s="468" t="s">
        <v>282</v>
      </c>
      <c r="DO1" s="468" t="s">
        <v>656</v>
      </c>
      <c r="DP1" s="468" t="s">
        <v>658</v>
      </c>
      <c r="DQ1" s="468" t="s">
        <v>660</v>
      </c>
      <c r="DR1" s="471" t="s">
        <v>283</v>
      </c>
      <c r="DS1" s="468" t="s">
        <v>662</v>
      </c>
      <c r="DT1" s="468" t="s">
        <v>284</v>
      </c>
      <c r="DU1" s="468" t="s">
        <v>664</v>
      </c>
      <c r="DV1" s="468" t="s">
        <v>285</v>
      </c>
      <c r="DW1" s="468" t="s">
        <v>666</v>
      </c>
      <c r="DX1" s="468" t="s">
        <v>668</v>
      </c>
      <c r="DY1" s="468" t="s">
        <v>670</v>
      </c>
      <c r="DZ1" s="468" t="s">
        <v>672</v>
      </c>
      <c r="EA1" s="468" t="s">
        <v>674</v>
      </c>
      <c r="EB1" s="468" t="s">
        <v>676</v>
      </c>
      <c r="EC1" s="468" t="s">
        <v>678</v>
      </c>
      <c r="ED1" s="468" t="s">
        <v>680</v>
      </c>
      <c r="EE1" s="468" t="s">
        <v>682</v>
      </c>
      <c r="EF1" s="468" t="s">
        <v>684</v>
      </c>
      <c r="EG1" s="468" t="s">
        <v>686</v>
      </c>
      <c r="EH1" s="471" t="s">
        <v>286</v>
      </c>
      <c r="EI1" s="468" t="s">
        <v>688</v>
      </c>
      <c r="EJ1" s="468" t="s">
        <v>287</v>
      </c>
      <c r="EK1" s="468" t="s">
        <v>690</v>
      </c>
      <c r="EL1" s="468" t="s">
        <v>692</v>
      </c>
      <c r="EM1" s="468" t="s">
        <v>288</v>
      </c>
      <c r="EN1" s="468" t="s">
        <v>694</v>
      </c>
      <c r="EO1" s="468" t="s">
        <v>696</v>
      </c>
      <c r="EP1" s="468" t="s">
        <v>289</v>
      </c>
      <c r="EQ1" s="468" t="s">
        <v>698</v>
      </c>
      <c r="ER1" s="468" t="s">
        <v>700</v>
      </c>
      <c r="ES1" s="468" t="s">
        <v>702</v>
      </c>
      <c r="ET1" s="468" t="s">
        <v>290</v>
      </c>
      <c r="EU1" s="468" t="s">
        <v>704</v>
      </c>
      <c r="EV1" s="468" t="s">
        <v>706</v>
      </c>
      <c r="EW1" s="471" t="s">
        <v>291</v>
      </c>
      <c r="EX1" s="468" t="s">
        <v>292</v>
      </c>
      <c r="EY1" s="468" t="s">
        <v>708</v>
      </c>
      <c r="EZ1" s="468" t="s">
        <v>710</v>
      </c>
      <c r="FA1" s="468" t="s">
        <v>712</v>
      </c>
      <c r="FB1" s="468" t="s">
        <v>714</v>
      </c>
      <c r="FC1" s="468" t="s">
        <v>293</v>
      </c>
      <c r="FD1" s="468" t="s">
        <v>716</v>
      </c>
      <c r="FE1" s="468" t="s">
        <v>718</v>
      </c>
      <c r="FF1" s="468" t="s">
        <v>720</v>
      </c>
      <c r="FG1" s="468" t="s">
        <v>722</v>
      </c>
      <c r="FH1" s="468" t="s">
        <v>724</v>
      </c>
      <c r="FI1" s="468" t="s">
        <v>294</v>
      </c>
      <c r="FJ1" s="468" t="s">
        <v>727</v>
      </c>
      <c r="FK1" s="468" t="s">
        <v>295</v>
      </c>
      <c r="FL1" s="468" t="s">
        <v>730</v>
      </c>
      <c r="FM1" s="468" t="s">
        <v>731</v>
      </c>
      <c r="FN1" s="468" t="s">
        <v>733</v>
      </c>
      <c r="FO1" s="468" t="s">
        <v>296</v>
      </c>
      <c r="FP1" s="468" t="s">
        <v>736</v>
      </c>
      <c r="FQ1" s="468" t="s">
        <v>737</v>
      </c>
      <c r="FR1" s="468" t="s">
        <v>739</v>
      </c>
      <c r="FS1" s="468" t="s">
        <v>297</v>
      </c>
      <c r="FT1" s="468" t="s">
        <v>742</v>
      </c>
      <c r="FU1" s="468" t="s">
        <v>744</v>
      </c>
      <c r="FV1" s="468" t="s">
        <v>746</v>
      </c>
      <c r="FW1" s="471" t="s">
        <v>298</v>
      </c>
      <c r="FX1" s="471" t="s">
        <v>299</v>
      </c>
      <c r="FY1" s="468" t="s">
        <v>305</v>
      </c>
      <c r="FZ1" s="468" t="s">
        <v>748</v>
      </c>
      <c r="GA1" s="468" t="s">
        <v>750</v>
      </c>
      <c r="GB1" s="468" t="s">
        <v>752</v>
      </c>
      <c r="GC1" s="468" t="s">
        <v>754</v>
      </c>
      <c r="GD1" s="468" t="s">
        <v>756</v>
      </c>
      <c r="GE1" s="468" t="s">
        <v>758</v>
      </c>
      <c r="GF1" s="471" t="s">
        <v>300</v>
      </c>
      <c r="GG1" s="468" t="s">
        <v>306</v>
      </c>
      <c r="GH1" s="468" t="s">
        <v>760</v>
      </c>
      <c r="GI1" s="468" t="s">
        <v>762</v>
      </c>
      <c r="GJ1" s="468" t="s">
        <v>763</v>
      </c>
      <c r="GK1" s="468" t="s">
        <v>307</v>
      </c>
      <c r="GL1" s="468" t="s">
        <v>766</v>
      </c>
      <c r="GM1" s="468" t="s">
        <v>767</v>
      </c>
      <c r="GN1" s="471" t="s">
        <v>301</v>
      </c>
      <c r="GO1" s="468" t="s">
        <v>302</v>
      </c>
      <c r="GP1" s="468" t="s">
        <v>769</v>
      </c>
      <c r="GQ1" s="468" t="s">
        <v>771</v>
      </c>
      <c r="GR1" s="468" t="s">
        <v>773</v>
      </c>
      <c r="GS1" s="468" t="s">
        <v>775</v>
      </c>
      <c r="GT1" s="468" t="s">
        <v>777</v>
      </c>
      <c r="GU1" s="471" t="s">
        <v>303</v>
      </c>
      <c r="GV1" s="468" t="s">
        <v>304</v>
      </c>
      <c r="GW1" s="468" t="s">
        <v>779</v>
      </c>
      <c r="GX1" s="468" t="s">
        <v>781</v>
      </c>
      <c r="GY1" s="468" t="s">
        <v>783</v>
      </c>
      <c r="GZ1" s="468" t="s">
        <v>785</v>
      </c>
      <c r="HA1" s="468" t="s">
        <v>787</v>
      </c>
      <c r="HB1" s="468" t="s">
        <v>789</v>
      </c>
      <c r="HC1" s="467" t="s">
        <v>308</v>
      </c>
      <c r="HD1" s="471" t="s">
        <v>309</v>
      </c>
      <c r="HE1" s="468" t="s">
        <v>310</v>
      </c>
      <c r="HF1" s="468" t="s">
        <v>791</v>
      </c>
      <c r="HG1" s="468" t="s">
        <v>793</v>
      </c>
      <c r="HH1" s="468" t="s">
        <v>795</v>
      </c>
      <c r="HI1" s="468" t="s">
        <v>797</v>
      </c>
      <c r="HJ1" s="468" t="s">
        <v>311</v>
      </c>
      <c r="HK1" s="468" t="s">
        <v>800</v>
      </c>
      <c r="HL1" s="468" t="s">
        <v>328</v>
      </c>
      <c r="HM1" s="468" t="s">
        <v>838</v>
      </c>
      <c r="HN1" s="468" t="s">
        <v>840</v>
      </c>
      <c r="HO1" s="468" t="s">
        <v>842</v>
      </c>
      <c r="HP1" s="471" t="s">
        <v>312</v>
      </c>
      <c r="HQ1" s="468" t="s">
        <v>802</v>
      </c>
      <c r="HR1" s="468" t="s">
        <v>804</v>
      </c>
      <c r="HS1" s="468" t="s">
        <v>313</v>
      </c>
      <c r="HT1" s="468" t="s">
        <v>807</v>
      </c>
      <c r="HU1" s="468" t="s">
        <v>809</v>
      </c>
      <c r="HV1" s="468" t="s">
        <v>810</v>
      </c>
      <c r="HW1" s="468" t="s">
        <v>812</v>
      </c>
      <c r="HX1" s="471" t="s">
        <v>314</v>
      </c>
      <c r="HY1" s="468" t="s">
        <v>814</v>
      </c>
      <c r="HZ1" s="468" t="s">
        <v>816</v>
      </c>
      <c r="IA1" s="468" t="s">
        <v>818</v>
      </c>
      <c r="IB1" s="468" t="s">
        <v>315</v>
      </c>
      <c r="IC1" s="468" t="s">
        <v>820</v>
      </c>
      <c r="ID1" s="468" t="s">
        <v>822</v>
      </c>
      <c r="IE1" s="468" t="s">
        <v>316</v>
      </c>
      <c r="IF1" s="468" t="s">
        <v>824</v>
      </c>
      <c r="IG1" s="468" t="s">
        <v>826</v>
      </c>
      <c r="IH1" s="468" t="s">
        <v>317</v>
      </c>
      <c r="II1" s="468" t="s">
        <v>828</v>
      </c>
      <c r="IJ1" s="468" t="s">
        <v>830</v>
      </c>
      <c r="IK1" s="468" t="s">
        <v>832</v>
      </c>
      <c r="IL1" s="468" t="s">
        <v>834</v>
      </c>
      <c r="IM1" s="468" t="s">
        <v>318</v>
      </c>
      <c r="IN1" s="468" t="s">
        <v>836</v>
      </c>
      <c r="IO1" s="471" t="s">
        <v>319</v>
      </c>
      <c r="IP1" s="468" t="s">
        <v>844</v>
      </c>
      <c r="IQ1" s="468" t="s">
        <v>846</v>
      </c>
      <c r="IR1" s="468" t="s">
        <v>320</v>
      </c>
      <c r="IS1" s="468" t="s">
        <v>848</v>
      </c>
      <c r="IT1" s="468" t="s">
        <v>850</v>
      </c>
      <c r="IU1" s="468" t="s">
        <v>852</v>
      </c>
      <c r="IV1" s="471" t="s">
        <v>321</v>
      </c>
      <c r="IW1" s="468" t="s">
        <v>854</v>
      </c>
      <c r="IX1" s="468" t="s">
        <v>322</v>
      </c>
      <c r="IY1" s="468" t="s">
        <v>857</v>
      </c>
      <c r="IZ1" s="468" t="s">
        <v>859</v>
      </c>
      <c r="JA1" s="468" t="s">
        <v>861</v>
      </c>
      <c r="JB1" s="468" t="s">
        <v>863</v>
      </c>
      <c r="JC1" s="468" t="s">
        <v>865</v>
      </c>
      <c r="JD1" s="468" t="s">
        <v>867</v>
      </c>
      <c r="JE1" s="468" t="s">
        <v>323</v>
      </c>
      <c r="JF1" s="468" t="s">
        <v>870</v>
      </c>
      <c r="JG1" s="468" t="s">
        <v>872</v>
      </c>
      <c r="JH1" s="468" t="s">
        <v>874</v>
      </c>
      <c r="JI1" s="468" t="s">
        <v>876</v>
      </c>
      <c r="JJ1" s="468" t="s">
        <v>878</v>
      </c>
      <c r="JK1" s="468" t="s">
        <v>880</v>
      </c>
      <c r="JL1" s="468" t="s">
        <v>882</v>
      </c>
      <c r="JM1" s="468" t="s">
        <v>884</v>
      </c>
      <c r="JN1" s="468" t="s">
        <v>324</v>
      </c>
      <c r="JO1" s="468" t="s">
        <v>887</v>
      </c>
      <c r="JP1" s="468" t="s">
        <v>889</v>
      </c>
      <c r="JQ1" s="468" t="s">
        <v>891</v>
      </c>
      <c r="JR1" s="468" t="s">
        <v>893</v>
      </c>
      <c r="JS1" s="468" t="s">
        <v>894</v>
      </c>
      <c r="JT1" s="468" t="s">
        <v>896</v>
      </c>
      <c r="JU1" s="468" t="s">
        <v>898</v>
      </c>
      <c r="JV1" s="468" t="s">
        <v>900</v>
      </c>
      <c r="JW1" s="468" t="s">
        <v>902</v>
      </c>
      <c r="JX1" s="468" t="s">
        <v>904</v>
      </c>
      <c r="JY1" s="468" t="s">
        <v>906</v>
      </c>
      <c r="JZ1" s="468" t="s">
        <v>908</v>
      </c>
      <c r="KA1" s="468" t="s">
        <v>910</v>
      </c>
      <c r="KB1" s="468" t="s">
        <v>912</v>
      </c>
      <c r="KC1" s="468" t="s">
        <v>914</v>
      </c>
      <c r="KD1" s="468" t="s">
        <v>916</v>
      </c>
      <c r="KE1" s="468" t="s">
        <v>918</v>
      </c>
      <c r="KF1" s="468" t="s">
        <v>920</v>
      </c>
      <c r="KG1" s="468" t="s">
        <v>922</v>
      </c>
      <c r="KH1" s="468" t="s">
        <v>924</v>
      </c>
      <c r="KI1" s="468" t="s">
        <v>926</v>
      </c>
      <c r="KJ1" s="468" t="s">
        <v>928</v>
      </c>
      <c r="KK1" s="468" t="s">
        <v>930</v>
      </c>
      <c r="KL1" s="468" t="s">
        <v>932</v>
      </c>
      <c r="KM1" s="468" t="s">
        <v>934</v>
      </c>
      <c r="KN1" s="468" t="s">
        <v>936</v>
      </c>
      <c r="KO1" s="471" t="s">
        <v>325</v>
      </c>
      <c r="KP1" s="468" t="s">
        <v>938</v>
      </c>
      <c r="KQ1" s="468" t="s">
        <v>326</v>
      </c>
      <c r="KR1" s="468" t="s">
        <v>941</v>
      </c>
      <c r="KS1" s="468" t="s">
        <v>943</v>
      </c>
      <c r="KT1" s="468" t="s">
        <v>945</v>
      </c>
      <c r="KU1" s="468" t="s">
        <v>947</v>
      </c>
      <c r="KV1" s="468" t="s">
        <v>327</v>
      </c>
      <c r="KW1" s="468" t="s">
        <v>950</v>
      </c>
      <c r="KX1" s="468" t="s">
        <v>952</v>
      </c>
      <c r="KY1" s="468" t="s">
        <v>954</v>
      </c>
      <c r="KZ1" s="468" t="s">
        <v>956</v>
      </c>
      <c r="LA1" s="468" t="s">
        <v>958</v>
      </c>
      <c r="LB1" s="468" t="s">
        <v>960</v>
      </c>
      <c r="LC1" s="468" t="s">
        <v>962</v>
      </c>
      <c r="LD1" s="467" t="s">
        <v>329</v>
      </c>
      <c r="LE1" s="471" t="s">
        <v>330</v>
      </c>
      <c r="LF1" s="468" t="s">
        <v>331</v>
      </c>
      <c r="LG1" s="468" t="s">
        <v>345</v>
      </c>
      <c r="LH1" s="468" t="s">
        <v>964</v>
      </c>
      <c r="LI1" s="468" t="s">
        <v>966</v>
      </c>
      <c r="LJ1" s="468" t="s">
        <v>968</v>
      </c>
      <c r="LK1" s="468" t="s">
        <v>970</v>
      </c>
      <c r="LL1" s="468" t="s">
        <v>346</v>
      </c>
      <c r="LM1" s="468" t="s">
        <v>972</v>
      </c>
      <c r="LN1" s="468" t="s">
        <v>347</v>
      </c>
      <c r="LO1" s="468" t="s">
        <v>974</v>
      </c>
      <c r="LP1" s="468" t="s">
        <v>332</v>
      </c>
      <c r="LQ1" s="468" t="s">
        <v>976</v>
      </c>
      <c r="LR1" s="468" t="s">
        <v>348</v>
      </c>
      <c r="LS1" s="468" t="s">
        <v>978</v>
      </c>
      <c r="LT1" s="468" t="s">
        <v>980</v>
      </c>
      <c r="LU1" s="468" t="s">
        <v>349</v>
      </c>
      <c r="LV1" s="471" t="s">
        <v>333</v>
      </c>
      <c r="LW1" s="468" t="s">
        <v>334</v>
      </c>
      <c r="LX1" s="468" t="s">
        <v>982</v>
      </c>
      <c r="LY1" s="468" t="s">
        <v>984</v>
      </c>
      <c r="LZ1" s="468" t="s">
        <v>985</v>
      </c>
      <c r="MA1" s="468" t="s">
        <v>987</v>
      </c>
      <c r="MB1" s="468" t="s">
        <v>988</v>
      </c>
      <c r="MC1" s="468" t="s">
        <v>990</v>
      </c>
      <c r="MD1" s="468" t="s">
        <v>992</v>
      </c>
      <c r="ME1" s="468" t="s">
        <v>994</v>
      </c>
      <c r="MF1" s="468" t="s">
        <v>996</v>
      </c>
      <c r="MG1" s="468" t="s">
        <v>335</v>
      </c>
      <c r="MH1" s="468" t="s">
        <v>999</v>
      </c>
      <c r="MI1" s="468" t="s">
        <v>1000</v>
      </c>
      <c r="MJ1" s="468" t="s">
        <v>1002</v>
      </c>
      <c r="MK1" s="468" t="s">
        <v>336</v>
      </c>
      <c r="ML1" s="468" t="s">
        <v>1005</v>
      </c>
      <c r="MM1" s="468" t="s">
        <v>1006</v>
      </c>
      <c r="MN1" s="468" t="s">
        <v>1008</v>
      </c>
      <c r="MO1" s="468" t="s">
        <v>1010</v>
      </c>
      <c r="MP1" s="468" t="s">
        <v>337</v>
      </c>
      <c r="MQ1" s="468" t="s">
        <v>1013</v>
      </c>
      <c r="MR1" s="468" t="s">
        <v>1015</v>
      </c>
      <c r="MS1" s="468" t="s">
        <v>1017</v>
      </c>
      <c r="MT1" s="468" t="s">
        <v>1019</v>
      </c>
      <c r="MU1" s="468" t="s">
        <v>338</v>
      </c>
      <c r="MV1" s="468" t="s">
        <v>1022</v>
      </c>
      <c r="MW1" s="468" t="s">
        <v>1024</v>
      </c>
      <c r="MX1" s="468" t="s">
        <v>1026</v>
      </c>
      <c r="MY1" s="468" t="s">
        <v>1028</v>
      </c>
      <c r="MZ1" s="468" t="s">
        <v>1030</v>
      </c>
      <c r="NA1" s="468" t="s">
        <v>1032</v>
      </c>
      <c r="NB1" s="468" t="s">
        <v>1034</v>
      </c>
      <c r="NC1" s="468" t="s">
        <v>1036</v>
      </c>
      <c r="ND1" s="468" t="s">
        <v>1038</v>
      </c>
      <c r="NE1" s="468" t="s">
        <v>1040</v>
      </c>
      <c r="NF1" s="468" t="s">
        <v>1042</v>
      </c>
      <c r="NG1" s="468" t="s">
        <v>1043</v>
      </c>
      <c r="NH1" s="471" t="s">
        <v>339</v>
      </c>
      <c r="NI1" s="468" t="s">
        <v>340</v>
      </c>
      <c r="NJ1" s="468" t="s">
        <v>1045</v>
      </c>
      <c r="NK1" s="468" t="s">
        <v>1047</v>
      </c>
      <c r="NL1" s="468" t="s">
        <v>1049</v>
      </c>
      <c r="NM1" s="468" t="s">
        <v>1051</v>
      </c>
      <c r="NN1" s="471" t="s">
        <v>341</v>
      </c>
      <c r="NO1" s="468" t="s">
        <v>342</v>
      </c>
      <c r="NP1" s="468" t="s">
        <v>1052</v>
      </c>
      <c r="NQ1" s="468" t="s">
        <v>343</v>
      </c>
      <c r="NR1" s="468" t="s">
        <v>1054</v>
      </c>
      <c r="NS1" s="468" t="s">
        <v>1056</v>
      </c>
      <c r="NT1" s="468" t="s">
        <v>344</v>
      </c>
      <c r="NU1" s="468" t="s">
        <v>1058</v>
      </c>
      <c r="NV1" s="467" t="s">
        <v>350</v>
      </c>
      <c r="NW1" s="471" t="s">
        <v>351</v>
      </c>
      <c r="NX1" s="468" t="s">
        <v>352</v>
      </c>
      <c r="NY1" s="468" t="s">
        <v>1061</v>
      </c>
      <c r="NZ1" s="468" t="s">
        <v>1063</v>
      </c>
      <c r="OA1" s="468" t="s">
        <v>353</v>
      </c>
      <c r="OB1" s="468" t="s">
        <v>363</v>
      </c>
      <c r="OC1" s="468" t="s">
        <v>1065</v>
      </c>
      <c r="OD1" s="468" t="s">
        <v>1067</v>
      </c>
      <c r="OE1" s="468" t="s">
        <v>1069</v>
      </c>
      <c r="OF1" s="468" t="s">
        <v>1071</v>
      </c>
      <c r="OG1" s="468" t="s">
        <v>1073</v>
      </c>
      <c r="OH1" s="468" t="s">
        <v>1075</v>
      </c>
      <c r="OI1" s="468" t="s">
        <v>1077</v>
      </c>
      <c r="OJ1" s="468" t="s">
        <v>1079</v>
      </c>
      <c r="OK1" s="468" t="s">
        <v>1081</v>
      </c>
      <c r="OL1" s="468" t="s">
        <v>1083</v>
      </c>
      <c r="OM1" s="468" t="s">
        <v>1085</v>
      </c>
      <c r="ON1" s="468" t="s">
        <v>1087</v>
      </c>
      <c r="OO1" s="468" t="s">
        <v>1089</v>
      </c>
      <c r="OP1" s="468" t="s">
        <v>1091</v>
      </c>
      <c r="OQ1" s="468" t="s">
        <v>1093</v>
      </c>
      <c r="OR1" s="468" t="s">
        <v>1095</v>
      </c>
      <c r="OS1" s="468" t="s">
        <v>1097</v>
      </c>
      <c r="OT1" s="468" t="s">
        <v>1099</v>
      </c>
      <c r="OU1" s="468" t="s">
        <v>1101</v>
      </c>
      <c r="OV1" s="468" t="s">
        <v>1103</v>
      </c>
      <c r="OW1" s="468" t="s">
        <v>1105</v>
      </c>
      <c r="OX1" s="468" t="s">
        <v>1107</v>
      </c>
      <c r="OY1" s="468" t="s">
        <v>364</v>
      </c>
      <c r="OZ1" s="468" t="s">
        <v>1110</v>
      </c>
      <c r="PA1" s="468" t="s">
        <v>1112</v>
      </c>
      <c r="PB1" s="468" t="s">
        <v>1113</v>
      </c>
      <c r="PC1" s="468" t="s">
        <v>1115</v>
      </c>
      <c r="PD1" s="468" t="s">
        <v>1117</v>
      </c>
      <c r="PE1" s="468" t="s">
        <v>1119</v>
      </c>
      <c r="PF1" s="468" t="s">
        <v>1121</v>
      </c>
      <c r="PG1" s="468" t="s">
        <v>1123</v>
      </c>
      <c r="PH1" s="468" t="s">
        <v>1125</v>
      </c>
      <c r="PI1" s="468" t="s">
        <v>1127</v>
      </c>
      <c r="PJ1" s="468" t="s">
        <v>1129</v>
      </c>
      <c r="PK1" s="468" t="s">
        <v>1131</v>
      </c>
      <c r="PL1" s="468" t="s">
        <v>1133</v>
      </c>
      <c r="PM1" s="468" t="s">
        <v>1135</v>
      </c>
      <c r="PN1" s="468" t="s">
        <v>1137</v>
      </c>
      <c r="PO1" s="468" t="s">
        <v>1139</v>
      </c>
      <c r="PP1" s="468" t="s">
        <v>1141</v>
      </c>
      <c r="PQ1" s="468" t="s">
        <v>1143</v>
      </c>
      <c r="PR1" s="468" t="s">
        <v>1145</v>
      </c>
      <c r="PS1" s="468" t="s">
        <v>1147</v>
      </c>
      <c r="PT1" s="468" t="s">
        <v>1149</v>
      </c>
      <c r="PU1" s="468" t="s">
        <v>1151</v>
      </c>
      <c r="PV1" s="468" t="s">
        <v>1153</v>
      </c>
      <c r="PW1" s="468" t="s">
        <v>1155</v>
      </c>
      <c r="PX1" s="468" t="s">
        <v>1157</v>
      </c>
      <c r="PY1" s="468" t="s">
        <v>1159</v>
      </c>
      <c r="PZ1" s="468" t="s">
        <v>354</v>
      </c>
      <c r="QA1" s="468" t="s">
        <v>1161</v>
      </c>
      <c r="QB1" s="468" t="s">
        <v>1163</v>
      </c>
      <c r="QC1" s="468" t="s">
        <v>1165</v>
      </c>
      <c r="QD1" s="468" t="s">
        <v>1167</v>
      </c>
      <c r="QE1" s="468" t="s">
        <v>1169</v>
      </c>
      <c r="QF1" s="471" t="s">
        <v>355</v>
      </c>
      <c r="QG1" s="468" t="s">
        <v>356</v>
      </c>
      <c r="QH1" s="468" t="s">
        <v>1171</v>
      </c>
      <c r="QI1" s="468" t="s">
        <v>1173</v>
      </c>
      <c r="QJ1" s="468" t="s">
        <v>1175</v>
      </c>
      <c r="QK1" s="468" t="s">
        <v>1177</v>
      </c>
      <c r="QL1" s="468" t="s">
        <v>1179</v>
      </c>
      <c r="QM1" s="468" t="s">
        <v>1181</v>
      </c>
      <c r="QN1" s="471" t="s">
        <v>357</v>
      </c>
      <c r="QO1" s="468" t="s">
        <v>1183</v>
      </c>
      <c r="QP1" s="468" t="s">
        <v>358</v>
      </c>
      <c r="QQ1" s="468" t="s">
        <v>365</v>
      </c>
      <c r="QR1" s="468" t="s">
        <v>1185</v>
      </c>
      <c r="QS1" s="468" t="s">
        <v>1187</v>
      </c>
      <c r="QT1" s="468" t="s">
        <v>1189</v>
      </c>
      <c r="QU1" s="468" t="s">
        <v>1191</v>
      </c>
      <c r="QV1" s="468" t="s">
        <v>1193</v>
      </c>
      <c r="QW1" s="468" t="s">
        <v>1195</v>
      </c>
      <c r="QX1" s="468" t="s">
        <v>1197</v>
      </c>
      <c r="QY1" s="468" t="s">
        <v>1199</v>
      </c>
      <c r="QZ1" s="468" t="s">
        <v>1201</v>
      </c>
      <c r="RA1" s="468" t="s">
        <v>1203</v>
      </c>
      <c r="RB1" s="468" t="s">
        <v>1205</v>
      </c>
      <c r="RC1" s="468" t="s">
        <v>1207</v>
      </c>
      <c r="RD1" s="468" t="s">
        <v>1209</v>
      </c>
      <c r="RE1" s="468" t="s">
        <v>1211</v>
      </c>
      <c r="RF1" s="471" t="s">
        <v>359</v>
      </c>
      <c r="RG1" s="468" t="s">
        <v>360</v>
      </c>
      <c r="RH1" s="468" t="s">
        <v>1213</v>
      </c>
      <c r="RI1" s="468" t="s">
        <v>1215</v>
      </c>
      <c r="RJ1" s="471" t="s">
        <v>361</v>
      </c>
      <c r="RK1" s="468" t="s">
        <v>362</v>
      </c>
      <c r="RL1" s="468" t="s">
        <v>1217</v>
      </c>
      <c r="RM1" s="468" t="s">
        <v>1218</v>
      </c>
      <c r="RN1" s="468" t="s">
        <v>1219</v>
      </c>
      <c r="RO1" s="468" t="s">
        <v>1220</v>
      </c>
      <c r="RP1" s="468" t="s">
        <v>1222</v>
      </c>
      <c r="RQ1" s="468" t="s">
        <v>1223</v>
      </c>
      <c r="RR1" s="468" t="s">
        <v>1225</v>
      </c>
      <c r="RS1" s="468" t="s">
        <v>1226</v>
      </c>
      <c r="RT1" s="467" t="s">
        <v>366</v>
      </c>
      <c r="RU1" s="471" t="s">
        <v>367</v>
      </c>
      <c r="RV1" s="468" t="s">
        <v>368</v>
      </c>
      <c r="RW1" s="468" t="s">
        <v>1228</v>
      </c>
      <c r="RX1" s="468" t="s">
        <v>1230</v>
      </c>
      <c r="RY1" s="468" t="s">
        <v>369</v>
      </c>
      <c r="RZ1" s="468" t="s">
        <v>1232</v>
      </c>
      <c r="SA1" s="468" t="s">
        <v>1234</v>
      </c>
      <c r="SB1" s="468" t="s">
        <v>1236</v>
      </c>
      <c r="SC1" s="468" t="s">
        <v>1238</v>
      </c>
      <c r="SD1" s="471" t="s">
        <v>370</v>
      </c>
      <c r="SE1" s="468" t="s">
        <v>371</v>
      </c>
      <c r="SF1" s="468" t="s">
        <v>1240</v>
      </c>
      <c r="SG1" s="468" t="s">
        <v>1242</v>
      </c>
      <c r="SH1" s="468" t="s">
        <v>1244</v>
      </c>
      <c r="SI1" s="468" t="s">
        <v>1246</v>
      </c>
      <c r="SJ1" s="468" t="s">
        <v>1248</v>
      </c>
      <c r="SK1" s="468" t="s">
        <v>1250</v>
      </c>
      <c r="SL1" s="468" t="s">
        <v>1252</v>
      </c>
      <c r="SM1" s="468" t="s">
        <v>1254</v>
      </c>
      <c r="SN1" s="468" t="s">
        <v>1256</v>
      </c>
      <c r="SO1" s="468" t="s">
        <v>1258</v>
      </c>
      <c r="SP1" s="468" t="s">
        <v>1260</v>
      </c>
      <c r="SQ1" s="468" t="s">
        <v>1262</v>
      </c>
      <c r="SR1" s="468" t="s">
        <v>1264</v>
      </c>
      <c r="SS1" s="468" t="s">
        <v>1266</v>
      </c>
      <c r="ST1" s="468" t="s">
        <v>1268</v>
      </c>
      <c r="SU1" s="467" t="s">
        <v>372</v>
      </c>
      <c r="SV1" s="471" t="s">
        <v>373</v>
      </c>
      <c r="SW1" s="468" t="s">
        <v>374</v>
      </c>
      <c r="SX1" s="468" t="s">
        <v>1270</v>
      </c>
      <c r="SY1" s="468" t="s">
        <v>1272</v>
      </c>
      <c r="SZ1" s="468" t="s">
        <v>1274</v>
      </c>
      <c r="TA1" s="468" t="s">
        <v>1276</v>
      </c>
      <c r="TB1" s="468" t="s">
        <v>1278</v>
      </c>
      <c r="TC1" s="468" t="s">
        <v>375</v>
      </c>
      <c r="TD1" s="468" t="s">
        <v>1280</v>
      </c>
      <c r="TE1" s="468" t="s">
        <v>1282</v>
      </c>
      <c r="TF1" s="468" t="s">
        <v>1284</v>
      </c>
      <c r="TG1" s="468" t="s">
        <v>1286</v>
      </c>
      <c r="TH1" s="468" t="s">
        <v>1288</v>
      </c>
      <c r="TI1" s="468" t="s">
        <v>1290</v>
      </c>
      <c r="TJ1" s="471" t="s">
        <v>376</v>
      </c>
      <c r="TK1" s="468" t="s">
        <v>377</v>
      </c>
      <c r="TL1" s="468" t="s">
        <v>378</v>
      </c>
      <c r="TM1" s="468" t="s">
        <v>1292</v>
      </c>
      <c r="TN1" s="468" t="s">
        <v>1294</v>
      </c>
      <c r="TO1" s="468" t="s">
        <v>1295</v>
      </c>
      <c r="TP1" s="468" t="s">
        <v>1297</v>
      </c>
      <c r="TQ1" s="468" t="s">
        <v>1299</v>
      </c>
      <c r="TR1" s="468" t="s">
        <v>1301</v>
      </c>
      <c r="TS1" s="468" t="s">
        <v>1303</v>
      </c>
      <c r="TT1" s="468" t="s">
        <v>1305</v>
      </c>
      <c r="TU1" s="468" t="s">
        <v>1307</v>
      </c>
      <c r="TV1" s="468" t="s">
        <v>1309</v>
      </c>
      <c r="TW1" s="468" t="s">
        <v>1311</v>
      </c>
      <c r="TX1" s="468" t="s">
        <v>1313</v>
      </c>
      <c r="TY1" s="468" t="s">
        <v>1315</v>
      </c>
      <c r="TZ1" s="468" t="s">
        <v>1317</v>
      </c>
      <c r="UA1" s="468" t="s">
        <v>1319</v>
      </c>
      <c r="UB1" s="468" t="s">
        <v>1321</v>
      </c>
      <c r="UC1" s="467" t="s">
        <v>1323</v>
      </c>
      <c r="UD1" s="468" t="s">
        <v>1325</v>
      </c>
      <c r="UE1" s="468" t="s">
        <v>1327</v>
      </c>
      <c r="UF1" s="468" t="s">
        <v>1329</v>
      </c>
      <c r="UG1" s="468" t="s">
        <v>1331</v>
      </c>
      <c r="UH1" s="468" t="s">
        <v>1333</v>
      </c>
      <c r="UI1" s="469"/>
    </row>
    <row r="2" spans="1:555" s="122" customFormat="1" hidden="1" x14ac:dyDescent="0.25">
      <c r="A2" s="465" t="s">
        <v>1356</v>
      </c>
      <c r="B2" s="465" t="s">
        <v>1358</v>
      </c>
      <c r="C2" s="465" t="s">
        <v>470</v>
      </c>
      <c r="D2" s="465" t="s">
        <v>1357</v>
      </c>
      <c r="E2" s="465" t="s">
        <v>1359</v>
      </c>
      <c r="F2" s="465" t="s">
        <v>471</v>
      </c>
      <c r="G2" s="466" t="s">
        <v>1360</v>
      </c>
      <c r="H2" s="465" t="s">
        <v>1361</v>
      </c>
      <c r="I2" s="465" t="s">
        <v>1362</v>
      </c>
      <c r="J2" s="465" t="s">
        <v>1453</v>
      </c>
      <c r="K2" s="465" t="s">
        <v>1363</v>
      </c>
      <c r="L2" s="465" t="s">
        <v>1364</v>
      </c>
      <c r="M2" s="465" t="s">
        <v>1365</v>
      </c>
      <c r="N2" s="465" t="s">
        <v>1366</v>
      </c>
      <c r="O2" s="465" t="s">
        <v>1367</v>
      </c>
      <c r="P2" s="465" t="s">
        <v>1478</v>
      </c>
      <c r="Q2" s="465" t="s">
        <v>1513</v>
      </c>
      <c r="R2" s="460" t="str">
        <f>+Presupuesto!D11</f>
        <v>Recurrente</v>
      </c>
      <c r="S2" s="460" t="str">
        <f>+Presupuesto!E11</f>
        <v>Programa / Proyecto 2017</v>
      </c>
      <c r="T2" s="465"/>
      <c r="U2" s="465" t="s">
        <v>393</v>
      </c>
      <c r="V2" s="465" t="s">
        <v>411</v>
      </c>
      <c r="W2" s="465" t="s">
        <v>394</v>
      </c>
      <c r="X2" s="465" t="s">
        <v>395</v>
      </c>
      <c r="Y2" s="465" t="s">
        <v>396</v>
      </c>
      <c r="Z2" s="465" t="s">
        <v>397</v>
      </c>
      <c r="AA2" s="465" t="s">
        <v>398</v>
      </c>
      <c r="AB2" s="465" t="s">
        <v>399</v>
      </c>
      <c r="AC2" s="465" t="s">
        <v>400</v>
      </c>
      <c r="AD2" s="465" t="s">
        <v>401</v>
      </c>
      <c r="AE2" s="465" t="s">
        <v>402</v>
      </c>
      <c r="AF2" s="465" t="s">
        <v>403</v>
      </c>
      <c r="AG2" s="465"/>
      <c r="AH2" s="465" t="s">
        <v>419</v>
      </c>
      <c r="AI2" s="465" t="s">
        <v>420</v>
      </c>
      <c r="AJ2" s="465" t="s">
        <v>421</v>
      </c>
      <c r="AK2" s="465" t="s">
        <v>422</v>
      </c>
      <c r="AL2" s="465" t="s">
        <v>423</v>
      </c>
      <c r="AM2" s="465" t="s">
        <v>426</v>
      </c>
      <c r="AN2" s="465" t="s">
        <v>424</v>
      </c>
      <c r="AO2" s="465" t="s">
        <v>425</v>
      </c>
      <c r="AP2" s="465" t="s">
        <v>427</v>
      </c>
      <c r="AQ2" s="465" t="s">
        <v>428</v>
      </c>
      <c r="AR2" s="465" t="s">
        <v>429</v>
      </c>
      <c r="AS2" s="465" t="s">
        <v>430</v>
      </c>
      <c r="AT2" s="465" t="s">
        <v>431</v>
      </c>
      <c r="AU2" s="465" t="s">
        <v>432</v>
      </c>
      <c r="AV2" s="465" t="s">
        <v>433</v>
      </c>
      <c r="AW2" s="465" t="s">
        <v>434</v>
      </c>
      <c r="AX2" s="465" t="s">
        <v>435</v>
      </c>
      <c r="AY2" s="465" t="s">
        <v>436</v>
      </c>
      <c r="AZ2" s="465" t="s">
        <v>437</v>
      </c>
      <c r="BA2" s="465" t="s">
        <v>438</v>
      </c>
      <c r="BB2" s="465" t="s">
        <v>439</v>
      </c>
      <c r="BC2" s="465" t="s">
        <v>440</v>
      </c>
      <c r="BD2" s="465" t="s">
        <v>441</v>
      </c>
      <c r="BE2" s="465" t="s">
        <v>442</v>
      </c>
      <c r="BF2" s="465" t="s">
        <v>443</v>
      </c>
      <c r="BG2" s="465" t="s">
        <v>444</v>
      </c>
      <c r="BH2" s="465" t="s">
        <v>445</v>
      </c>
      <c r="BI2" s="465" t="s">
        <v>446</v>
      </c>
      <c r="BJ2" s="465" t="s">
        <v>447</v>
      </c>
      <c r="BK2" s="465" t="s">
        <v>448</v>
      </c>
      <c r="BL2" s="465" t="s">
        <v>449</v>
      </c>
      <c r="BM2" s="465" t="s">
        <v>450</v>
      </c>
      <c r="BN2" s="465" t="s">
        <v>451</v>
      </c>
      <c r="BO2" s="465" t="s">
        <v>452</v>
      </c>
      <c r="BP2" s="465" t="s">
        <v>453</v>
      </c>
      <c r="BQ2" s="465" t="s">
        <v>454</v>
      </c>
      <c r="BR2" s="465" t="s">
        <v>455</v>
      </c>
      <c r="BS2" s="465" t="s">
        <v>456</v>
      </c>
      <c r="BT2" s="465" t="s">
        <v>457</v>
      </c>
      <c r="BU2" s="465" t="s">
        <v>458</v>
      </c>
      <c r="BV2" s="465"/>
      <c r="BW2" s="465"/>
      <c r="BX2" s="465"/>
      <c r="BY2" s="465"/>
      <c r="BZ2" s="465"/>
      <c r="CA2" s="465"/>
      <c r="CB2" s="465"/>
      <c r="CC2" s="465"/>
      <c r="CD2" s="465"/>
      <c r="CE2" s="465"/>
      <c r="CF2" s="465"/>
      <c r="CG2" s="465"/>
      <c r="CH2" s="465"/>
      <c r="CI2" s="465"/>
      <c r="CJ2" s="465"/>
      <c r="CK2" s="465"/>
      <c r="CL2" s="465"/>
      <c r="CM2" s="465"/>
      <c r="CN2" s="465"/>
      <c r="CO2" s="465"/>
      <c r="CP2" s="465"/>
      <c r="CQ2" s="465"/>
      <c r="CR2" s="465"/>
      <c r="CS2" s="465"/>
      <c r="CT2" s="465"/>
      <c r="CU2" s="465"/>
      <c r="CV2" s="465"/>
      <c r="CW2" s="465"/>
      <c r="CX2" s="465"/>
      <c r="CY2" s="465"/>
      <c r="CZ2" s="465"/>
      <c r="DA2" s="465"/>
      <c r="DB2" s="465"/>
      <c r="DC2" s="465"/>
      <c r="DD2" s="465"/>
      <c r="DE2" s="465"/>
      <c r="DF2" s="465"/>
      <c r="DG2" s="465"/>
      <c r="DH2" s="465"/>
      <c r="DI2" s="465"/>
      <c r="DJ2" s="465"/>
      <c r="DK2" s="465"/>
      <c r="DL2" s="465"/>
      <c r="DM2" s="465"/>
      <c r="DN2" s="465"/>
      <c r="DO2" s="465"/>
      <c r="DP2" s="465"/>
      <c r="DQ2" s="465"/>
      <c r="DR2" s="465"/>
      <c r="DS2" s="465"/>
      <c r="DT2" s="465"/>
      <c r="DU2" s="465"/>
      <c r="DV2" s="465"/>
      <c r="DW2" s="465"/>
      <c r="DX2" s="465"/>
      <c r="DY2" s="465"/>
      <c r="DZ2" s="465"/>
      <c r="EA2" s="465"/>
      <c r="EB2" s="465"/>
      <c r="EC2" s="465"/>
      <c r="ED2" s="465"/>
      <c r="EE2" s="465"/>
      <c r="EF2" s="465"/>
      <c r="EG2" s="465"/>
      <c r="EH2" s="465"/>
      <c r="EI2" s="465"/>
      <c r="EJ2" s="465"/>
      <c r="EK2" s="465"/>
      <c r="EL2" s="465"/>
      <c r="EM2" s="465"/>
      <c r="EN2" s="465"/>
      <c r="EO2" s="465"/>
      <c r="EP2" s="465"/>
      <c r="EQ2" s="465"/>
      <c r="ER2" s="465"/>
      <c r="ES2" s="465"/>
      <c r="ET2" s="465"/>
      <c r="EU2" s="465"/>
      <c r="EV2" s="465"/>
      <c r="EW2" s="465"/>
      <c r="EX2" s="465"/>
      <c r="EY2" s="465"/>
      <c r="EZ2" s="465"/>
      <c r="FA2" s="465"/>
      <c r="FB2" s="465"/>
      <c r="FC2" s="465"/>
      <c r="FD2" s="465"/>
      <c r="FE2" s="465"/>
      <c r="FF2" s="465"/>
      <c r="FG2" s="465"/>
      <c r="FH2" s="465"/>
      <c r="FI2" s="465"/>
      <c r="FJ2" s="465"/>
      <c r="FK2" s="465"/>
      <c r="FL2" s="465"/>
      <c r="FM2" s="465"/>
      <c r="FN2" s="465"/>
      <c r="FO2" s="465"/>
      <c r="FP2" s="465"/>
      <c r="FQ2" s="465"/>
      <c r="FR2" s="465"/>
      <c r="FS2" s="465"/>
      <c r="FT2" s="465"/>
      <c r="FU2" s="465"/>
      <c r="FV2" s="465"/>
      <c r="FW2" s="465"/>
      <c r="FX2" s="465"/>
      <c r="FY2" s="465"/>
      <c r="FZ2" s="465"/>
      <c r="GA2" s="465"/>
      <c r="GB2" s="465"/>
      <c r="GC2" s="465"/>
      <c r="GD2" s="465"/>
      <c r="GE2" s="465"/>
      <c r="GF2" s="465"/>
      <c r="GG2" s="465"/>
      <c r="GH2" s="465"/>
      <c r="GI2" s="465"/>
      <c r="GJ2" s="465"/>
      <c r="GK2" s="465"/>
      <c r="GL2" s="465"/>
      <c r="GM2" s="465"/>
      <c r="GN2" s="465"/>
      <c r="GO2" s="465"/>
      <c r="GP2" s="465"/>
      <c r="GQ2" s="465"/>
      <c r="GR2" s="465"/>
      <c r="GS2" s="465"/>
      <c r="GT2" s="465"/>
      <c r="GU2" s="465"/>
      <c r="GV2" s="465"/>
      <c r="GW2" s="465"/>
      <c r="GX2" s="465"/>
      <c r="GY2" s="465"/>
      <c r="GZ2" s="465"/>
      <c r="HA2" s="465"/>
      <c r="HB2" s="465"/>
      <c r="HC2" s="465"/>
      <c r="HD2" s="465"/>
      <c r="HE2" s="465"/>
      <c r="HF2" s="465"/>
      <c r="HG2" s="465"/>
      <c r="HH2" s="465"/>
      <c r="HI2" s="465"/>
      <c r="HJ2" s="465"/>
      <c r="HK2" s="465"/>
      <c r="HL2" s="465"/>
      <c r="HM2" s="465"/>
      <c r="HN2" s="465"/>
      <c r="HO2" s="465"/>
      <c r="HP2" s="465"/>
      <c r="HQ2" s="465"/>
      <c r="HR2" s="465"/>
      <c r="HS2" s="465"/>
      <c r="HT2" s="465"/>
      <c r="HU2" s="465"/>
      <c r="HV2" s="465"/>
      <c r="HW2" s="465"/>
      <c r="HX2" s="465"/>
      <c r="HY2" s="465"/>
      <c r="HZ2" s="465"/>
      <c r="IA2" s="465"/>
      <c r="IB2" s="465"/>
      <c r="IC2" s="465"/>
      <c r="ID2" s="465"/>
      <c r="IE2" s="465"/>
      <c r="IF2" s="465"/>
      <c r="IG2" s="465"/>
      <c r="IH2" s="465"/>
      <c r="II2" s="465"/>
      <c r="IJ2" s="465"/>
      <c r="IK2" s="465"/>
      <c r="IL2" s="465"/>
      <c r="IM2" s="465"/>
      <c r="IN2" s="465"/>
      <c r="IO2" s="465"/>
      <c r="IP2" s="465"/>
      <c r="IQ2" s="465"/>
      <c r="IR2" s="465"/>
      <c r="IS2" s="465"/>
      <c r="IT2" s="465"/>
      <c r="IU2" s="465"/>
      <c r="IV2" s="465"/>
      <c r="IW2" s="465"/>
      <c r="IX2" s="465"/>
      <c r="IY2" s="465"/>
      <c r="IZ2" s="465"/>
      <c r="JA2" s="465"/>
      <c r="JB2" s="465"/>
      <c r="JC2" s="465"/>
      <c r="JD2" s="465"/>
      <c r="JE2" s="465"/>
      <c r="JF2" s="465"/>
      <c r="JG2" s="465"/>
      <c r="JH2" s="465"/>
      <c r="JI2" s="465"/>
      <c r="JJ2" s="465"/>
      <c r="JK2" s="465"/>
      <c r="JL2" s="465"/>
      <c r="JM2" s="465"/>
      <c r="JN2" s="465"/>
      <c r="JO2" s="465"/>
      <c r="JP2" s="465"/>
      <c r="JQ2" s="465"/>
      <c r="JR2" s="465"/>
      <c r="JS2" s="465"/>
      <c r="JT2" s="465"/>
      <c r="JU2" s="465"/>
      <c r="JV2" s="465"/>
      <c r="JW2" s="465"/>
      <c r="JX2" s="465"/>
      <c r="JY2" s="465"/>
      <c r="JZ2" s="465"/>
      <c r="KA2" s="465"/>
      <c r="KB2" s="465"/>
      <c r="KC2" s="465"/>
      <c r="KD2" s="465"/>
      <c r="KE2" s="465"/>
      <c r="KF2" s="465"/>
      <c r="KG2" s="465"/>
      <c r="KH2" s="465"/>
      <c r="KI2" s="465"/>
      <c r="KJ2" s="465"/>
      <c r="KK2" s="465"/>
      <c r="KL2" s="465"/>
      <c r="KM2" s="465"/>
      <c r="KN2" s="465"/>
      <c r="KO2" s="465"/>
      <c r="KP2" s="465"/>
      <c r="KQ2" s="465"/>
      <c r="KR2" s="465"/>
      <c r="KS2" s="465"/>
      <c r="KT2" s="465"/>
      <c r="KU2" s="465"/>
      <c r="KV2" s="465"/>
      <c r="KW2" s="465"/>
      <c r="KX2" s="465"/>
      <c r="KY2" s="465"/>
      <c r="KZ2" s="465"/>
      <c r="LA2" s="465"/>
      <c r="LB2" s="465"/>
      <c r="LC2" s="465"/>
      <c r="LD2" s="465"/>
      <c r="LE2" s="465"/>
      <c r="LF2" s="465"/>
      <c r="LG2" s="465"/>
      <c r="LH2" s="465"/>
      <c r="LI2" s="465"/>
      <c r="LJ2" s="465"/>
      <c r="LK2" s="465"/>
      <c r="LL2" s="465"/>
      <c r="LM2" s="465"/>
      <c r="LN2" s="465"/>
      <c r="LO2" s="465"/>
      <c r="LP2" s="465"/>
      <c r="LQ2" s="465"/>
      <c r="LR2" s="465"/>
      <c r="LS2" s="465"/>
      <c r="LT2" s="465"/>
      <c r="LU2" s="465"/>
      <c r="LV2" s="465"/>
      <c r="LW2" s="465"/>
      <c r="LX2" s="465"/>
      <c r="LY2" s="465"/>
      <c r="LZ2" s="465"/>
      <c r="MA2" s="465"/>
      <c r="MB2" s="465"/>
      <c r="MC2" s="465"/>
      <c r="MD2" s="465"/>
      <c r="ME2" s="465"/>
      <c r="MF2" s="465"/>
      <c r="MG2" s="465"/>
      <c r="MH2" s="465"/>
      <c r="MI2" s="465"/>
      <c r="MJ2" s="465"/>
      <c r="MK2" s="465"/>
      <c r="ML2" s="465"/>
      <c r="MM2" s="465"/>
      <c r="MN2" s="465"/>
      <c r="MO2" s="465"/>
      <c r="MP2" s="465"/>
      <c r="MQ2" s="465"/>
      <c r="MR2" s="465"/>
      <c r="MS2" s="465"/>
      <c r="MT2" s="465"/>
      <c r="MU2" s="465"/>
      <c r="MV2" s="465"/>
      <c r="MW2" s="465"/>
      <c r="MX2" s="465"/>
      <c r="MY2" s="465"/>
      <c r="MZ2" s="465"/>
      <c r="NA2" s="465"/>
      <c r="NB2" s="465"/>
      <c r="NC2" s="465"/>
      <c r="ND2" s="465"/>
      <c r="NE2" s="465"/>
      <c r="NF2" s="465"/>
      <c r="NG2" s="465"/>
      <c r="NH2" s="465"/>
      <c r="NI2" s="465"/>
      <c r="NJ2" s="465"/>
      <c r="NK2" s="465"/>
      <c r="NL2" s="465"/>
      <c r="NM2" s="465"/>
      <c r="NN2" s="465"/>
      <c r="NO2" s="465"/>
      <c r="NP2" s="465"/>
      <c r="NQ2" s="465"/>
      <c r="NR2" s="465"/>
      <c r="NS2" s="465"/>
      <c r="NT2" s="465"/>
      <c r="NU2" s="465"/>
      <c r="NV2" s="465"/>
      <c r="NW2" s="465"/>
      <c r="NX2" s="465"/>
      <c r="NY2" s="465"/>
      <c r="NZ2" s="465"/>
      <c r="OA2" s="465"/>
      <c r="OB2" s="465"/>
      <c r="OC2" s="465"/>
      <c r="OD2" s="465"/>
      <c r="OE2" s="465"/>
      <c r="OF2" s="465"/>
      <c r="OG2" s="465"/>
      <c r="OH2" s="465"/>
      <c r="OI2" s="465"/>
      <c r="OJ2" s="465"/>
      <c r="OK2" s="465"/>
      <c r="OL2" s="465"/>
      <c r="OM2" s="465"/>
      <c r="ON2" s="465"/>
      <c r="OO2" s="465"/>
      <c r="OP2" s="465"/>
      <c r="OQ2" s="465"/>
      <c r="OR2" s="465"/>
      <c r="OS2" s="465"/>
      <c r="OT2" s="465"/>
      <c r="OU2" s="465"/>
      <c r="OV2" s="465"/>
      <c r="OW2" s="465"/>
      <c r="OX2" s="465"/>
      <c r="OY2" s="465"/>
      <c r="OZ2" s="465"/>
      <c r="PA2" s="465"/>
      <c r="PB2" s="465"/>
      <c r="PC2" s="465"/>
      <c r="PD2" s="465"/>
      <c r="PE2" s="465"/>
      <c r="PF2" s="465"/>
      <c r="PG2" s="465"/>
      <c r="PH2" s="465"/>
      <c r="PI2" s="465"/>
      <c r="PJ2" s="465"/>
      <c r="PK2" s="465"/>
      <c r="PL2" s="465"/>
      <c r="PM2" s="465"/>
      <c r="PN2" s="465"/>
      <c r="PO2" s="465"/>
      <c r="PP2" s="465"/>
      <c r="PQ2" s="465"/>
      <c r="PR2" s="465"/>
      <c r="PS2" s="465"/>
      <c r="PT2" s="465"/>
      <c r="PU2" s="465"/>
      <c r="PV2" s="465"/>
      <c r="PW2" s="465"/>
      <c r="PX2" s="465"/>
      <c r="PY2" s="465"/>
      <c r="PZ2" s="465"/>
      <c r="QA2" s="465"/>
      <c r="QB2" s="465"/>
      <c r="QC2" s="465"/>
      <c r="QD2" s="465"/>
      <c r="QE2" s="465"/>
      <c r="QF2" s="465"/>
      <c r="QG2" s="465"/>
      <c r="QH2" s="465"/>
      <c r="QI2" s="465"/>
      <c r="QJ2" s="465"/>
      <c r="QK2" s="465"/>
      <c r="QL2" s="465"/>
      <c r="QM2" s="465"/>
      <c r="QN2" s="465"/>
      <c r="QO2" s="465"/>
      <c r="QP2" s="465"/>
      <c r="QQ2" s="465"/>
      <c r="QR2" s="465"/>
      <c r="QS2" s="465"/>
      <c r="QT2" s="465"/>
      <c r="QU2" s="465"/>
      <c r="QV2" s="465"/>
      <c r="QW2" s="465"/>
      <c r="QX2" s="465"/>
      <c r="QY2" s="465"/>
      <c r="QZ2" s="465"/>
      <c r="RA2" s="465"/>
      <c r="RB2" s="465"/>
      <c r="RC2" s="465"/>
      <c r="RD2" s="465"/>
      <c r="RE2" s="465"/>
      <c r="RF2" s="465"/>
      <c r="RG2" s="465"/>
      <c r="RH2" s="465"/>
      <c r="RI2" s="465"/>
      <c r="RJ2" s="465"/>
      <c r="RK2" s="465"/>
      <c r="RL2" s="465"/>
      <c r="RM2" s="465"/>
      <c r="RN2" s="465"/>
      <c r="RO2" s="465"/>
      <c r="RP2" s="465"/>
      <c r="RQ2" s="465"/>
      <c r="RR2" s="465"/>
      <c r="RS2" s="465"/>
      <c r="RT2" s="465"/>
      <c r="RU2" s="465"/>
      <c r="RV2" s="465"/>
      <c r="RW2" s="465"/>
      <c r="RX2" s="465"/>
      <c r="RY2" s="465"/>
      <c r="RZ2" s="465"/>
      <c r="SA2" s="465"/>
      <c r="SB2" s="465"/>
      <c r="SC2" s="465"/>
      <c r="SD2" s="465"/>
      <c r="SE2" s="465"/>
      <c r="SF2" s="465"/>
      <c r="SG2" s="465"/>
      <c r="SH2" s="465"/>
      <c r="SI2" s="465"/>
      <c r="SJ2" s="465"/>
      <c r="SK2" s="465"/>
      <c r="SL2" s="465"/>
      <c r="SM2" s="465"/>
      <c r="SN2" s="465"/>
      <c r="SO2" s="465"/>
      <c r="SP2" s="465"/>
      <c r="SQ2" s="465"/>
      <c r="SR2" s="465"/>
      <c r="SS2" s="465"/>
      <c r="ST2" s="465"/>
      <c r="SU2" s="465"/>
      <c r="SV2" s="465"/>
      <c r="SW2" s="465"/>
      <c r="SX2" s="465"/>
      <c r="SY2" s="465"/>
      <c r="SZ2" s="465"/>
      <c r="TA2" s="465"/>
      <c r="TB2" s="465"/>
      <c r="TC2" s="465"/>
      <c r="TD2" s="465"/>
      <c r="TE2" s="465"/>
      <c r="TF2" s="465"/>
      <c r="TG2" s="465"/>
      <c r="TH2" s="465"/>
      <c r="TI2" s="465"/>
      <c r="TJ2" s="465"/>
      <c r="TK2" s="465"/>
      <c r="TL2" s="465"/>
      <c r="TM2" s="465"/>
      <c r="TN2" s="465"/>
      <c r="TO2" s="465"/>
      <c r="TP2" s="465"/>
      <c r="TQ2" s="465"/>
      <c r="TR2" s="465"/>
      <c r="TS2" s="465"/>
      <c r="TT2" s="465"/>
      <c r="TU2" s="465"/>
      <c r="TV2" s="465"/>
      <c r="TW2" s="465"/>
      <c r="TX2" s="465"/>
      <c r="TY2" s="465"/>
      <c r="TZ2" s="465"/>
      <c r="UA2" s="465"/>
      <c r="UB2" s="465"/>
      <c r="UC2" s="465"/>
      <c r="UD2" s="465"/>
      <c r="UE2" s="465"/>
      <c r="UF2" s="465"/>
      <c r="UG2" s="465"/>
      <c r="UH2" s="465"/>
      <c r="UI2" s="465"/>
    </row>
    <row r="3" spans="1:555" s="122" customFormat="1" hidden="1" x14ac:dyDescent="0.25">
      <c r="A3" s="463"/>
      <c r="B3" s="463"/>
      <c r="C3" s="463"/>
      <c r="D3" s="463"/>
      <c r="E3" s="463"/>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4">
        <v>2500</v>
      </c>
      <c r="AI3" s="464">
        <v>1900</v>
      </c>
      <c r="AJ3" s="464">
        <v>1650</v>
      </c>
      <c r="AK3" s="464">
        <v>1580</v>
      </c>
      <c r="AL3" s="464">
        <v>2250</v>
      </c>
      <c r="AM3" s="464">
        <v>1650</v>
      </c>
      <c r="AN3" s="464">
        <v>1400</v>
      </c>
      <c r="AO3" s="464">
        <v>1340</v>
      </c>
      <c r="AP3" s="464">
        <v>2000</v>
      </c>
      <c r="AQ3" s="464">
        <v>1400</v>
      </c>
      <c r="AR3" s="464">
        <v>1150</v>
      </c>
      <c r="AS3" s="464">
        <v>1100</v>
      </c>
      <c r="AT3" s="464">
        <v>1750</v>
      </c>
      <c r="AU3" s="464">
        <v>1150</v>
      </c>
      <c r="AV3" s="464">
        <v>900</v>
      </c>
      <c r="AW3" s="464">
        <v>860</v>
      </c>
      <c r="AX3" s="464">
        <v>1200</v>
      </c>
      <c r="AY3" s="464">
        <v>900</v>
      </c>
      <c r="AZ3" s="464">
        <v>650</v>
      </c>
      <c r="BA3" s="464">
        <v>620</v>
      </c>
      <c r="BB3" s="462">
        <f>+'Cuadro Resumen'!C213</f>
        <v>5759.1495000000004</v>
      </c>
      <c r="BC3" s="462">
        <f>+'Cuadro Resumen'!D213</f>
        <v>5307.4515000000001</v>
      </c>
      <c r="BD3" s="462">
        <f>+'Cuadro Resumen'!E213</f>
        <v>6775.47</v>
      </c>
      <c r="BE3" s="462">
        <f>+'Cuadro Resumen'!F213</f>
        <v>6323.7719999999999</v>
      </c>
      <c r="BF3" s="462">
        <f>+'Cuadro Resumen'!C214</f>
        <v>5081.6025</v>
      </c>
      <c r="BG3" s="462">
        <f>+'Cuadro Resumen'!D214</f>
        <v>4629.9045000000006</v>
      </c>
      <c r="BH3" s="462">
        <f>+'Cuadro Resumen'!E214</f>
        <v>6097.9230000000007</v>
      </c>
      <c r="BI3" s="462">
        <f>+'Cuadro Resumen'!F214</f>
        <v>5646.2250000000004</v>
      </c>
      <c r="BJ3" s="462">
        <f>+'Cuadro Resumen'!C215</f>
        <v>4404.0555000000004</v>
      </c>
      <c r="BK3" s="462">
        <f>+'Cuadro Resumen'!D215</f>
        <v>4065.2820000000002</v>
      </c>
      <c r="BL3" s="462">
        <f>+'Cuadro Resumen'!E215</f>
        <v>5420.3760000000002</v>
      </c>
      <c r="BM3" s="462">
        <f>+'Cuadro Resumen'!F215</f>
        <v>4968.6779999999999</v>
      </c>
      <c r="BN3" s="462">
        <f>+'Cuadro Resumen'!C216</f>
        <v>3726.5085000000004</v>
      </c>
      <c r="BO3" s="462">
        <f>+'Cuadro Resumen'!D216</f>
        <v>3387.7350000000001</v>
      </c>
      <c r="BP3" s="462">
        <f>+'Cuadro Resumen'!E216</f>
        <v>4742.8290000000006</v>
      </c>
      <c r="BQ3" s="462">
        <f>+'Cuadro Resumen'!F216</f>
        <v>4404.0555000000004</v>
      </c>
      <c r="BR3" s="462">
        <f>+'Cuadro Resumen'!C217</f>
        <v>3274.8105</v>
      </c>
      <c r="BS3" s="462">
        <f>+'Cuadro Resumen'!D217</f>
        <v>3048.9615000000003</v>
      </c>
      <c r="BT3" s="462">
        <f>+'Cuadro Resumen'!E217</f>
        <v>4178.2065000000002</v>
      </c>
      <c r="BU3" s="462">
        <f>+'Cuadro Resumen'!F217</f>
        <v>3839.433</v>
      </c>
      <c r="BV3" s="463"/>
      <c r="BW3" s="463"/>
      <c r="BX3" s="463"/>
      <c r="BY3" s="463"/>
      <c r="BZ3" s="463"/>
      <c r="CA3" s="463"/>
      <c r="CB3" s="463"/>
      <c r="CC3" s="463"/>
      <c r="CD3" s="463"/>
      <c r="CE3" s="463"/>
      <c r="CF3" s="463"/>
      <c r="CG3" s="463"/>
      <c r="CH3" s="463"/>
      <c r="CI3" s="463"/>
      <c r="CJ3" s="463"/>
      <c r="CK3" s="463"/>
      <c r="CL3" s="463"/>
      <c r="CM3" s="463"/>
      <c r="CN3" s="463"/>
      <c r="CO3" s="463"/>
      <c r="CP3" s="463"/>
      <c r="CQ3" s="463"/>
      <c r="CR3" s="463"/>
      <c r="CS3" s="463"/>
      <c r="CT3" s="463"/>
      <c r="CU3" s="463"/>
      <c r="CV3" s="463"/>
      <c r="CW3" s="463"/>
      <c r="CX3" s="463"/>
      <c r="CY3" s="463"/>
      <c r="CZ3" s="463"/>
      <c r="DA3" s="463"/>
      <c r="DB3" s="463"/>
      <c r="DC3" s="463"/>
      <c r="DD3" s="463"/>
      <c r="DE3" s="463"/>
      <c r="DF3" s="463"/>
      <c r="DG3" s="463"/>
      <c r="DH3" s="463"/>
      <c r="DI3" s="463"/>
      <c r="DJ3" s="463"/>
      <c r="DK3" s="463"/>
      <c r="DL3" s="463"/>
      <c r="DM3" s="463"/>
      <c r="DN3" s="463"/>
      <c r="DO3" s="463"/>
      <c r="DP3" s="463"/>
      <c r="DQ3" s="463"/>
      <c r="DR3" s="463"/>
      <c r="DS3" s="463"/>
      <c r="DT3" s="463"/>
      <c r="DU3" s="463"/>
      <c r="DV3" s="463"/>
      <c r="DW3" s="463"/>
      <c r="DX3" s="463"/>
      <c r="DY3" s="463"/>
      <c r="DZ3" s="463"/>
      <c r="EA3" s="463"/>
      <c r="EB3" s="463"/>
      <c r="EC3" s="463"/>
      <c r="ED3" s="463"/>
      <c r="EE3" s="463"/>
      <c r="EF3" s="463"/>
      <c r="EG3" s="463"/>
      <c r="EH3" s="463"/>
      <c r="EI3" s="463"/>
      <c r="EJ3" s="463"/>
      <c r="EK3" s="463"/>
      <c r="EL3" s="463"/>
      <c r="EM3" s="463"/>
      <c r="EN3" s="463"/>
      <c r="EO3" s="463"/>
      <c r="EP3" s="463"/>
      <c r="EQ3" s="463"/>
      <c r="ER3" s="463"/>
      <c r="ES3" s="463"/>
      <c r="ET3" s="463"/>
      <c r="EU3" s="463"/>
      <c r="EV3" s="463"/>
      <c r="EW3" s="463"/>
      <c r="EX3" s="463"/>
      <c r="EY3" s="463"/>
      <c r="EZ3" s="463"/>
      <c r="FA3" s="463"/>
      <c r="FB3" s="463"/>
      <c r="FC3" s="463"/>
      <c r="FD3" s="463"/>
      <c r="FE3" s="463"/>
      <c r="FF3" s="463"/>
      <c r="FG3" s="463"/>
      <c r="FH3" s="463"/>
      <c r="FI3" s="463"/>
      <c r="FJ3" s="463"/>
      <c r="FK3" s="463"/>
      <c r="FL3" s="463"/>
      <c r="FM3" s="463"/>
      <c r="FN3" s="463"/>
      <c r="FO3" s="463"/>
      <c r="FP3" s="463"/>
      <c r="FQ3" s="463"/>
      <c r="FR3" s="463"/>
      <c r="FS3" s="463"/>
      <c r="FT3" s="463"/>
      <c r="FU3" s="463"/>
      <c r="FV3" s="463"/>
      <c r="FW3" s="463"/>
      <c r="FX3" s="463"/>
      <c r="FY3" s="463"/>
      <c r="FZ3" s="463"/>
      <c r="GA3" s="463"/>
      <c r="GB3" s="463"/>
      <c r="GC3" s="463"/>
      <c r="GD3" s="463"/>
      <c r="GE3" s="463"/>
      <c r="GF3" s="463"/>
      <c r="GG3" s="463"/>
      <c r="GH3" s="463"/>
      <c r="GI3" s="463"/>
      <c r="GJ3" s="463"/>
      <c r="GK3" s="463"/>
      <c r="GL3" s="463"/>
      <c r="GM3" s="463"/>
      <c r="GN3" s="463"/>
      <c r="GO3" s="463"/>
      <c r="GP3" s="463"/>
      <c r="GQ3" s="463"/>
      <c r="GR3" s="463"/>
      <c r="GS3" s="463"/>
      <c r="GT3" s="463"/>
      <c r="GU3" s="463"/>
      <c r="GV3" s="463"/>
      <c r="GW3" s="463"/>
      <c r="GX3" s="463"/>
      <c r="GY3" s="463"/>
      <c r="GZ3" s="463"/>
      <c r="HA3" s="463"/>
      <c r="HB3" s="463"/>
      <c r="HC3" s="463"/>
      <c r="HD3" s="463"/>
      <c r="HE3" s="463"/>
      <c r="HF3" s="463"/>
      <c r="HG3" s="463"/>
      <c r="HH3" s="463"/>
      <c r="HI3" s="463"/>
      <c r="HJ3" s="463"/>
      <c r="HK3" s="463"/>
      <c r="HL3" s="463"/>
      <c r="HM3" s="463"/>
      <c r="HN3" s="463"/>
      <c r="HO3" s="463"/>
      <c r="HP3" s="463"/>
      <c r="HQ3" s="463"/>
      <c r="HR3" s="463"/>
      <c r="HS3" s="463"/>
      <c r="HT3" s="463"/>
      <c r="HU3" s="463"/>
      <c r="HV3" s="463"/>
      <c r="HW3" s="463"/>
      <c r="HX3" s="463"/>
      <c r="HY3" s="463"/>
      <c r="HZ3" s="463"/>
      <c r="IA3" s="463"/>
      <c r="IB3" s="463"/>
      <c r="IC3" s="463"/>
      <c r="ID3" s="463"/>
      <c r="IE3" s="463"/>
      <c r="IF3" s="463"/>
      <c r="IG3" s="463"/>
      <c r="IH3" s="463"/>
      <c r="II3" s="463"/>
      <c r="IJ3" s="463"/>
      <c r="IK3" s="463"/>
      <c r="IL3" s="463"/>
      <c r="IM3" s="463"/>
      <c r="IN3" s="463"/>
      <c r="IO3" s="463"/>
      <c r="IP3" s="463"/>
      <c r="IQ3" s="463"/>
      <c r="IR3" s="463"/>
      <c r="IS3" s="463"/>
      <c r="IT3" s="463"/>
      <c r="IU3" s="463"/>
      <c r="IV3" s="463"/>
      <c r="IW3" s="463"/>
      <c r="IX3" s="463"/>
      <c r="IY3" s="463"/>
      <c r="IZ3" s="463"/>
      <c r="JA3" s="463"/>
      <c r="JB3" s="463"/>
      <c r="JC3" s="463"/>
      <c r="JD3" s="463"/>
      <c r="JE3" s="463"/>
      <c r="JF3" s="463"/>
      <c r="JG3" s="463"/>
      <c r="JH3" s="463"/>
      <c r="JI3" s="463"/>
      <c r="JJ3" s="463"/>
      <c r="JK3" s="463"/>
      <c r="JL3" s="463"/>
      <c r="JM3" s="463"/>
      <c r="JN3" s="463"/>
      <c r="JO3" s="463"/>
      <c r="JP3" s="463"/>
      <c r="JQ3" s="463"/>
      <c r="JR3" s="463"/>
      <c r="JS3" s="463"/>
      <c r="JT3" s="463"/>
      <c r="JU3" s="463"/>
      <c r="JV3" s="463"/>
      <c r="JW3" s="463"/>
      <c r="JX3" s="463"/>
      <c r="JY3" s="463"/>
      <c r="JZ3" s="463"/>
      <c r="KA3" s="463"/>
      <c r="KB3" s="463"/>
      <c r="KC3" s="463"/>
      <c r="KD3" s="463"/>
      <c r="KE3" s="463"/>
      <c r="KF3" s="463"/>
      <c r="KG3" s="463"/>
      <c r="KH3" s="463"/>
      <c r="KI3" s="463"/>
      <c r="KJ3" s="463"/>
      <c r="KK3" s="463"/>
      <c r="KL3" s="463"/>
      <c r="KM3" s="463"/>
      <c r="KN3" s="463"/>
      <c r="KO3" s="463"/>
      <c r="KP3" s="463"/>
      <c r="KQ3" s="463"/>
      <c r="KR3" s="463"/>
      <c r="KS3" s="463"/>
      <c r="KT3" s="463"/>
      <c r="KU3" s="463"/>
      <c r="KV3" s="463"/>
      <c r="KW3" s="463"/>
      <c r="KX3" s="463"/>
      <c r="KY3" s="463"/>
      <c r="KZ3" s="463"/>
      <c r="LA3" s="463"/>
      <c r="LB3" s="463"/>
      <c r="LC3" s="463"/>
      <c r="LD3" s="463"/>
      <c r="LE3" s="463"/>
      <c r="LF3" s="463"/>
      <c r="LG3" s="463"/>
      <c r="LH3" s="463"/>
      <c r="LI3" s="463"/>
      <c r="LJ3" s="463"/>
      <c r="LK3" s="463"/>
      <c r="LL3" s="463"/>
      <c r="LM3" s="463"/>
      <c r="LN3" s="463"/>
      <c r="LO3" s="463"/>
      <c r="LP3" s="463"/>
      <c r="LQ3" s="463"/>
      <c r="LR3" s="463"/>
      <c r="LS3" s="463"/>
      <c r="LT3" s="463"/>
      <c r="LU3" s="463"/>
      <c r="LV3" s="463"/>
      <c r="LW3" s="463"/>
      <c r="LX3" s="463"/>
      <c r="LY3" s="463"/>
      <c r="LZ3" s="463"/>
      <c r="MA3" s="463"/>
      <c r="MB3" s="463"/>
      <c r="MC3" s="463"/>
      <c r="MD3" s="463"/>
      <c r="ME3" s="463"/>
      <c r="MF3" s="463"/>
      <c r="MG3" s="463"/>
      <c r="MH3" s="463"/>
      <c r="MI3" s="463"/>
      <c r="MJ3" s="463"/>
      <c r="MK3" s="463"/>
      <c r="ML3" s="463"/>
      <c r="MM3" s="463"/>
      <c r="MN3" s="463"/>
      <c r="MO3" s="463"/>
      <c r="MP3" s="463"/>
      <c r="MQ3" s="463"/>
      <c r="MR3" s="463"/>
      <c r="MS3" s="463"/>
      <c r="MT3" s="463"/>
      <c r="MU3" s="463"/>
      <c r="MV3" s="463"/>
      <c r="MW3" s="463"/>
      <c r="MX3" s="463"/>
      <c r="MY3" s="463"/>
      <c r="MZ3" s="463"/>
      <c r="NA3" s="463"/>
      <c r="NB3" s="463"/>
      <c r="NC3" s="463"/>
      <c r="ND3" s="463"/>
      <c r="NE3" s="463"/>
      <c r="NF3" s="463"/>
      <c r="NG3" s="463"/>
      <c r="NH3" s="463"/>
      <c r="NI3" s="463"/>
      <c r="NJ3" s="463"/>
      <c r="NK3" s="463"/>
      <c r="NL3" s="463"/>
      <c r="NM3" s="463"/>
      <c r="NN3" s="463"/>
      <c r="NO3" s="463"/>
      <c r="NP3" s="463"/>
      <c r="NQ3" s="463"/>
      <c r="NR3" s="463"/>
      <c r="NS3" s="463"/>
      <c r="NT3" s="463"/>
      <c r="NU3" s="463"/>
      <c r="NV3" s="463"/>
      <c r="NW3" s="463"/>
      <c r="NX3" s="463"/>
      <c r="NY3" s="463"/>
      <c r="NZ3" s="463"/>
      <c r="OA3" s="463"/>
      <c r="OB3" s="463"/>
      <c r="OC3" s="463"/>
      <c r="OD3" s="463"/>
      <c r="OE3" s="463"/>
      <c r="OF3" s="463"/>
      <c r="OG3" s="463"/>
      <c r="OH3" s="463"/>
      <c r="OI3" s="463"/>
      <c r="OJ3" s="463"/>
      <c r="OK3" s="463"/>
      <c r="OL3" s="463"/>
      <c r="OM3" s="463"/>
      <c r="ON3" s="463"/>
      <c r="OO3" s="463"/>
      <c r="OP3" s="463"/>
      <c r="OQ3" s="463"/>
      <c r="OR3" s="463"/>
      <c r="OS3" s="463"/>
      <c r="OT3" s="463"/>
      <c r="OU3" s="463"/>
      <c r="OV3" s="463"/>
      <c r="OW3" s="463"/>
      <c r="OX3" s="463"/>
      <c r="OY3" s="463"/>
      <c r="OZ3" s="463"/>
      <c r="PA3" s="463"/>
      <c r="PB3" s="463"/>
      <c r="PC3" s="463"/>
      <c r="PD3" s="463"/>
      <c r="PE3" s="463"/>
      <c r="PF3" s="463"/>
      <c r="PG3" s="463"/>
      <c r="PH3" s="463"/>
      <c r="PI3" s="463"/>
      <c r="PJ3" s="463"/>
      <c r="PK3" s="463"/>
      <c r="PL3" s="463"/>
      <c r="PM3" s="463"/>
      <c r="PN3" s="463"/>
      <c r="PO3" s="463"/>
      <c r="PP3" s="463"/>
      <c r="PQ3" s="463"/>
      <c r="PR3" s="463"/>
      <c r="PS3" s="463"/>
      <c r="PT3" s="463"/>
      <c r="PU3" s="463"/>
      <c r="PV3" s="463"/>
      <c r="PW3" s="463"/>
      <c r="PX3" s="463"/>
      <c r="PY3" s="463"/>
      <c r="PZ3" s="463"/>
      <c r="QA3" s="463"/>
      <c r="QB3" s="463"/>
      <c r="QC3" s="463"/>
      <c r="QD3" s="463"/>
      <c r="QE3" s="463"/>
      <c r="QF3" s="463"/>
      <c r="QG3" s="463"/>
      <c r="QH3" s="463"/>
      <c r="QI3" s="463"/>
      <c r="QJ3" s="463"/>
      <c r="QK3" s="463"/>
      <c r="QL3" s="463"/>
      <c r="QM3" s="463"/>
      <c r="QN3" s="463"/>
      <c r="QO3" s="463"/>
      <c r="QP3" s="463"/>
      <c r="QQ3" s="463"/>
      <c r="QR3" s="463"/>
      <c r="QS3" s="463"/>
      <c r="QT3" s="463"/>
      <c r="QU3" s="463"/>
      <c r="QV3" s="463"/>
      <c r="QW3" s="463"/>
      <c r="QX3" s="463"/>
      <c r="QY3" s="463"/>
      <c r="QZ3" s="463"/>
      <c r="RA3" s="463"/>
      <c r="RB3" s="463"/>
      <c r="RC3" s="463"/>
      <c r="RD3" s="463"/>
      <c r="RE3" s="463"/>
      <c r="RF3" s="463"/>
      <c r="RG3" s="463"/>
      <c r="RH3" s="463"/>
      <c r="RI3" s="463"/>
      <c r="RJ3" s="463"/>
      <c r="RK3" s="463"/>
      <c r="RL3" s="463"/>
      <c r="RM3" s="463"/>
      <c r="RN3" s="463"/>
      <c r="RO3" s="463"/>
      <c r="RP3" s="463"/>
      <c r="RQ3" s="463"/>
      <c r="RR3" s="463"/>
      <c r="RS3" s="463"/>
      <c r="RT3" s="463"/>
      <c r="RU3" s="463"/>
      <c r="RV3" s="463"/>
      <c r="RW3" s="463"/>
      <c r="RX3" s="463"/>
      <c r="RY3" s="463"/>
      <c r="RZ3" s="463"/>
      <c r="SA3" s="463"/>
      <c r="SB3" s="463"/>
      <c r="SC3" s="463"/>
      <c r="SD3" s="463"/>
      <c r="SE3" s="463"/>
      <c r="SF3" s="463"/>
      <c r="SG3" s="463"/>
      <c r="SH3" s="463"/>
      <c r="SI3" s="463"/>
      <c r="SJ3" s="463"/>
      <c r="SK3" s="463"/>
      <c r="SL3" s="463"/>
      <c r="SM3" s="463"/>
      <c r="SN3" s="463"/>
      <c r="SO3" s="463"/>
      <c r="SP3" s="463"/>
      <c r="SQ3" s="463"/>
      <c r="SR3" s="463"/>
      <c r="SS3" s="463"/>
      <c r="ST3" s="463"/>
      <c r="SU3" s="463"/>
      <c r="SV3" s="463"/>
      <c r="SW3" s="463"/>
      <c r="SX3" s="463"/>
      <c r="SY3" s="463"/>
      <c r="SZ3" s="463"/>
      <c r="TA3" s="463"/>
      <c r="TB3" s="463"/>
      <c r="TC3" s="463"/>
      <c r="TD3" s="463"/>
      <c r="TE3" s="463"/>
      <c r="TF3" s="463"/>
      <c r="TG3" s="463"/>
      <c r="TH3" s="463"/>
      <c r="TI3" s="463"/>
      <c r="TJ3" s="463"/>
      <c r="TK3" s="463"/>
      <c r="TL3" s="463"/>
      <c r="TM3" s="463"/>
      <c r="TN3" s="463"/>
      <c r="TO3" s="463"/>
      <c r="TP3" s="463"/>
      <c r="TQ3" s="463"/>
      <c r="TR3" s="463"/>
      <c r="TS3" s="463"/>
      <c r="TT3" s="463"/>
      <c r="TU3" s="463"/>
      <c r="TV3" s="463"/>
      <c r="TW3" s="463"/>
      <c r="TX3" s="463"/>
      <c r="TY3" s="463"/>
      <c r="TZ3" s="463"/>
      <c r="UA3" s="463"/>
      <c r="UB3" s="463"/>
      <c r="UC3" s="463"/>
      <c r="UD3" s="463"/>
      <c r="UE3" s="463"/>
      <c r="UF3" s="463"/>
      <c r="UG3" s="463"/>
      <c r="UH3" s="463"/>
      <c r="UI3" s="463"/>
    </row>
    <row r="4" spans="1:555" ht="15.75" thickBot="1" x14ac:dyDescent="0.3"/>
    <row r="5" spans="1:555" ht="53.25" thickBot="1" x14ac:dyDescent="0.3">
      <c r="C5" s="87" t="s">
        <v>384</v>
      </c>
      <c r="D5" s="198">
        <f>SUMIF(C:C,$C$10,D:D)</f>
        <v>1353913.3330000001</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1">
        <f>SUM(F17:F51)</f>
        <v>300</v>
      </c>
      <c r="E10" s="464"/>
      <c r="F10" s="70"/>
      <c r="G10" s="79"/>
      <c r="H10" s="70"/>
      <c r="I10" s="70"/>
      <c r="J10" s="464"/>
      <c r="K10" s="464"/>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7" t="str">
        <f>'[1]3. Vinculación Univ. Sociedad'!F9</f>
        <v>IA-3.1.1.3.1</v>
      </c>
      <c r="E13" s="93"/>
      <c r="F13" s="93"/>
      <c r="G13" s="93"/>
      <c r="H13" s="76"/>
      <c r="I13" s="76"/>
      <c r="J13" s="76"/>
      <c r="K13" s="112"/>
    </row>
    <row r="14" spans="1:555" ht="18.75" x14ac:dyDescent="0.25">
      <c r="B14" s="93"/>
      <c r="C14" s="210" t="str">
        <f>IFERROR(VLOOKUP(D13,'[1]1. Desarrollo e Innov. Curricu.'!$F:$G,2,FALSE),IFERROR(VLOOKUP(D13,'[1]2. Investigación Científica'!$F:$G,2,FALSE),IFERROR(VLOOKUP(D13,'[1]3. Vinculación Univ. Sociedad'!$F:$G,2,FALSE),IFERROR(VLOOKUP(D13,'[1]4. Docencia y Profesorado Univ.'!$F:$G,2,FALSE),IFERROR(VLOOKUP(D13,'[1]5. Estudiantes y Graduados'!$F:$G,2,FALSE),IFERROR(VLOOKUP(D13,'[1]11. Gestion Administrativa'!$F:$G,2,FALSE),IFERROR(VLOOKUP(D13,'[1]13. Gestión Académica'!$F:$G,2,FALSE),IFERROR(VLOOKUP(D13,'[1]9. Asegura. de la Calid. y M'!$F:$G,2,FALSE),IFERROR(VLOOKUP(D13,'[1]6. Gestión del Conocimiento'!$F:$G,2,FALSE),IFERROR(VLOOKUP(D13,'[1]15. Gobernabilidad y Proceso...'!$F:$G,2,FALSE),IFERROR(VLOOKUP(D13,'[1]12. Gestión del Talento Humano'!$F:$G,2,FALSE),IFERROR(VLOOKUP(D13,'[1]14. Internacional... de la E.S.'!$F:$G,2,FALSE),IFERROR(VLOOKUP(D13,'[1]10. Posgrado'!$F:$G,2,FALSE),IFERROR(VLOOKUP(D13,'[1]17. Gestión TIC'!$F:$G,2,FALSE),IFERROR(VLOOKUP(D13,'[1]16. Desa. del Sistema Educ.Sup.'!$F:$G,2,FALSE),IFERROR(VLOOKUP(D13,'[1]8. Cultura de Inno. Insti...'!$F:$G,2,FALSE),VLOOKUP(D13,'[1]7. Lo Esencial de la Reforma U.'!$F:$G,2,0)))))))))))))))))</f>
        <v xml:space="preserve">Establecer alianza estratégicas con empresa agroindustrial de la región para fines de PPS </v>
      </c>
      <c r="D14" s="31"/>
      <c r="E14" s="93"/>
      <c r="F14" s="93"/>
      <c r="G14" s="93"/>
      <c r="H14" s="76"/>
      <c r="I14" s="76"/>
      <c r="J14" s="76"/>
      <c r="K14" s="112"/>
    </row>
    <row r="15" spans="1:555" ht="15.75" thickBot="1" x14ac:dyDescent="0.3">
      <c r="C15" s="464"/>
      <c r="D15" s="464"/>
      <c r="E15" s="464"/>
      <c r="F15" s="93"/>
      <c r="G15" s="76"/>
      <c r="H15" s="76"/>
      <c r="I15" s="76"/>
      <c r="J15" s="464"/>
      <c r="K15" s="464"/>
    </row>
    <row r="16" spans="1:555" ht="30.75" thickBot="1" x14ac:dyDescent="0.3">
      <c r="C16" s="129" t="s">
        <v>44</v>
      </c>
      <c r="D16" s="129" t="s">
        <v>55</v>
      </c>
      <c r="E16" s="136" t="s">
        <v>57</v>
      </c>
      <c r="F16" s="135" t="s">
        <v>27</v>
      </c>
      <c r="G16" s="133" t="s">
        <v>130</v>
      </c>
      <c r="H16" s="136" t="s">
        <v>46</v>
      </c>
      <c r="I16" s="133" t="s">
        <v>131</v>
      </c>
      <c r="J16" s="133" t="s">
        <v>409</v>
      </c>
      <c r="K16" s="133" t="s">
        <v>410</v>
      </c>
    </row>
    <row r="17" spans="3:11" x14ac:dyDescent="0.25">
      <c r="C17" s="220" t="s">
        <v>453</v>
      </c>
      <c r="D17" s="221"/>
      <c r="E17" s="219">
        <f>HLOOKUP(C17,$AH$2:$BU$3,2,0)</f>
        <v>4742.8290000000006</v>
      </c>
      <c r="F17" s="97">
        <f t="shared" ref="F17:F51" si="0">D17*E17</f>
        <v>0</v>
      </c>
      <c r="G17" s="161"/>
      <c r="H17" s="142"/>
      <c r="I17" s="130" t="e">
        <f>VLOOKUP(H17,[1]Presupuesto!$B$11:$C$565,2,0)</f>
        <v>#N/A</v>
      </c>
      <c r="J17" s="522" t="s">
        <v>470</v>
      </c>
      <c r="K17" s="98" t="s">
        <v>393</v>
      </c>
    </row>
    <row r="18" spans="3:11" x14ac:dyDescent="0.25">
      <c r="C18" s="141" t="s">
        <v>1704</v>
      </c>
      <c r="D18" s="158">
        <v>1</v>
      </c>
      <c r="E18" s="123">
        <v>300</v>
      </c>
      <c r="F18" s="97">
        <f t="shared" si="0"/>
        <v>300</v>
      </c>
      <c r="G18" s="161" t="s">
        <v>128</v>
      </c>
      <c r="H18" s="142" t="s">
        <v>872</v>
      </c>
      <c r="I18" s="130" t="str">
        <f>VLOOKUP(H18,[1]Presupuesto!$B$11:$C$565,2,0)</f>
        <v>DIESEL</v>
      </c>
      <c r="J18" s="523" t="str">
        <f t="shared" ref="J18:J51" si="1">$J$17</f>
        <v>Vinculación Universidad-Sociedad</v>
      </c>
      <c r="K18" s="98" t="s">
        <v>397</v>
      </c>
    </row>
    <row r="19" spans="3:11" x14ac:dyDescent="0.25">
      <c r="C19" s="141"/>
      <c r="D19" s="158"/>
      <c r="E19" s="123"/>
      <c r="F19" s="97">
        <f t="shared" si="0"/>
        <v>0</v>
      </c>
      <c r="G19" s="161"/>
      <c r="H19" s="142"/>
      <c r="I19" s="130" t="e">
        <f>VLOOKUP(H19,[1]Presupuesto!$B$11:$C$565,2,0)</f>
        <v>#N/A</v>
      </c>
      <c r="J19" s="523" t="str">
        <f t="shared" si="1"/>
        <v>Vinculación Universidad-Sociedad</v>
      </c>
      <c r="K19" s="98" t="s">
        <v>411</v>
      </c>
    </row>
    <row r="20" spans="3:11" x14ac:dyDescent="0.25">
      <c r="C20" s="141"/>
      <c r="D20" s="158"/>
      <c r="E20" s="123"/>
      <c r="F20" s="97">
        <f t="shared" si="0"/>
        <v>0</v>
      </c>
      <c r="G20" s="161"/>
      <c r="H20" s="142"/>
      <c r="I20" s="130" t="e">
        <f>VLOOKUP(H20,[1]Presupuesto!$B$11:$C$565,2,0)</f>
        <v>#N/A</v>
      </c>
      <c r="J20" s="523" t="str">
        <f t="shared" si="1"/>
        <v>Vinculación Universidad-Sociedad</v>
      </c>
      <c r="K20" s="98" t="s">
        <v>411</v>
      </c>
    </row>
    <row r="21" spans="3:11" x14ac:dyDescent="0.25">
      <c r="C21" s="141"/>
      <c r="D21" s="158"/>
      <c r="E21" s="123"/>
      <c r="F21" s="97">
        <f t="shared" si="0"/>
        <v>0</v>
      </c>
      <c r="G21" s="161"/>
      <c r="H21" s="142"/>
      <c r="I21" s="130" t="e">
        <f>VLOOKUP(H21,[1]Presupuesto!$B$11:$C$565,2,0)</f>
        <v>#N/A</v>
      </c>
      <c r="J21" s="523" t="str">
        <f t="shared" si="1"/>
        <v>Vinculación Universidad-Sociedad</v>
      </c>
      <c r="K21" s="98" t="s">
        <v>411</v>
      </c>
    </row>
    <row r="22" spans="3:11" x14ac:dyDescent="0.25">
      <c r="C22" s="141"/>
      <c r="D22" s="158"/>
      <c r="E22" s="123"/>
      <c r="F22" s="97">
        <f t="shared" si="0"/>
        <v>0</v>
      </c>
      <c r="G22" s="161"/>
      <c r="H22" s="142"/>
      <c r="I22" s="130" t="e">
        <f>VLOOKUP(H22,[1]Presupuesto!$B$11:$C$565,2,0)</f>
        <v>#N/A</v>
      </c>
      <c r="J22" s="523" t="str">
        <f t="shared" si="1"/>
        <v>Vinculación Universidad-Sociedad</v>
      </c>
      <c r="K22" s="98" t="s">
        <v>400</v>
      </c>
    </row>
    <row r="23" spans="3:11" x14ac:dyDescent="0.25">
      <c r="C23" s="141"/>
      <c r="D23" s="158"/>
      <c r="E23" s="123"/>
      <c r="F23" s="97">
        <f t="shared" si="0"/>
        <v>0</v>
      </c>
      <c r="G23" s="161"/>
      <c r="H23" s="142"/>
      <c r="I23" s="130" t="e">
        <f>VLOOKUP(H23,[1]Presupuesto!$B$11:$C$565,2,0)</f>
        <v>#N/A</v>
      </c>
      <c r="J23" s="523" t="str">
        <f t="shared" si="1"/>
        <v>Vinculación Universidad-Sociedad</v>
      </c>
      <c r="K23" s="98" t="s">
        <v>411</v>
      </c>
    </row>
    <row r="24" spans="3:11" x14ac:dyDescent="0.25">
      <c r="C24" s="141"/>
      <c r="D24" s="158"/>
      <c r="E24" s="123"/>
      <c r="F24" s="97">
        <f t="shared" si="0"/>
        <v>0</v>
      </c>
      <c r="G24" s="161"/>
      <c r="H24" s="142"/>
      <c r="I24" s="130" t="e">
        <f>VLOOKUP(H24,[1]Presupuesto!$B$11:$C$565,2,0)</f>
        <v>#N/A</v>
      </c>
      <c r="J24" s="523" t="str">
        <f t="shared" si="1"/>
        <v>Vinculación Universidad-Sociedad</v>
      </c>
      <c r="K24" s="98" t="s">
        <v>411</v>
      </c>
    </row>
    <row r="25" spans="3:11" x14ac:dyDescent="0.25">
      <c r="C25" s="141"/>
      <c r="D25" s="158"/>
      <c r="E25" s="123"/>
      <c r="F25" s="97">
        <f t="shared" si="0"/>
        <v>0</v>
      </c>
      <c r="G25" s="161"/>
      <c r="H25" s="142"/>
      <c r="I25" s="130" t="e">
        <f>VLOOKUP(H25,[1]Presupuesto!$B$11:$C$565,2,0)</f>
        <v>#N/A</v>
      </c>
      <c r="J25" s="523" t="str">
        <f t="shared" si="1"/>
        <v>Vinculación Universidad-Sociedad</v>
      </c>
      <c r="K25" s="98" t="s">
        <v>411</v>
      </c>
    </row>
    <row r="26" spans="3:11" x14ac:dyDescent="0.25">
      <c r="C26" s="141"/>
      <c r="D26" s="158"/>
      <c r="E26" s="123"/>
      <c r="F26" s="97">
        <f t="shared" si="0"/>
        <v>0</v>
      </c>
      <c r="G26" s="161"/>
      <c r="H26" s="142"/>
      <c r="I26" s="130" t="e">
        <f>VLOOKUP(H26,[1]Presupuesto!$B$11:$C$565,2,0)</f>
        <v>#N/A</v>
      </c>
      <c r="J26" s="523" t="str">
        <f t="shared" si="1"/>
        <v>Vinculación Universidad-Sociedad</v>
      </c>
      <c r="K26" s="98" t="s">
        <v>411</v>
      </c>
    </row>
    <row r="27" spans="3:11" x14ac:dyDescent="0.25">
      <c r="C27" s="141"/>
      <c r="D27" s="158"/>
      <c r="E27" s="123"/>
      <c r="F27" s="97">
        <f t="shared" si="0"/>
        <v>0</v>
      </c>
      <c r="G27" s="161"/>
      <c r="H27" s="142"/>
      <c r="I27" s="130" t="e">
        <f>VLOOKUP(H27,[1]Presupuesto!$B$11:$C$565,2,0)</f>
        <v>#N/A</v>
      </c>
      <c r="J27" s="523" t="str">
        <f t="shared" si="1"/>
        <v>Vinculación Universidad-Sociedad</v>
      </c>
      <c r="K27" s="98" t="s">
        <v>411</v>
      </c>
    </row>
    <row r="28" spans="3:11" x14ac:dyDescent="0.25">
      <c r="C28" s="141"/>
      <c r="D28" s="158"/>
      <c r="E28" s="123"/>
      <c r="F28" s="97">
        <f t="shared" si="0"/>
        <v>0</v>
      </c>
      <c r="G28" s="161"/>
      <c r="H28" s="142"/>
      <c r="I28" s="130" t="e">
        <f>VLOOKUP(H28,[1]Presupuesto!$B$11:$C$565,2,0)</f>
        <v>#N/A</v>
      </c>
      <c r="J28" s="523" t="str">
        <f t="shared" si="1"/>
        <v>Vinculación Universidad-Sociedad</v>
      </c>
      <c r="K28" s="98" t="s">
        <v>411</v>
      </c>
    </row>
    <row r="29" spans="3:11" x14ac:dyDescent="0.25">
      <c r="C29" s="141"/>
      <c r="D29" s="158"/>
      <c r="E29" s="123"/>
      <c r="F29" s="97">
        <f t="shared" si="0"/>
        <v>0</v>
      </c>
      <c r="G29" s="161"/>
      <c r="H29" s="142"/>
      <c r="I29" s="130" t="e">
        <f>VLOOKUP(H29,[1]Presupuesto!$B$11:$C$565,2,0)</f>
        <v>#N/A</v>
      </c>
      <c r="J29" s="523" t="str">
        <f t="shared" si="1"/>
        <v>Vinculación Universidad-Sociedad</v>
      </c>
      <c r="K29" s="98" t="s">
        <v>411</v>
      </c>
    </row>
    <row r="30" spans="3:11" x14ac:dyDescent="0.25">
      <c r="C30" s="141"/>
      <c r="D30" s="158"/>
      <c r="E30" s="123"/>
      <c r="F30" s="97">
        <f t="shared" si="0"/>
        <v>0</v>
      </c>
      <c r="G30" s="161"/>
      <c r="H30" s="142"/>
      <c r="I30" s="130" t="e">
        <f>VLOOKUP(H30,[1]Presupuesto!$B$11:$C$565,2,0)</f>
        <v>#N/A</v>
      </c>
      <c r="J30" s="523" t="str">
        <f t="shared" si="1"/>
        <v>Vinculación Universidad-Sociedad</v>
      </c>
      <c r="K30" s="98" t="s">
        <v>411</v>
      </c>
    </row>
    <row r="31" spans="3:11" x14ac:dyDescent="0.25">
      <c r="C31" s="141"/>
      <c r="D31" s="158"/>
      <c r="E31" s="123"/>
      <c r="F31" s="97">
        <f t="shared" si="0"/>
        <v>0</v>
      </c>
      <c r="G31" s="161"/>
      <c r="H31" s="142"/>
      <c r="I31" s="130" t="e">
        <f>VLOOKUP(H31,[1]Presupuesto!$B$11:$C$565,2,0)</f>
        <v>#N/A</v>
      </c>
      <c r="J31" s="523" t="str">
        <f t="shared" si="1"/>
        <v>Vinculación Universidad-Sociedad</v>
      </c>
      <c r="K31" s="98" t="s">
        <v>411</v>
      </c>
    </row>
    <row r="32" spans="3:11" x14ac:dyDescent="0.25">
      <c r="C32" s="141"/>
      <c r="D32" s="158"/>
      <c r="E32" s="123"/>
      <c r="F32" s="97">
        <f t="shared" si="0"/>
        <v>0</v>
      </c>
      <c r="G32" s="161"/>
      <c r="H32" s="142"/>
      <c r="I32" s="130" t="e">
        <f>VLOOKUP(H32,[1]Presupuesto!$B$11:$C$565,2,0)</f>
        <v>#N/A</v>
      </c>
      <c r="J32" s="523" t="str">
        <f t="shared" si="1"/>
        <v>Vinculación Universidad-Sociedad</v>
      </c>
      <c r="K32" s="98" t="s">
        <v>411</v>
      </c>
    </row>
    <row r="33" spans="3:11" x14ac:dyDescent="0.25">
      <c r="C33" s="141"/>
      <c r="D33" s="158"/>
      <c r="E33" s="123"/>
      <c r="F33" s="97">
        <f t="shared" si="0"/>
        <v>0</v>
      </c>
      <c r="G33" s="161"/>
      <c r="H33" s="142"/>
      <c r="I33" s="130" t="e">
        <f>VLOOKUP(H33,[1]Presupuesto!$B$11:$C$565,2,0)</f>
        <v>#N/A</v>
      </c>
      <c r="J33" s="523" t="str">
        <f t="shared" si="1"/>
        <v>Vinculación Universidad-Sociedad</v>
      </c>
      <c r="K33" s="98" t="s">
        <v>411</v>
      </c>
    </row>
    <row r="34" spans="3:11" x14ac:dyDescent="0.25">
      <c r="C34" s="141"/>
      <c r="D34" s="158"/>
      <c r="E34" s="123"/>
      <c r="F34" s="97">
        <f t="shared" si="0"/>
        <v>0</v>
      </c>
      <c r="G34" s="161"/>
      <c r="H34" s="142"/>
      <c r="I34" s="130" t="e">
        <f>VLOOKUP(H34,[1]Presupuesto!$B$11:$C$565,2,0)</f>
        <v>#N/A</v>
      </c>
      <c r="J34" s="523" t="str">
        <f t="shared" si="1"/>
        <v>Vinculación Universidad-Sociedad</v>
      </c>
      <c r="K34" s="98" t="s">
        <v>411</v>
      </c>
    </row>
    <row r="35" spans="3:11" x14ac:dyDescent="0.25">
      <c r="C35" s="141"/>
      <c r="D35" s="158"/>
      <c r="E35" s="123"/>
      <c r="F35" s="97">
        <f t="shared" si="0"/>
        <v>0</v>
      </c>
      <c r="G35" s="161"/>
      <c r="H35" s="142"/>
      <c r="I35" s="130" t="e">
        <f>VLOOKUP(H35,[1]Presupuesto!$B$11:$C$565,2,0)</f>
        <v>#N/A</v>
      </c>
      <c r="J35" s="523" t="str">
        <f t="shared" si="1"/>
        <v>Vinculación Universidad-Sociedad</v>
      </c>
      <c r="K35" s="98" t="s">
        <v>411</v>
      </c>
    </row>
    <row r="36" spans="3:11" x14ac:dyDescent="0.25">
      <c r="C36" s="141"/>
      <c r="D36" s="158"/>
      <c r="E36" s="123"/>
      <c r="F36" s="97">
        <f t="shared" si="0"/>
        <v>0</v>
      </c>
      <c r="G36" s="161"/>
      <c r="H36" s="142"/>
      <c r="I36" s="130" t="e">
        <f>VLOOKUP(H36,[1]Presupuesto!$B$11:$C$565,2,0)</f>
        <v>#N/A</v>
      </c>
      <c r="J36" s="523" t="str">
        <f t="shared" si="1"/>
        <v>Vinculación Universidad-Sociedad</v>
      </c>
      <c r="K36" s="98" t="s">
        <v>411</v>
      </c>
    </row>
    <row r="37" spans="3:11" x14ac:dyDescent="0.25">
      <c r="C37" s="141"/>
      <c r="D37" s="158"/>
      <c r="E37" s="123"/>
      <c r="F37" s="97">
        <f t="shared" si="0"/>
        <v>0</v>
      </c>
      <c r="G37" s="161"/>
      <c r="H37" s="142"/>
      <c r="I37" s="130" t="e">
        <f>VLOOKUP(H37,[1]Presupuesto!$B$11:$C$565,2,0)</f>
        <v>#N/A</v>
      </c>
      <c r="J37" s="523" t="str">
        <f t="shared" si="1"/>
        <v>Vinculación Universidad-Sociedad</v>
      </c>
      <c r="K37" s="98" t="s">
        <v>411</v>
      </c>
    </row>
    <row r="38" spans="3:11" x14ac:dyDescent="0.25">
      <c r="C38" s="141"/>
      <c r="D38" s="158"/>
      <c r="E38" s="123"/>
      <c r="F38" s="97">
        <f t="shared" si="0"/>
        <v>0</v>
      </c>
      <c r="G38" s="161"/>
      <c r="H38" s="142"/>
      <c r="I38" s="130" t="e">
        <f>VLOOKUP(H38,[1]Presupuesto!$B$11:$C$565,2,0)</f>
        <v>#N/A</v>
      </c>
      <c r="J38" s="523" t="str">
        <f t="shared" si="1"/>
        <v>Vinculación Universidad-Sociedad</v>
      </c>
      <c r="K38" s="98" t="s">
        <v>411</v>
      </c>
    </row>
    <row r="39" spans="3:11" x14ac:dyDescent="0.25">
      <c r="C39" s="143"/>
      <c r="D39" s="151"/>
      <c r="E39" s="118"/>
      <c r="F39" s="97">
        <f t="shared" si="0"/>
        <v>0</v>
      </c>
      <c r="G39" s="161"/>
      <c r="H39" s="144"/>
      <c r="I39" s="130" t="e">
        <f>VLOOKUP(H39,[1]Presupuesto!$B$11:$C$565,2,0)</f>
        <v>#N/A</v>
      </c>
      <c r="J39" s="523" t="str">
        <f t="shared" si="1"/>
        <v>Vinculación Universidad-Sociedad</v>
      </c>
      <c r="K39" s="98" t="s">
        <v>411</v>
      </c>
    </row>
    <row r="40" spans="3:11" x14ac:dyDescent="0.25">
      <c r="C40" s="143"/>
      <c r="D40" s="151"/>
      <c r="E40" s="118"/>
      <c r="F40" s="97">
        <f t="shared" si="0"/>
        <v>0</v>
      </c>
      <c r="G40" s="161"/>
      <c r="H40" s="144"/>
      <c r="I40" s="130" t="e">
        <f>VLOOKUP(H40,[1]Presupuesto!$B$11:$C$565,2,0)</f>
        <v>#N/A</v>
      </c>
      <c r="J40" s="523" t="str">
        <f t="shared" si="1"/>
        <v>Vinculación Universidad-Sociedad</v>
      </c>
      <c r="K40" s="98" t="s">
        <v>411</v>
      </c>
    </row>
    <row r="41" spans="3:11" x14ac:dyDescent="0.25">
      <c r="C41" s="143"/>
      <c r="D41" s="151"/>
      <c r="E41" s="118"/>
      <c r="F41" s="97">
        <f t="shared" si="0"/>
        <v>0</v>
      </c>
      <c r="G41" s="161"/>
      <c r="H41" s="144"/>
      <c r="I41" s="130" t="e">
        <f>VLOOKUP(H41,[1]Presupuesto!$B$11:$C$565,2,0)</f>
        <v>#N/A</v>
      </c>
      <c r="J41" s="523" t="str">
        <f t="shared" si="1"/>
        <v>Vinculación Universidad-Sociedad</v>
      </c>
      <c r="K41" s="98" t="s">
        <v>411</v>
      </c>
    </row>
    <row r="42" spans="3:11" x14ac:dyDescent="0.25">
      <c r="C42" s="143"/>
      <c r="D42" s="151"/>
      <c r="E42" s="118"/>
      <c r="F42" s="97">
        <f t="shared" si="0"/>
        <v>0</v>
      </c>
      <c r="G42" s="161"/>
      <c r="H42" s="144"/>
      <c r="I42" s="130" t="e">
        <f>VLOOKUP(H42,[1]Presupuesto!$B$11:$C$565,2,0)</f>
        <v>#N/A</v>
      </c>
      <c r="J42" s="523" t="str">
        <f t="shared" si="1"/>
        <v>Vinculación Universidad-Sociedad</v>
      </c>
      <c r="K42" s="98" t="s">
        <v>411</v>
      </c>
    </row>
    <row r="43" spans="3:11" x14ac:dyDescent="0.25">
      <c r="C43" s="143"/>
      <c r="D43" s="151"/>
      <c r="E43" s="118"/>
      <c r="F43" s="97">
        <f t="shared" si="0"/>
        <v>0</v>
      </c>
      <c r="G43" s="161"/>
      <c r="H43" s="144"/>
      <c r="I43" s="130" t="e">
        <f>VLOOKUP(H43,[1]Presupuesto!$B$11:$C$565,2,0)</f>
        <v>#N/A</v>
      </c>
      <c r="J43" s="523" t="str">
        <f t="shared" si="1"/>
        <v>Vinculación Universidad-Sociedad</v>
      </c>
      <c r="K43" s="98" t="s">
        <v>411</v>
      </c>
    </row>
    <row r="44" spans="3:11" x14ac:dyDescent="0.25">
      <c r="C44" s="143"/>
      <c r="D44" s="151"/>
      <c r="E44" s="118"/>
      <c r="F44" s="97">
        <f t="shared" si="0"/>
        <v>0</v>
      </c>
      <c r="G44" s="161"/>
      <c r="H44" s="144"/>
      <c r="I44" s="130" t="e">
        <f>VLOOKUP(H44,[1]Presupuesto!$B$11:$C$565,2,0)</f>
        <v>#N/A</v>
      </c>
      <c r="J44" s="523" t="str">
        <f t="shared" si="1"/>
        <v>Vinculación Universidad-Sociedad</v>
      </c>
      <c r="K44" s="98" t="s">
        <v>411</v>
      </c>
    </row>
    <row r="45" spans="3:11" x14ac:dyDescent="0.25">
      <c r="C45" s="143"/>
      <c r="D45" s="151"/>
      <c r="E45" s="118"/>
      <c r="F45" s="97">
        <f t="shared" si="0"/>
        <v>0</v>
      </c>
      <c r="G45" s="161"/>
      <c r="H45" s="144"/>
      <c r="I45" s="130" t="e">
        <f>VLOOKUP(H45,[1]Presupuesto!$B$11:$C$565,2,0)</f>
        <v>#N/A</v>
      </c>
      <c r="J45" s="523" t="str">
        <f t="shared" si="1"/>
        <v>Vinculación Universidad-Sociedad</v>
      </c>
      <c r="K45" s="98" t="s">
        <v>411</v>
      </c>
    </row>
    <row r="46" spans="3:11" x14ac:dyDescent="0.25">
      <c r="C46" s="143"/>
      <c r="D46" s="151"/>
      <c r="E46" s="118"/>
      <c r="F46" s="97">
        <f t="shared" si="0"/>
        <v>0</v>
      </c>
      <c r="G46" s="161"/>
      <c r="H46" s="144"/>
      <c r="I46" s="130" t="e">
        <f>VLOOKUP(H46,[1]Presupuesto!$B$11:$C$565,2,0)</f>
        <v>#N/A</v>
      </c>
      <c r="J46" s="523" t="str">
        <f t="shared" si="1"/>
        <v>Vinculación Universidad-Sociedad</v>
      </c>
      <c r="K46" s="98" t="s">
        <v>411</v>
      </c>
    </row>
    <row r="47" spans="3:11" x14ac:dyDescent="0.25">
      <c r="C47" s="145"/>
      <c r="D47" s="151"/>
      <c r="E47" s="118"/>
      <c r="F47" s="97">
        <f t="shared" si="0"/>
        <v>0</v>
      </c>
      <c r="G47" s="161"/>
      <c r="H47" s="146"/>
      <c r="I47" s="130" t="e">
        <f>VLOOKUP(H47,[1]Presupuesto!$B$11:$C$565,2,0)</f>
        <v>#N/A</v>
      </c>
      <c r="J47" s="523" t="str">
        <f t="shared" si="1"/>
        <v>Vinculación Universidad-Sociedad</v>
      </c>
      <c r="K47" s="98" t="s">
        <v>402</v>
      </c>
    </row>
    <row r="48" spans="3:11" x14ac:dyDescent="0.25">
      <c r="C48" s="145"/>
      <c r="D48" s="151"/>
      <c r="E48" s="118"/>
      <c r="F48" s="97">
        <f t="shared" si="0"/>
        <v>0</v>
      </c>
      <c r="G48" s="161"/>
      <c r="H48" s="146"/>
      <c r="I48" s="130" t="e">
        <f>VLOOKUP(H48,[1]Presupuesto!$B$11:$C$565,2,0)</f>
        <v>#N/A</v>
      </c>
      <c r="J48" s="523" t="str">
        <f t="shared" si="1"/>
        <v>Vinculación Universidad-Sociedad</v>
      </c>
      <c r="K48" s="98" t="s">
        <v>411</v>
      </c>
    </row>
    <row r="49" spans="3:11" x14ac:dyDescent="0.25">
      <c r="C49" s="145"/>
      <c r="D49" s="151"/>
      <c r="E49" s="118"/>
      <c r="F49" s="97">
        <f t="shared" si="0"/>
        <v>0</v>
      </c>
      <c r="G49" s="161"/>
      <c r="H49" s="146"/>
      <c r="I49" s="130" t="e">
        <f>VLOOKUP(H49,[1]Presupuesto!$B$11:$C$565,2,0)</f>
        <v>#N/A</v>
      </c>
      <c r="J49" s="523" t="str">
        <f t="shared" si="1"/>
        <v>Vinculación Universidad-Sociedad</v>
      </c>
      <c r="K49" s="98" t="s">
        <v>411</v>
      </c>
    </row>
    <row r="50" spans="3:11" x14ac:dyDescent="0.25">
      <c r="C50" s="145"/>
      <c r="D50" s="151"/>
      <c r="E50" s="118"/>
      <c r="F50" s="97">
        <f t="shared" si="0"/>
        <v>0</v>
      </c>
      <c r="G50" s="161"/>
      <c r="H50" s="146"/>
      <c r="I50" s="130" t="e">
        <f>VLOOKUP(H50,[1]Presupuesto!$B$11:$C$565,2,0)</f>
        <v>#N/A</v>
      </c>
      <c r="J50" s="523" t="str">
        <f t="shared" si="1"/>
        <v>Vinculación Universidad-Sociedad</v>
      </c>
      <c r="K50" s="98" t="s">
        <v>411</v>
      </c>
    </row>
    <row r="51" spans="3:11" ht="15.75" thickBot="1" x14ac:dyDescent="0.3">
      <c r="C51" s="147"/>
      <c r="D51" s="159"/>
      <c r="E51" s="103"/>
      <c r="F51" s="105">
        <f t="shared" si="0"/>
        <v>0</v>
      </c>
      <c r="G51" s="162"/>
      <c r="H51" s="148"/>
      <c r="I51" s="132" t="e">
        <f>VLOOKUP(H51,[1]Presupuesto!$B$11:$C$565,2,0)</f>
        <v>#N/A</v>
      </c>
      <c r="J51" s="524" t="str">
        <f t="shared" si="1"/>
        <v>Vinculación Universidad-Sociedad</v>
      </c>
      <c r="K51" s="124" t="s">
        <v>393</v>
      </c>
    </row>
    <row r="52" spans="3:11" x14ac:dyDescent="0.25">
      <c r="C52" s="464"/>
      <c r="D52" s="464"/>
      <c r="E52" s="464"/>
      <c r="F52" s="464"/>
      <c r="G52" s="451"/>
      <c r="H52" s="464"/>
      <c r="I52" s="464"/>
      <c r="J52" s="464"/>
      <c r="K52" s="464"/>
    </row>
    <row r="53" spans="3:11" ht="15.75" thickBot="1" x14ac:dyDescent="0.3">
      <c r="C53" s="464"/>
      <c r="D53" s="464"/>
      <c r="E53" s="464"/>
      <c r="F53" s="90"/>
      <c r="G53" s="89"/>
      <c r="H53" s="90"/>
      <c r="I53" s="90"/>
      <c r="J53" s="464"/>
      <c r="K53" s="464"/>
    </row>
    <row r="54" spans="3:11" ht="15.75" thickBot="1" x14ac:dyDescent="0.3">
      <c r="C54" s="157" t="s">
        <v>53</v>
      </c>
      <c r="D54" s="371">
        <f>SUM(F61:F95)</f>
        <v>1200</v>
      </c>
      <c r="E54" s="464"/>
      <c r="F54" s="70"/>
      <c r="G54" s="79"/>
      <c r="H54" s="70"/>
      <c r="I54" s="70"/>
      <c r="J54" s="464"/>
      <c r="K54" s="464"/>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391</v>
      </c>
      <c r="D57" s="367" t="str">
        <f>'[1]3. Vinculación Univ. Sociedad'!F10</f>
        <v>IA-3.1.1.3.2</v>
      </c>
      <c r="E57" s="93"/>
      <c r="F57" s="93"/>
      <c r="G57" s="93"/>
      <c r="H57" s="76"/>
      <c r="I57" s="76"/>
      <c r="J57" s="76"/>
      <c r="K57" s="112"/>
    </row>
    <row r="58" spans="3:11" ht="18.75" x14ac:dyDescent="0.25">
      <c r="C58" s="210" t="str">
        <f>IFERROR(VLOOKUP(D57,'[1]1. Desarrollo e Innov. Curricu.'!$F:$G,2,FALSE),IFERROR(VLOOKUP(D57,'[1]2. Investigación Científica'!$F:$G,2,FALSE),IFERROR(VLOOKUP(D57,'[1]3. Vinculación Univ. Sociedad'!$F:$G,2,FALSE),IFERROR(VLOOKUP(D57,'[1]4. Docencia y Profesorado Univ.'!$F:$G,2,FALSE),IFERROR(VLOOKUP(D57,'[1]5. Estudiantes y Graduados'!$F:$G,2,FALSE),IFERROR(VLOOKUP(D57,'[1]11. Gestion Administrativa'!$F:$G,2,FALSE),IFERROR(VLOOKUP(D57,'[1]13. Gestión Académica'!$F:$G,2,FALSE),IFERROR(VLOOKUP(D57,'[1]9. Asegura. de la Calid. y M'!$F:$G,2,FALSE),IFERROR(VLOOKUP(D57,'[1]6. Gestión del Conocimiento'!$F:$G,2,FALSE),IFERROR(VLOOKUP(D57,'[1]15. Gobernabilidad y Proceso...'!$F:$G,2,FALSE),IFERROR(VLOOKUP(D57,'[1]12. Gestión del Talento Humano'!$F:$G,2,FALSE),IFERROR(VLOOKUP(D57,'[1]14. Internacional... de la E.S.'!$F:$G,2,FALSE),IFERROR(VLOOKUP(D57,'[1]10. Posgrado'!$F:$G,2,FALSE),IFERROR(VLOOKUP(D57,'[1]17. Gestión TIC'!$F:$G,2,FALSE),IFERROR(VLOOKUP(D57,'[1]16. Desa. del Sistema Educ.Sup.'!$F:$G,2,FALSE),IFERROR(VLOOKUP(D57,'[1]8. Cultura de Inno. Insti...'!$F:$G,2,FALSE),VLOOKUP(D57,'[1]7. Lo Esencial de la Reforma U.'!$F:$G,2,0)))))))))))))))))</f>
        <v>Acompañar proyecto de vinculación de cultivos biointensivos climatizados para familias pobres del corredor seco</v>
      </c>
      <c r="D58" s="31"/>
      <c r="E58" s="93"/>
      <c r="F58" s="93"/>
      <c r="G58" s="93"/>
      <c r="H58" s="76"/>
      <c r="I58" s="76"/>
      <c r="J58" s="76"/>
      <c r="K58" s="112"/>
    </row>
    <row r="59" spans="3:11" ht="15.75" thickBot="1" x14ac:dyDescent="0.3">
      <c r="C59" s="464"/>
      <c r="D59" s="464"/>
      <c r="E59" s="464"/>
      <c r="F59" s="93"/>
      <c r="G59" s="76"/>
      <c r="H59" s="76"/>
      <c r="I59" s="76"/>
      <c r="J59" s="464"/>
      <c r="K59" s="464"/>
    </row>
    <row r="60" spans="3:11" ht="30.75" thickBot="1" x14ac:dyDescent="0.3">
      <c r="C60" s="129" t="s">
        <v>44</v>
      </c>
      <c r="D60" s="129" t="s">
        <v>55</v>
      </c>
      <c r="E60" s="136" t="s">
        <v>57</v>
      </c>
      <c r="F60" s="135" t="s">
        <v>27</v>
      </c>
      <c r="G60" s="133" t="s">
        <v>130</v>
      </c>
      <c r="H60" s="136" t="s">
        <v>46</v>
      </c>
      <c r="I60" s="133" t="s">
        <v>131</v>
      </c>
      <c r="J60" s="133" t="s">
        <v>409</v>
      </c>
      <c r="K60" s="133" t="s">
        <v>410</v>
      </c>
    </row>
    <row r="61" spans="3:11" x14ac:dyDescent="0.25">
      <c r="C61" s="220" t="s">
        <v>438</v>
      </c>
      <c r="D61" s="221"/>
      <c r="E61" s="219">
        <f>HLOOKUP(C61,$AH$2:$BU$3,2,0)</f>
        <v>620</v>
      </c>
      <c r="F61" s="97">
        <f t="shared" ref="F61:F95" si="2">D61*E61</f>
        <v>0</v>
      </c>
      <c r="G61" s="161"/>
      <c r="H61" s="142"/>
      <c r="I61" s="130" t="e">
        <f>VLOOKUP(H61,[1]Presupuesto!$B$11:$C$565,2,0)</f>
        <v>#N/A</v>
      </c>
      <c r="J61" s="218" t="s">
        <v>470</v>
      </c>
      <c r="K61" s="98" t="s">
        <v>393</v>
      </c>
    </row>
    <row r="62" spans="3:11" x14ac:dyDescent="0.25">
      <c r="C62" s="141" t="s">
        <v>1704</v>
      </c>
      <c r="D62" s="158">
        <v>1</v>
      </c>
      <c r="E62" s="123">
        <v>300</v>
      </c>
      <c r="F62" s="97">
        <f t="shared" si="2"/>
        <v>300</v>
      </c>
      <c r="G62" s="161" t="s">
        <v>128</v>
      </c>
      <c r="H62" s="142" t="s">
        <v>872</v>
      </c>
      <c r="I62" s="130" t="str">
        <f>VLOOKUP(H62,[1]Presupuesto!$B$11:$C$565,2,0)</f>
        <v>DIESEL</v>
      </c>
      <c r="J62" s="98" t="str">
        <f>$J$61</f>
        <v>Vinculación Universidad-Sociedad</v>
      </c>
      <c r="K62" s="98" t="s">
        <v>411</v>
      </c>
    </row>
    <row r="63" spans="3:11" x14ac:dyDescent="0.25">
      <c r="C63" s="141" t="s">
        <v>1704</v>
      </c>
      <c r="D63" s="158">
        <v>1</v>
      </c>
      <c r="E63" s="123">
        <v>300</v>
      </c>
      <c r="F63" s="97">
        <f t="shared" si="2"/>
        <v>300</v>
      </c>
      <c r="G63" s="161" t="s">
        <v>128</v>
      </c>
      <c r="H63" s="142" t="s">
        <v>872</v>
      </c>
      <c r="I63" s="130" t="str">
        <f>VLOOKUP(H63,[1]Presupuesto!$B$11:$C$565,2,0)</f>
        <v>DIESEL</v>
      </c>
      <c r="J63" s="98" t="str">
        <f t="shared" ref="J63:J95" si="3">$J$61</f>
        <v>Vinculación Universidad-Sociedad</v>
      </c>
      <c r="K63" s="98" t="s">
        <v>395</v>
      </c>
    </row>
    <row r="64" spans="3:11" x14ac:dyDescent="0.25">
      <c r="C64" s="141" t="s">
        <v>1704</v>
      </c>
      <c r="D64" s="158">
        <v>1</v>
      </c>
      <c r="E64" s="123">
        <v>300</v>
      </c>
      <c r="F64" s="97">
        <f t="shared" si="2"/>
        <v>300</v>
      </c>
      <c r="G64" s="161" t="s">
        <v>128</v>
      </c>
      <c r="H64" s="142" t="s">
        <v>872</v>
      </c>
      <c r="I64" s="130" t="str">
        <f>VLOOKUP(H64,[1]Presupuesto!$B$11:$C$565,2,0)</f>
        <v>DIESEL</v>
      </c>
      <c r="J64" s="98" t="str">
        <f t="shared" si="3"/>
        <v>Vinculación Universidad-Sociedad</v>
      </c>
      <c r="K64" s="98" t="s">
        <v>398</v>
      </c>
    </row>
    <row r="65" spans="3:11" x14ac:dyDescent="0.25">
      <c r="C65" s="141" t="s">
        <v>1704</v>
      </c>
      <c r="D65" s="158">
        <v>1</v>
      </c>
      <c r="E65" s="123">
        <v>300</v>
      </c>
      <c r="F65" s="97">
        <f t="shared" si="2"/>
        <v>300</v>
      </c>
      <c r="G65" s="161" t="s">
        <v>128</v>
      </c>
      <c r="H65" s="142" t="s">
        <v>872</v>
      </c>
      <c r="I65" s="130" t="str">
        <f>VLOOKUP(H65,[1]Presupuesto!$B$11:$C$565,2,0)</f>
        <v>DIESEL</v>
      </c>
      <c r="J65" s="98" t="str">
        <f t="shared" si="3"/>
        <v>Vinculación Universidad-Sociedad</v>
      </c>
      <c r="K65" s="98" t="s">
        <v>401</v>
      </c>
    </row>
    <row r="66" spans="3:11" x14ac:dyDescent="0.25">
      <c r="C66" s="141"/>
      <c r="D66" s="158"/>
      <c r="E66" s="123"/>
      <c r="F66" s="97">
        <f t="shared" si="2"/>
        <v>0</v>
      </c>
      <c r="G66" s="161"/>
      <c r="H66" s="142"/>
      <c r="I66" s="130" t="e">
        <f>VLOOKUP(H66,[1]Presupuesto!$B$11:$C$565,2,0)</f>
        <v>#N/A</v>
      </c>
      <c r="J66" s="98" t="str">
        <f t="shared" si="3"/>
        <v>Vinculación Universidad-Sociedad</v>
      </c>
      <c r="K66" s="98" t="s">
        <v>400</v>
      </c>
    </row>
    <row r="67" spans="3:11" x14ac:dyDescent="0.25">
      <c r="C67" s="141"/>
      <c r="D67" s="158"/>
      <c r="E67" s="123"/>
      <c r="F67" s="97">
        <f t="shared" si="2"/>
        <v>0</v>
      </c>
      <c r="G67" s="161"/>
      <c r="H67" s="142"/>
      <c r="I67" s="130" t="e">
        <f>VLOOKUP(H67,[1]Presupuesto!$B$11:$C$565,2,0)</f>
        <v>#N/A</v>
      </c>
      <c r="J67" s="98" t="str">
        <f t="shared" si="3"/>
        <v>Vinculación Universidad-Sociedad</v>
      </c>
      <c r="K67" s="98" t="s">
        <v>411</v>
      </c>
    </row>
    <row r="68" spans="3:11" x14ac:dyDescent="0.25">
      <c r="C68" s="141"/>
      <c r="D68" s="158"/>
      <c r="E68" s="123"/>
      <c r="F68" s="97">
        <f t="shared" si="2"/>
        <v>0</v>
      </c>
      <c r="G68" s="161"/>
      <c r="H68" s="142"/>
      <c r="I68" s="130" t="e">
        <f>VLOOKUP(H68,[1]Presupuesto!$B$11:$C$565,2,0)</f>
        <v>#N/A</v>
      </c>
      <c r="J68" s="98" t="str">
        <f t="shared" si="3"/>
        <v>Vinculación Universidad-Sociedad</v>
      </c>
      <c r="K68" s="98" t="s">
        <v>411</v>
      </c>
    </row>
    <row r="69" spans="3:11" x14ac:dyDescent="0.25">
      <c r="C69" s="141"/>
      <c r="D69" s="158"/>
      <c r="E69" s="123"/>
      <c r="F69" s="97">
        <f t="shared" si="2"/>
        <v>0</v>
      </c>
      <c r="G69" s="161"/>
      <c r="H69" s="142"/>
      <c r="I69" s="130" t="e">
        <f>VLOOKUP(H69,[1]Presupuesto!$B$11:$C$565,2,0)</f>
        <v>#N/A</v>
      </c>
      <c r="J69" s="98" t="str">
        <f t="shared" si="3"/>
        <v>Vinculación Universidad-Sociedad</v>
      </c>
      <c r="K69" s="98" t="s">
        <v>411</v>
      </c>
    </row>
    <row r="70" spans="3:11" x14ac:dyDescent="0.25">
      <c r="C70" s="141"/>
      <c r="D70" s="158"/>
      <c r="E70" s="123"/>
      <c r="F70" s="97">
        <f t="shared" si="2"/>
        <v>0</v>
      </c>
      <c r="G70" s="161"/>
      <c r="H70" s="142"/>
      <c r="I70" s="130" t="e">
        <f>VLOOKUP(H70,[1]Presupuesto!$B$11:$C$565,2,0)</f>
        <v>#N/A</v>
      </c>
      <c r="J70" s="98" t="str">
        <f t="shared" si="3"/>
        <v>Vinculación Universidad-Sociedad</v>
      </c>
      <c r="K70" s="98" t="s">
        <v>411</v>
      </c>
    </row>
    <row r="71" spans="3:11" x14ac:dyDescent="0.25">
      <c r="C71" s="141"/>
      <c r="D71" s="158"/>
      <c r="E71" s="123"/>
      <c r="F71" s="97">
        <f t="shared" si="2"/>
        <v>0</v>
      </c>
      <c r="G71" s="161"/>
      <c r="H71" s="142"/>
      <c r="I71" s="130" t="e">
        <f>VLOOKUP(H71,[1]Presupuesto!$B$11:$C$565,2,0)</f>
        <v>#N/A</v>
      </c>
      <c r="J71" s="98" t="str">
        <f t="shared" si="3"/>
        <v>Vinculación Universidad-Sociedad</v>
      </c>
      <c r="K71" s="98" t="s">
        <v>411</v>
      </c>
    </row>
    <row r="72" spans="3:11" x14ac:dyDescent="0.25">
      <c r="C72" s="141"/>
      <c r="D72" s="158"/>
      <c r="E72" s="123"/>
      <c r="F72" s="97">
        <f t="shared" si="2"/>
        <v>0</v>
      </c>
      <c r="G72" s="161"/>
      <c r="H72" s="142"/>
      <c r="I72" s="130" t="e">
        <f>VLOOKUP(H72,[1]Presupuesto!$B$11:$C$565,2,0)</f>
        <v>#N/A</v>
      </c>
      <c r="J72" s="98" t="str">
        <f t="shared" si="3"/>
        <v>Vinculación Universidad-Sociedad</v>
      </c>
      <c r="K72" s="98" t="s">
        <v>411</v>
      </c>
    </row>
    <row r="73" spans="3:11" x14ac:dyDescent="0.25">
      <c r="C73" s="141"/>
      <c r="D73" s="158"/>
      <c r="E73" s="123"/>
      <c r="F73" s="97">
        <f t="shared" si="2"/>
        <v>0</v>
      </c>
      <c r="G73" s="161"/>
      <c r="H73" s="142"/>
      <c r="I73" s="130" t="e">
        <f>VLOOKUP(H73,[1]Presupuesto!$B$11:$C$565,2,0)</f>
        <v>#N/A</v>
      </c>
      <c r="J73" s="98" t="str">
        <f t="shared" si="3"/>
        <v>Vinculación Universidad-Sociedad</v>
      </c>
      <c r="K73" s="98" t="s">
        <v>411</v>
      </c>
    </row>
    <row r="74" spans="3:11" x14ac:dyDescent="0.25">
      <c r="C74" s="141"/>
      <c r="D74" s="158"/>
      <c r="E74" s="123"/>
      <c r="F74" s="97">
        <f t="shared" si="2"/>
        <v>0</v>
      </c>
      <c r="G74" s="161"/>
      <c r="H74" s="142"/>
      <c r="I74" s="130" t="e">
        <f>VLOOKUP(H74,[1]Presupuesto!$B$11:$C$565,2,0)</f>
        <v>#N/A</v>
      </c>
      <c r="J74" s="98" t="str">
        <f t="shared" si="3"/>
        <v>Vinculación Universidad-Sociedad</v>
      </c>
      <c r="K74" s="98" t="s">
        <v>411</v>
      </c>
    </row>
    <row r="75" spans="3:11" x14ac:dyDescent="0.25">
      <c r="C75" s="141"/>
      <c r="D75" s="158"/>
      <c r="E75" s="123"/>
      <c r="F75" s="97">
        <f t="shared" si="2"/>
        <v>0</v>
      </c>
      <c r="G75" s="161"/>
      <c r="H75" s="142"/>
      <c r="I75" s="130" t="e">
        <f>VLOOKUP(H75,[1]Presupuesto!$B$11:$C$565,2,0)</f>
        <v>#N/A</v>
      </c>
      <c r="J75" s="98" t="str">
        <f t="shared" si="3"/>
        <v>Vinculación Universidad-Sociedad</v>
      </c>
      <c r="K75" s="98" t="s">
        <v>411</v>
      </c>
    </row>
    <row r="76" spans="3:11" x14ac:dyDescent="0.25">
      <c r="C76" s="141"/>
      <c r="D76" s="158"/>
      <c r="E76" s="123"/>
      <c r="F76" s="97">
        <f t="shared" si="2"/>
        <v>0</v>
      </c>
      <c r="G76" s="161"/>
      <c r="H76" s="142"/>
      <c r="I76" s="130" t="e">
        <f>VLOOKUP(H76,[1]Presupuesto!$B$11:$C$565,2,0)</f>
        <v>#N/A</v>
      </c>
      <c r="J76" s="98" t="str">
        <f t="shared" si="3"/>
        <v>Vinculación Universidad-Sociedad</v>
      </c>
      <c r="K76" s="98" t="s">
        <v>411</v>
      </c>
    </row>
    <row r="77" spans="3:11" x14ac:dyDescent="0.25">
      <c r="C77" s="141"/>
      <c r="D77" s="158"/>
      <c r="E77" s="123"/>
      <c r="F77" s="97">
        <f t="shared" si="2"/>
        <v>0</v>
      </c>
      <c r="G77" s="161"/>
      <c r="H77" s="142"/>
      <c r="I77" s="130" t="e">
        <f>VLOOKUP(H77,[1]Presupuesto!$B$11:$C$565,2,0)</f>
        <v>#N/A</v>
      </c>
      <c r="J77" s="98" t="str">
        <f t="shared" si="3"/>
        <v>Vinculación Universidad-Sociedad</v>
      </c>
      <c r="K77" s="98" t="s">
        <v>411</v>
      </c>
    </row>
    <row r="78" spans="3:11" x14ac:dyDescent="0.25">
      <c r="C78" s="141"/>
      <c r="D78" s="158"/>
      <c r="E78" s="123"/>
      <c r="F78" s="97">
        <f t="shared" si="2"/>
        <v>0</v>
      </c>
      <c r="G78" s="161"/>
      <c r="H78" s="142"/>
      <c r="I78" s="130" t="e">
        <f>VLOOKUP(H78,[1]Presupuesto!$B$11:$C$565,2,0)</f>
        <v>#N/A</v>
      </c>
      <c r="J78" s="98" t="str">
        <f t="shared" si="3"/>
        <v>Vinculación Universidad-Sociedad</v>
      </c>
      <c r="K78" s="98" t="s">
        <v>411</v>
      </c>
    </row>
    <row r="79" spans="3:11" x14ac:dyDescent="0.25">
      <c r="C79" s="141"/>
      <c r="D79" s="158"/>
      <c r="E79" s="123"/>
      <c r="F79" s="97">
        <f t="shared" si="2"/>
        <v>0</v>
      </c>
      <c r="G79" s="161"/>
      <c r="H79" s="142"/>
      <c r="I79" s="130" t="e">
        <f>VLOOKUP(H79,[1]Presupuesto!$B$11:$C$565,2,0)</f>
        <v>#N/A</v>
      </c>
      <c r="J79" s="98" t="str">
        <f t="shared" si="3"/>
        <v>Vinculación Universidad-Sociedad</v>
      </c>
      <c r="K79" s="98" t="s">
        <v>411</v>
      </c>
    </row>
    <row r="80" spans="3:11" x14ac:dyDescent="0.25">
      <c r="C80" s="141"/>
      <c r="D80" s="158"/>
      <c r="E80" s="123"/>
      <c r="F80" s="97">
        <f t="shared" si="2"/>
        <v>0</v>
      </c>
      <c r="G80" s="161"/>
      <c r="H80" s="142"/>
      <c r="I80" s="130" t="e">
        <f>VLOOKUP(H80,[1]Presupuesto!$B$11:$C$565,2,0)</f>
        <v>#N/A</v>
      </c>
      <c r="J80" s="98" t="str">
        <f t="shared" si="3"/>
        <v>Vinculación Universidad-Sociedad</v>
      </c>
      <c r="K80" s="98" t="s">
        <v>411</v>
      </c>
    </row>
    <row r="81" spans="3:11" x14ac:dyDescent="0.25">
      <c r="C81" s="141"/>
      <c r="D81" s="158"/>
      <c r="E81" s="123"/>
      <c r="F81" s="97">
        <f t="shared" si="2"/>
        <v>0</v>
      </c>
      <c r="G81" s="161"/>
      <c r="H81" s="142"/>
      <c r="I81" s="130" t="e">
        <f>VLOOKUP(H81,[1]Presupuesto!$B$11:$C$565,2,0)</f>
        <v>#N/A</v>
      </c>
      <c r="J81" s="98" t="str">
        <f t="shared" si="3"/>
        <v>Vinculación Universidad-Sociedad</v>
      </c>
      <c r="K81" s="98" t="s">
        <v>411</v>
      </c>
    </row>
    <row r="82" spans="3:11" x14ac:dyDescent="0.25">
      <c r="C82" s="141"/>
      <c r="D82" s="158"/>
      <c r="E82" s="123"/>
      <c r="F82" s="97">
        <f t="shared" si="2"/>
        <v>0</v>
      </c>
      <c r="G82" s="161"/>
      <c r="H82" s="142"/>
      <c r="I82" s="130" t="e">
        <f>VLOOKUP(H82,[1]Presupuesto!$B$11:$C$565,2,0)</f>
        <v>#N/A</v>
      </c>
      <c r="J82" s="98" t="str">
        <f t="shared" si="3"/>
        <v>Vinculación Universidad-Sociedad</v>
      </c>
      <c r="K82" s="98" t="s">
        <v>411</v>
      </c>
    </row>
    <row r="83" spans="3:11" x14ac:dyDescent="0.25">
      <c r="C83" s="143"/>
      <c r="D83" s="151"/>
      <c r="E83" s="118"/>
      <c r="F83" s="97">
        <f t="shared" si="2"/>
        <v>0</v>
      </c>
      <c r="G83" s="161"/>
      <c r="H83" s="144"/>
      <c r="I83" s="130" t="e">
        <f>VLOOKUP(H83,[1]Presupuesto!$B$11:$C$565,2,0)</f>
        <v>#N/A</v>
      </c>
      <c r="J83" s="98" t="str">
        <f t="shared" si="3"/>
        <v>Vinculación Universidad-Sociedad</v>
      </c>
      <c r="K83" s="98" t="s">
        <v>411</v>
      </c>
    </row>
    <row r="84" spans="3:11" x14ac:dyDescent="0.25">
      <c r="C84" s="143"/>
      <c r="D84" s="151"/>
      <c r="E84" s="118"/>
      <c r="F84" s="97">
        <f t="shared" si="2"/>
        <v>0</v>
      </c>
      <c r="G84" s="161"/>
      <c r="H84" s="144"/>
      <c r="I84" s="130" t="e">
        <f>VLOOKUP(H84,[1]Presupuesto!$B$11:$C$565,2,0)</f>
        <v>#N/A</v>
      </c>
      <c r="J84" s="98" t="str">
        <f t="shared" si="3"/>
        <v>Vinculación Universidad-Sociedad</v>
      </c>
      <c r="K84" s="98" t="s">
        <v>411</v>
      </c>
    </row>
    <row r="85" spans="3:11" x14ac:dyDescent="0.25">
      <c r="C85" s="143"/>
      <c r="D85" s="151"/>
      <c r="E85" s="118"/>
      <c r="F85" s="97">
        <f t="shared" si="2"/>
        <v>0</v>
      </c>
      <c r="G85" s="161"/>
      <c r="H85" s="144"/>
      <c r="I85" s="130" t="e">
        <f>VLOOKUP(H85,[1]Presupuesto!$B$11:$C$565,2,0)</f>
        <v>#N/A</v>
      </c>
      <c r="J85" s="98" t="str">
        <f t="shared" si="3"/>
        <v>Vinculación Universidad-Sociedad</v>
      </c>
      <c r="K85" s="98" t="s">
        <v>411</v>
      </c>
    </row>
    <row r="86" spans="3:11" x14ac:dyDescent="0.25">
      <c r="C86" s="143"/>
      <c r="D86" s="151"/>
      <c r="E86" s="118"/>
      <c r="F86" s="97">
        <f t="shared" si="2"/>
        <v>0</v>
      </c>
      <c r="G86" s="161"/>
      <c r="H86" s="144"/>
      <c r="I86" s="130" t="e">
        <f>VLOOKUP(H86,[1]Presupuesto!$B$11:$C$565,2,0)</f>
        <v>#N/A</v>
      </c>
      <c r="J86" s="98" t="str">
        <f t="shared" si="3"/>
        <v>Vinculación Universidad-Sociedad</v>
      </c>
      <c r="K86" s="98" t="s">
        <v>411</v>
      </c>
    </row>
    <row r="87" spans="3:11" x14ac:dyDescent="0.25">
      <c r="C87" s="143"/>
      <c r="D87" s="151"/>
      <c r="E87" s="118"/>
      <c r="F87" s="97">
        <f t="shared" si="2"/>
        <v>0</v>
      </c>
      <c r="G87" s="161"/>
      <c r="H87" s="144"/>
      <c r="I87" s="130" t="e">
        <f>VLOOKUP(H87,[1]Presupuesto!$B$11:$C$565,2,0)</f>
        <v>#N/A</v>
      </c>
      <c r="J87" s="98" t="str">
        <f t="shared" si="3"/>
        <v>Vinculación Universidad-Sociedad</v>
      </c>
      <c r="K87" s="98" t="s">
        <v>411</v>
      </c>
    </row>
    <row r="88" spans="3:11" x14ac:dyDescent="0.25">
      <c r="C88" s="143"/>
      <c r="D88" s="151"/>
      <c r="E88" s="118"/>
      <c r="F88" s="97">
        <f t="shared" si="2"/>
        <v>0</v>
      </c>
      <c r="G88" s="161"/>
      <c r="H88" s="144"/>
      <c r="I88" s="130" t="e">
        <f>VLOOKUP(H88,[1]Presupuesto!$B$11:$C$565,2,0)</f>
        <v>#N/A</v>
      </c>
      <c r="J88" s="98" t="str">
        <f t="shared" si="3"/>
        <v>Vinculación Universidad-Sociedad</v>
      </c>
      <c r="K88" s="98" t="s">
        <v>411</v>
      </c>
    </row>
    <row r="89" spans="3:11" x14ac:dyDescent="0.25">
      <c r="C89" s="143"/>
      <c r="D89" s="151"/>
      <c r="E89" s="118"/>
      <c r="F89" s="97">
        <f t="shared" si="2"/>
        <v>0</v>
      </c>
      <c r="G89" s="161"/>
      <c r="H89" s="144"/>
      <c r="I89" s="130" t="e">
        <f>VLOOKUP(H89,[1]Presupuesto!$B$11:$C$565,2,0)</f>
        <v>#N/A</v>
      </c>
      <c r="J89" s="98" t="str">
        <f t="shared" si="3"/>
        <v>Vinculación Universidad-Sociedad</v>
      </c>
      <c r="K89" s="98" t="s">
        <v>411</v>
      </c>
    </row>
    <row r="90" spans="3:11" x14ac:dyDescent="0.25">
      <c r="C90" s="143"/>
      <c r="D90" s="151"/>
      <c r="E90" s="118"/>
      <c r="F90" s="97">
        <f t="shared" si="2"/>
        <v>0</v>
      </c>
      <c r="G90" s="161"/>
      <c r="H90" s="144"/>
      <c r="I90" s="130" t="e">
        <f>VLOOKUP(H90,[1]Presupuesto!$B$11:$C$565,2,0)</f>
        <v>#N/A</v>
      </c>
      <c r="J90" s="98" t="str">
        <f t="shared" si="3"/>
        <v>Vinculación Universidad-Sociedad</v>
      </c>
      <c r="K90" s="98" t="s">
        <v>411</v>
      </c>
    </row>
    <row r="91" spans="3:11" x14ac:dyDescent="0.25">
      <c r="C91" s="145"/>
      <c r="D91" s="151"/>
      <c r="E91" s="118"/>
      <c r="F91" s="97">
        <f t="shared" si="2"/>
        <v>0</v>
      </c>
      <c r="G91" s="161"/>
      <c r="H91" s="146"/>
      <c r="I91" s="130" t="e">
        <f>VLOOKUP(H91,[1]Presupuesto!$B$11:$C$565,2,0)</f>
        <v>#N/A</v>
      </c>
      <c r="J91" s="98" t="str">
        <f t="shared" si="3"/>
        <v>Vinculación Universidad-Sociedad</v>
      </c>
      <c r="K91" s="98" t="s">
        <v>402</v>
      </c>
    </row>
    <row r="92" spans="3:11" x14ac:dyDescent="0.25">
      <c r="C92" s="145"/>
      <c r="D92" s="151"/>
      <c r="E92" s="118"/>
      <c r="F92" s="97">
        <f t="shared" si="2"/>
        <v>0</v>
      </c>
      <c r="G92" s="161"/>
      <c r="H92" s="146"/>
      <c r="I92" s="130" t="e">
        <f>VLOOKUP(H92,[1]Presupuesto!$B$11:$C$565,2,0)</f>
        <v>#N/A</v>
      </c>
      <c r="J92" s="98" t="str">
        <f t="shared" si="3"/>
        <v>Vinculación Universidad-Sociedad</v>
      </c>
      <c r="K92" s="98" t="s">
        <v>411</v>
      </c>
    </row>
    <row r="93" spans="3:11" x14ac:dyDescent="0.25">
      <c r="C93" s="145"/>
      <c r="D93" s="151"/>
      <c r="E93" s="118"/>
      <c r="F93" s="97">
        <f t="shared" si="2"/>
        <v>0</v>
      </c>
      <c r="G93" s="161"/>
      <c r="H93" s="146"/>
      <c r="I93" s="130" t="e">
        <f>VLOOKUP(H93,[1]Presupuesto!$B$11:$C$565,2,0)</f>
        <v>#N/A</v>
      </c>
      <c r="J93" s="98" t="str">
        <f t="shared" si="3"/>
        <v>Vinculación Universidad-Sociedad</v>
      </c>
      <c r="K93" s="98" t="s">
        <v>411</v>
      </c>
    </row>
    <row r="94" spans="3:11" x14ac:dyDescent="0.25">
      <c r="C94" s="145"/>
      <c r="D94" s="151"/>
      <c r="E94" s="118"/>
      <c r="F94" s="97">
        <f t="shared" si="2"/>
        <v>0</v>
      </c>
      <c r="G94" s="161"/>
      <c r="H94" s="146"/>
      <c r="I94" s="130" t="e">
        <f>VLOOKUP(H94,[1]Presupuesto!$B$11:$C$565,2,0)</f>
        <v>#N/A</v>
      </c>
      <c r="J94" s="98" t="str">
        <f t="shared" si="3"/>
        <v>Vinculación Universidad-Sociedad</v>
      </c>
      <c r="K94" s="98" t="s">
        <v>411</v>
      </c>
    </row>
    <row r="95" spans="3:11" ht="15.75" thickBot="1" x14ac:dyDescent="0.3">
      <c r="C95" s="147"/>
      <c r="D95" s="159"/>
      <c r="E95" s="103"/>
      <c r="F95" s="105">
        <f t="shared" si="2"/>
        <v>0</v>
      </c>
      <c r="G95" s="162"/>
      <c r="H95" s="148"/>
      <c r="I95" s="132" t="e">
        <f>VLOOKUP(H95,[1]Presupuesto!$B$11:$C$565,2,0)</f>
        <v>#N/A</v>
      </c>
      <c r="J95" s="106" t="str">
        <f t="shared" si="3"/>
        <v>Vinculación Universidad-Sociedad</v>
      </c>
      <c r="K95" s="124" t="s">
        <v>393</v>
      </c>
    </row>
    <row r="96" spans="3:11" x14ac:dyDescent="0.25">
      <c r="C96" s="464"/>
      <c r="D96" s="464"/>
      <c r="E96" s="464"/>
      <c r="F96" s="464"/>
      <c r="G96" s="451"/>
      <c r="H96" s="464"/>
      <c r="I96" s="464"/>
      <c r="J96" s="464"/>
      <c r="K96" s="464"/>
    </row>
    <row r="97" spans="3:11" ht="15.75" thickBot="1" x14ac:dyDescent="0.3">
      <c r="C97" s="464"/>
      <c r="D97" s="464"/>
      <c r="E97" s="464"/>
      <c r="F97" s="464"/>
      <c r="G97" s="451"/>
      <c r="H97" s="464"/>
      <c r="I97" s="464"/>
      <c r="J97" s="464"/>
      <c r="K97" s="464"/>
    </row>
    <row r="98" spans="3:11" ht="15.75" thickBot="1" x14ac:dyDescent="0.3">
      <c r="C98" s="157" t="s">
        <v>53</v>
      </c>
      <c r="D98" s="371">
        <f>SUM(F105:F139)</f>
        <v>1200</v>
      </c>
      <c r="E98" s="464"/>
      <c r="F98" s="70"/>
      <c r="G98" s="79"/>
      <c r="H98" s="70"/>
      <c r="I98" s="70"/>
      <c r="J98" s="464"/>
      <c r="K98" s="464"/>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391</v>
      </c>
      <c r="D101" s="367" t="str">
        <f>'[1]3. Vinculación Univ. Sociedad'!F11</f>
        <v>IA-3.1.1.3.3</v>
      </c>
      <c r="E101" s="93"/>
      <c r="F101" s="93"/>
      <c r="G101" s="93"/>
      <c r="H101" s="76"/>
      <c r="I101" s="76"/>
      <c r="J101" s="76"/>
      <c r="K101" s="112"/>
    </row>
    <row r="102" spans="3:11" ht="18.75" x14ac:dyDescent="0.25">
      <c r="C102" s="210" t="str">
        <f>IFERROR(VLOOKUP(D101,'[1]1. Desarrollo e Innov. Curricu.'!$F:$G,2,FALSE),IFERROR(VLOOKUP(D101,'[1]2. Investigación Científica'!$F:$G,2,FALSE),IFERROR(VLOOKUP(D101,'[1]3. Vinculación Univ. Sociedad'!$F:$G,2,FALSE),IFERROR(VLOOKUP(D101,'[1]4. Docencia y Profesorado Univ.'!$F:$G,2,FALSE),IFERROR(VLOOKUP(D101,'[1]5. Estudiantes y Graduados'!$F:$G,2,FALSE),IFERROR(VLOOKUP(D101,'[1]11. Gestion Administrativa'!$F:$G,2,FALSE),IFERROR(VLOOKUP(D101,'[1]13. Gestión Académica'!$F:$G,2,FALSE),IFERROR(VLOOKUP(D101,'[1]9. Asegura. de la Calid. y M'!$F:$G,2,FALSE),IFERROR(VLOOKUP(D101,'[1]6. Gestión del Conocimiento'!$F:$G,2,FALSE),IFERROR(VLOOKUP(D101,'[1]15. Gobernabilidad y Proceso...'!$F:$G,2,FALSE),IFERROR(VLOOKUP(D101,'[1]12. Gestión del Talento Humano'!$F:$G,2,FALSE),IFERROR(VLOOKUP(D101,'[1]14. Internacional... de la E.S.'!$F:$G,2,FALSE),IFERROR(VLOOKUP(D101,'[1]10. Posgrado'!$F:$G,2,FALSE),IFERROR(VLOOKUP(D101,'[1]17. Gestión TIC'!$F:$G,2,FALSE),IFERROR(VLOOKUP(D101,'[1]16. Desa. del Sistema Educ.Sup.'!$F:$G,2,FALSE),IFERROR(VLOOKUP(D101,'[1]8. Cultura de Inno. Insti...'!$F:$G,2,FALSE),VLOOKUP(D101,'[1]7. Lo Esencial de la Reforma U.'!$F:$G,2,0)))))))))))))))))</f>
        <v>Acompañar proyecto de vinculación de manejo de desechos en el mercado Inmaculada Concepción de la Ciudad de Choluteca</v>
      </c>
      <c r="D102" s="406"/>
      <c r="E102" s="93"/>
      <c r="F102" s="93"/>
      <c r="G102" s="93"/>
      <c r="H102" s="76"/>
      <c r="I102" s="76"/>
      <c r="J102" s="76"/>
      <c r="K102" s="112"/>
    </row>
    <row r="103" spans="3:11" ht="15.75" thickBot="1" x14ac:dyDescent="0.3">
      <c r="C103" s="464"/>
      <c r="D103" s="464"/>
      <c r="E103" s="464"/>
      <c r="F103" s="93"/>
      <c r="G103" s="76"/>
      <c r="H103" s="76"/>
      <c r="I103" s="76"/>
      <c r="J103" s="464"/>
      <c r="K103" s="464"/>
    </row>
    <row r="104" spans="3:11" ht="30.75" thickBot="1" x14ac:dyDescent="0.3">
      <c r="C104" s="129" t="s">
        <v>44</v>
      </c>
      <c r="D104" s="129" t="s">
        <v>55</v>
      </c>
      <c r="E104" s="136" t="s">
        <v>57</v>
      </c>
      <c r="F104" s="135" t="s">
        <v>27</v>
      </c>
      <c r="G104" s="133" t="s">
        <v>130</v>
      </c>
      <c r="H104" s="136" t="s">
        <v>46</v>
      </c>
      <c r="I104" s="133" t="s">
        <v>131</v>
      </c>
      <c r="J104" s="133" t="s">
        <v>409</v>
      </c>
      <c r="K104" s="133" t="s">
        <v>410</v>
      </c>
    </row>
    <row r="105" spans="3:11" x14ac:dyDescent="0.25">
      <c r="C105" s="220" t="s">
        <v>438</v>
      </c>
      <c r="D105" s="221"/>
      <c r="E105" s="219">
        <f>HLOOKUP(C105,$AH$2:$BU$3,2,0)</f>
        <v>620</v>
      </c>
      <c r="F105" s="97">
        <f t="shared" ref="F105:F139" si="4">D105*E105</f>
        <v>0</v>
      </c>
      <c r="G105" s="161"/>
      <c r="H105" s="142"/>
      <c r="I105" s="130" t="e">
        <f>VLOOKUP(H105,[1]Presupuesto!$B$11:$C$565,2,0)</f>
        <v>#N/A</v>
      </c>
      <c r="J105" s="218" t="s">
        <v>1478</v>
      </c>
      <c r="K105" s="98" t="s">
        <v>393</v>
      </c>
    </row>
    <row r="106" spans="3:11" x14ac:dyDescent="0.25">
      <c r="C106" s="141" t="s">
        <v>1704</v>
      </c>
      <c r="D106" s="158">
        <v>1</v>
      </c>
      <c r="E106" s="123">
        <v>300</v>
      </c>
      <c r="F106" s="97">
        <f t="shared" si="4"/>
        <v>300</v>
      </c>
      <c r="G106" s="161" t="s">
        <v>128</v>
      </c>
      <c r="H106" s="142" t="s">
        <v>872</v>
      </c>
      <c r="I106" s="130" t="str">
        <f>VLOOKUP(H106,[1]Presupuesto!$B$11:$C$565,2,0)</f>
        <v>DIESEL</v>
      </c>
      <c r="J106" s="98" t="str">
        <f>$J$105</f>
        <v>Desarrollo del Sistema de Educación Superior</v>
      </c>
      <c r="K106" s="98" t="s">
        <v>411</v>
      </c>
    </row>
    <row r="107" spans="3:11" x14ac:dyDescent="0.25">
      <c r="C107" s="141" t="s">
        <v>1704</v>
      </c>
      <c r="D107" s="158">
        <v>1</v>
      </c>
      <c r="E107" s="123">
        <v>300</v>
      </c>
      <c r="F107" s="97">
        <f t="shared" si="4"/>
        <v>300</v>
      </c>
      <c r="G107" s="161" t="s">
        <v>128</v>
      </c>
      <c r="H107" s="142" t="s">
        <v>872</v>
      </c>
      <c r="I107" s="130" t="str">
        <f>VLOOKUP(H107,[1]Presupuesto!$B$11:$C$565,2,0)</f>
        <v>DIESEL</v>
      </c>
      <c r="J107" s="98" t="str">
        <f t="shared" ref="J107:J139" si="5">$J$105</f>
        <v>Desarrollo del Sistema de Educación Superior</v>
      </c>
      <c r="K107" s="98" t="s">
        <v>395</v>
      </c>
    </row>
    <row r="108" spans="3:11" x14ac:dyDescent="0.25">
      <c r="C108" s="141" t="s">
        <v>1704</v>
      </c>
      <c r="D108" s="158">
        <v>1</v>
      </c>
      <c r="E108" s="123">
        <v>300</v>
      </c>
      <c r="F108" s="97">
        <f t="shared" si="4"/>
        <v>300</v>
      </c>
      <c r="G108" s="161" t="s">
        <v>128</v>
      </c>
      <c r="H108" s="142" t="s">
        <v>872</v>
      </c>
      <c r="I108" s="130" t="str">
        <f>VLOOKUP(H108,[1]Presupuesto!$B$11:$C$565,2,0)</f>
        <v>DIESEL</v>
      </c>
      <c r="J108" s="98" t="str">
        <f t="shared" si="5"/>
        <v>Desarrollo del Sistema de Educación Superior</v>
      </c>
      <c r="K108" s="98" t="s">
        <v>398</v>
      </c>
    </row>
    <row r="109" spans="3:11" x14ac:dyDescent="0.25">
      <c r="C109" s="141" t="s">
        <v>1704</v>
      </c>
      <c r="D109" s="158">
        <v>1</v>
      </c>
      <c r="E109" s="123">
        <v>300</v>
      </c>
      <c r="F109" s="97">
        <f t="shared" si="4"/>
        <v>300</v>
      </c>
      <c r="G109" s="161" t="s">
        <v>128</v>
      </c>
      <c r="H109" s="142" t="s">
        <v>872</v>
      </c>
      <c r="I109" s="130" t="str">
        <f>VLOOKUP(H109,[1]Presupuesto!$B$11:$C$565,2,0)</f>
        <v>DIESEL</v>
      </c>
      <c r="J109" s="98" t="str">
        <f t="shared" si="5"/>
        <v>Desarrollo del Sistema de Educación Superior</v>
      </c>
      <c r="K109" s="98" t="s">
        <v>401</v>
      </c>
    </row>
    <row r="110" spans="3:11" x14ac:dyDescent="0.25">
      <c r="C110" s="141"/>
      <c r="D110" s="158"/>
      <c r="E110" s="123"/>
      <c r="F110" s="97">
        <f t="shared" si="4"/>
        <v>0</v>
      </c>
      <c r="G110" s="161"/>
      <c r="H110" s="142"/>
      <c r="I110" s="130" t="e">
        <f>VLOOKUP(H110,[1]Presupuesto!$B$11:$C$565,2,0)</f>
        <v>#N/A</v>
      </c>
      <c r="J110" s="98" t="str">
        <f t="shared" si="5"/>
        <v>Desarrollo del Sistema de Educación Superior</v>
      </c>
      <c r="K110" s="98" t="s">
        <v>400</v>
      </c>
    </row>
    <row r="111" spans="3:11" x14ac:dyDescent="0.25">
      <c r="C111" s="141"/>
      <c r="D111" s="158"/>
      <c r="E111" s="123"/>
      <c r="F111" s="97">
        <f t="shared" si="4"/>
        <v>0</v>
      </c>
      <c r="G111" s="161"/>
      <c r="H111" s="142"/>
      <c r="I111" s="130" t="e">
        <f>VLOOKUP(H111,[1]Presupuesto!$B$11:$C$565,2,0)</f>
        <v>#N/A</v>
      </c>
      <c r="J111" s="98" t="str">
        <f t="shared" si="5"/>
        <v>Desarrollo del Sistema de Educación Superior</v>
      </c>
      <c r="K111" s="98" t="s">
        <v>411</v>
      </c>
    </row>
    <row r="112" spans="3:11" x14ac:dyDescent="0.25">
      <c r="C112" s="141"/>
      <c r="D112" s="158"/>
      <c r="E112" s="123"/>
      <c r="F112" s="97">
        <f t="shared" si="4"/>
        <v>0</v>
      </c>
      <c r="G112" s="161"/>
      <c r="H112" s="142"/>
      <c r="I112" s="130" t="e">
        <f>VLOOKUP(H112,[1]Presupuesto!$B$11:$C$565,2,0)</f>
        <v>#N/A</v>
      </c>
      <c r="J112" s="98" t="str">
        <f t="shared" si="5"/>
        <v>Desarrollo del Sistema de Educación Superior</v>
      </c>
      <c r="K112" s="98" t="s">
        <v>411</v>
      </c>
    </row>
    <row r="113" spans="3:11" x14ac:dyDescent="0.25">
      <c r="C113" s="141"/>
      <c r="D113" s="158"/>
      <c r="E113" s="123"/>
      <c r="F113" s="97">
        <f t="shared" si="4"/>
        <v>0</v>
      </c>
      <c r="G113" s="161"/>
      <c r="H113" s="142"/>
      <c r="I113" s="130" t="e">
        <f>VLOOKUP(H113,[1]Presupuesto!$B$11:$C$565,2,0)</f>
        <v>#N/A</v>
      </c>
      <c r="J113" s="98" t="str">
        <f t="shared" si="5"/>
        <v>Desarrollo del Sistema de Educación Superior</v>
      </c>
      <c r="K113" s="98" t="s">
        <v>411</v>
      </c>
    </row>
    <row r="114" spans="3:11" x14ac:dyDescent="0.25">
      <c r="C114" s="141"/>
      <c r="D114" s="158"/>
      <c r="E114" s="123"/>
      <c r="F114" s="97">
        <f t="shared" si="4"/>
        <v>0</v>
      </c>
      <c r="G114" s="161"/>
      <c r="H114" s="142"/>
      <c r="I114" s="130" t="e">
        <f>VLOOKUP(H114,[1]Presupuesto!$B$11:$C$565,2,0)</f>
        <v>#N/A</v>
      </c>
      <c r="J114" s="98" t="str">
        <f t="shared" si="5"/>
        <v>Desarrollo del Sistema de Educación Superior</v>
      </c>
      <c r="K114" s="98" t="s">
        <v>411</v>
      </c>
    </row>
    <row r="115" spans="3:11" x14ac:dyDescent="0.25">
      <c r="C115" s="141"/>
      <c r="D115" s="158"/>
      <c r="E115" s="123"/>
      <c r="F115" s="97">
        <f t="shared" si="4"/>
        <v>0</v>
      </c>
      <c r="G115" s="161"/>
      <c r="H115" s="142"/>
      <c r="I115" s="130" t="e">
        <f>VLOOKUP(H115,[1]Presupuesto!$B$11:$C$565,2,0)</f>
        <v>#N/A</v>
      </c>
      <c r="J115" s="98" t="str">
        <f t="shared" si="5"/>
        <v>Desarrollo del Sistema de Educación Superior</v>
      </c>
      <c r="K115" s="98" t="s">
        <v>411</v>
      </c>
    </row>
    <row r="116" spans="3:11" x14ac:dyDescent="0.25">
      <c r="C116" s="141"/>
      <c r="D116" s="158"/>
      <c r="E116" s="123"/>
      <c r="F116" s="97">
        <f t="shared" si="4"/>
        <v>0</v>
      </c>
      <c r="G116" s="161"/>
      <c r="H116" s="142"/>
      <c r="I116" s="130" t="e">
        <f>VLOOKUP(H116,[1]Presupuesto!$B$11:$C$565,2,0)</f>
        <v>#N/A</v>
      </c>
      <c r="J116" s="98" t="str">
        <f t="shared" si="5"/>
        <v>Desarrollo del Sistema de Educación Superior</v>
      </c>
      <c r="K116" s="98" t="s">
        <v>411</v>
      </c>
    </row>
    <row r="117" spans="3:11" x14ac:dyDescent="0.25">
      <c r="C117" s="141"/>
      <c r="D117" s="158"/>
      <c r="E117" s="123"/>
      <c r="F117" s="97">
        <f t="shared" si="4"/>
        <v>0</v>
      </c>
      <c r="G117" s="161"/>
      <c r="H117" s="142"/>
      <c r="I117" s="130" t="e">
        <f>VLOOKUP(H117,[1]Presupuesto!$B$11:$C$565,2,0)</f>
        <v>#N/A</v>
      </c>
      <c r="J117" s="98" t="str">
        <f t="shared" si="5"/>
        <v>Desarrollo del Sistema de Educación Superior</v>
      </c>
      <c r="K117" s="98" t="s">
        <v>411</v>
      </c>
    </row>
    <row r="118" spans="3:11" x14ac:dyDescent="0.25">
      <c r="C118" s="141"/>
      <c r="D118" s="158"/>
      <c r="E118" s="123"/>
      <c r="F118" s="97">
        <f t="shared" si="4"/>
        <v>0</v>
      </c>
      <c r="G118" s="161"/>
      <c r="H118" s="142"/>
      <c r="I118" s="130" t="e">
        <f>VLOOKUP(H118,[1]Presupuesto!$B$11:$C$565,2,0)</f>
        <v>#N/A</v>
      </c>
      <c r="J118" s="98" t="str">
        <f t="shared" si="5"/>
        <v>Desarrollo del Sistema de Educación Superior</v>
      </c>
      <c r="K118" s="98" t="s">
        <v>411</v>
      </c>
    </row>
    <row r="119" spans="3:11" x14ac:dyDescent="0.25">
      <c r="C119" s="141"/>
      <c r="D119" s="158"/>
      <c r="E119" s="123"/>
      <c r="F119" s="97">
        <f t="shared" si="4"/>
        <v>0</v>
      </c>
      <c r="G119" s="161"/>
      <c r="H119" s="142"/>
      <c r="I119" s="130" t="e">
        <f>VLOOKUP(H119,[1]Presupuesto!$B$11:$C$565,2,0)</f>
        <v>#N/A</v>
      </c>
      <c r="J119" s="98" t="str">
        <f t="shared" si="5"/>
        <v>Desarrollo del Sistema de Educación Superior</v>
      </c>
      <c r="K119" s="98" t="s">
        <v>411</v>
      </c>
    </row>
    <row r="120" spans="3:11" x14ac:dyDescent="0.25">
      <c r="C120" s="141"/>
      <c r="D120" s="158"/>
      <c r="E120" s="123"/>
      <c r="F120" s="97">
        <f t="shared" si="4"/>
        <v>0</v>
      </c>
      <c r="G120" s="161"/>
      <c r="H120" s="142"/>
      <c r="I120" s="130" t="e">
        <f>VLOOKUP(H120,[1]Presupuesto!$B$11:$C$565,2,0)</f>
        <v>#N/A</v>
      </c>
      <c r="J120" s="98" t="str">
        <f t="shared" si="5"/>
        <v>Desarrollo del Sistema de Educación Superior</v>
      </c>
      <c r="K120" s="98" t="s">
        <v>411</v>
      </c>
    </row>
    <row r="121" spans="3:11" x14ac:dyDescent="0.25">
      <c r="C121" s="141"/>
      <c r="D121" s="158"/>
      <c r="E121" s="123"/>
      <c r="F121" s="97">
        <f t="shared" si="4"/>
        <v>0</v>
      </c>
      <c r="G121" s="161"/>
      <c r="H121" s="142"/>
      <c r="I121" s="130" t="e">
        <f>VLOOKUP(H121,[1]Presupuesto!$B$11:$C$565,2,0)</f>
        <v>#N/A</v>
      </c>
      <c r="J121" s="98" t="str">
        <f t="shared" si="5"/>
        <v>Desarrollo del Sistema de Educación Superior</v>
      </c>
      <c r="K121" s="98" t="s">
        <v>411</v>
      </c>
    </row>
    <row r="122" spans="3:11" x14ac:dyDescent="0.25">
      <c r="C122" s="141"/>
      <c r="D122" s="158"/>
      <c r="E122" s="123"/>
      <c r="F122" s="97">
        <f t="shared" si="4"/>
        <v>0</v>
      </c>
      <c r="G122" s="161"/>
      <c r="H122" s="142"/>
      <c r="I122" s="130" t="e">
        <f>VLOOKUP(H122,[1]Presupuesto!$B$11:$C$565,2,0)</f>
        <v>#N/A</v>
      </c>
      <c r="J122" s="98" t="str">
        <f t="shared" si="5"/>
        <v>Desarrollo del Sistema de Educación Superior</v>
      </c>
      <c r="K122" s="98" t="s">
        <v>411</v>
      </c>
    </row>
    <row r="123" spans="3:11" x14ac:dyDescent="0.25">
      <c r="C123" s="141"/>
      <c r="D123" s="158"/>
      <c r="E123" s="123"/>
      <c r="F123" s="97">
        <f t="shared" si="4"/>
        <v>0</v>
      </c>
      <c r="G123" s="161"/>
      <c r="H123" s="142"/>
      <c r="I123" s="130" t="e">
        <f>VLOOKUP(H123,[1]Presupuesto!$B$11:$C$565,2,0)</f>
        <v>#N/A</v>
      </c>
      <c r="J123" s="98" t="str">
        <f t="shared" si="5"/>
        <v>Desarrollo del Sistema de Educación Superior</v>
      </c>
      <c r="K123" s="98" t="s">
        <v>411</v>
      </c>
    </row>
    <row r="124" spans="3:11" x14ac:dyDescent="0.25">
      <c r="C124" s="141"/>
      <c r="D124" s="158"/>
      <c r="E124" s="123"/>
      <c r="F124" s="97">
        <f t="shared" si="4"/>
        <v>0</v>
      </c>
      <c r="G124" s="161"/>
      <c r="H124" s="142"/>
      <c r="I124" s="130" t="e">
        <f>VLOOKUP(H124,[1]Presupuesto!$B$11:$C$565,2,0)</f>
        <v>#N/A</v>
      </c>
      <c r="J124" s="98" t="str">
        <f t="shared" si="5"/>
        <v>Desarrollo del Sistema de Educación Superior</v>
      </c>
      <c r="K124" s="98" t="s">
        <v>411</v>
      </c>
    </row>
    <row r="125" spans="3:11" x14ac:dyDescent="0.25">
      <c r="C125" s="141"/>
      <c r="D125" s="158"/>
      <c r="E125" s="123"/>
      <c r="F125" s="97">
        <f t="shared" si="4"/>
        <v>0</v>
      </c>
      <c r="G125" s="161"/>
      <c r="H125" s="142"/>
      <c r="I125" s="130" t="e">
        <f>VLOOKUP(H125,[1]Presupuesto!$B$11:$C$565,2,0)</f>
        <v>#N/A</v>
      </c>
      <c r="J125" s="98" t="str">
        <f t="shared" si="5"/>
        <v>Desarrollo del Sistema de Educación Superior</v>
      </c>
      <c r="K125" s="98" t="s">
        <v>411</v>
      </c>
    </row>
    <row r="126" spans="3:11" x14ac:dyDescent="0.25">
      <c r="C126" s="141"/>
      <c r="D126" s="158"/>
      <c r="E126" s="123"/>
      <c r="F126" s="97">
        <f t="shared" si="4"/>
        <v>0</v>
      </c>
      <c r="G126" s="161"/>
      <c r="H126" s="142"/>
      <c r="I126" s="130" t="e">
        <f>VLOOKUP(H126,[1]Presupuesto!$B$11:$C$565,2,0)</f>
        <v>#N/A</v>
      </c>
      <c r="J126" s="98" t="str">
        <f t="shared" si="5"/>
        <v>Desarrollo del Sistema de Educación Superior</v>
      </c>
      <c r="K126" s="98" t="s">
        <v>411</v>
      </c>
    </row>
    <row r="127" spans="3:11" x14ac:dyDescent="0.25">
      <c r="C127" s="143"/>
      <c r="D127" s="151"/>
      <c r="E127" s="118"/>
      <c r="F127" s="97">
        <f t="shared" si="4"/>
        <v>0</v>
      </c>
      <c r="G127" s="161"/>
      <c r="H127" s="144"/>
      <c r="I127" s="130" t="e">
        <f>VLOOKUP(H127,[1]Presupuesto!$B$11:$C$565,2,0)</f>
        <v>#N/A</v>
      </c>
      <c r="J127" s="98" t="str">
        <f t="shared" si="5"/>
        <v>Desarrollo del Sistema de Educación Superior</v>
      </c>
      <c r="K127" s="98" t="s">
        <v>411</v>
      </c>
    </row>
    <row r="128" spans="3:11" x14ac:dyDescent="0.25">
      <c r="C128" s="143"/>
      <c r="D128" s="151"/>
      <c r="E128" s="118"/>
      <c r="F128" s="97">
        <f t="shared" si="4"/>
        <v>0</v>
      </c>
      <c r="G128" s="161"/>
      <c r="H128" s="144"/>
      <c r="I128" s="130" t="e">
        <f>VLOOKUP(H128,[1]Presupuesto!$B$11:$C$565,2,0)</f>
        <v>#N/A</v>
      </c>
      <c r="J128" s="98" t="str">
        <f t="shared" si="5"/>
        <v>Desarrollo del Sistema de Educación Superior</v>
      </c>
      <c r="K128" s="98" t="s">
        <v>411</v>
      </c>
    </row>
    <row r="129" spans="3:11" x14ac:dyDescent="0.25">
      <c r="C129" s="143"/>
      <c r="D129" s="151"/>
      <c r="E129" s="118"/>
      <c r="F129" s="97">
        <f t="shared" si="4"/>
        <v>0</v>
      </c>
      <c r="G129" s="161"/>
      <c r="H129" s="144"/>
      <c r="I129" s="130" t="e">
        <f>VLOOKUP(H129,[1]Presupuesto!$B$11:$C$565,2,0)</f>
        <v>#N/A</v>
      </c>
      <c r="J129" s="98" t="str">
        <f t="shared" si="5"/>
        <v>Desarrollo del Sistema de Educación Superior</v>
      </c>
      <c r="K129" s="98" t="s">
        <v>411</v>
      </c>
    </row>
    <row r="130" spans="3:11" x14ac:dyDescent="0.25">
      <c r="C130" s="143"/>
      <c r="D130" s="151"/>
      <c r="E130" s="118"/>
      <c r="F130" s="97">
        <f t="shared" si="4"/>
        <v>0</v>
      </c>
      <c r="G130" s="161"/>
      <c r="H130" s="144"/>
      <c r="I130" s="130" t="e">
        <f>VLOOKUP(H130,[1]Presupuesto!$B$11:$C$565,2,0)</f>
        <v>#N/A</v>
      </c>
      <c r="J130" s="98" t="str">
        <f t="shared" si="5"/>
        <v>Desarrollo del Sistema de Educación Superior</v>
      </c>
      <c r="K130" s="98" t="s">
        <v>411</v>
      </c>
    </row>
    <row r="131" spans="3:11" x14ac:dyDescent="0.25">
      <c r="C131" s="143"/>
      <c r="D131" s="151"/>
      <c r="E131" s="118"/>
      <c r="F131" s="97">
        <f t="shared" si="4"/>
        <v>0</v>
      </c>
      <c r="G131" s="161"/>
      <c r="H131" s="144"/>
      <c r="I131" s="130" t="e">
        <f>VLOOKUP(H131,[1]Presupuesto!$B$11:$C$565,2,0)</f>
        <v>#N/A</v>
      </c>
      <c r="J131" s="98" t="str">
        <f t="shared" si="5"/>
        <v>Desarrollo del Sistema de Educación Superior</v>
      </c>
      <c r="K131" s="98" t="s">
        <v>411</v>
      </c>
    </row>
    <row r="132" spans="3:11" x14ac:dyDescent="0.25">
      <c r="C132" s="143"/>
      <c r="D132" s="151"/>
      <c r="E132" s="118"/>
      <c r="F132" s="97">
        <f t="shared" si="4"/>
        <v>0</v>
      </c>
      <c r="G132" s="161"/>
      <c r="H132" s="144"/>
      <c r="I132" s="130" t="e">
        <f>VLOOKUP(H132,[1]Presupuesto!$B$11:$C$565,2,0)</f>
        <v>#N/A</v>
      </c>
      <c r="J132" s="98" t="str">
        <f t="shared" si="5"/>
        <v>Desarrollo del Sistema de Educación Superior</v>
      </c>
      <c r="K132" s="98" t="s">
        <v>411</v>
      </c>
    </row>
    <row r="133" spans="3:11" x14ac:dyDescent="0.25">
      <c r="C133" s="143"/>
      <c r="D133" s="151"/>
      <c r="E133" s="118"/>
      <c r="F133" s="97">
        <f t="shared" si="4"/>
        <v>0</v>
      </c>
      <c r="G133" s="161"/>
      <c r="H133" s="144"/>
      <c r="I133" s="130" t="e">
        <f>VLOOKUP(H133,[1]Presupuesto!$B$11:$C$565,2,0)</f>
        <v>#N/A</v>
      </c>
      <c r="J133" s="98" t="str">
        <f t="shared" si="5"/>
        <v>Desarrollo del Sistema de Educación Superior</v>
      </c>
      <c r="K133" s="98" t="s">
        <v>411</v>
      </c>
    </row>
    <row r="134" spans="3:11" x14ac:dyDescent="0.25">
      <c r="C134" s="143"/>
      <c r="D134" s="151"/>
      <c r="E134" s="118"/>
      <c r="F134" s="97">
        <f t="shared" si="4"/>
        <v>0</v>
      </c>
      <c r="G134" s="161"/>
      <c r="H134" s="144"/>
      <c r="I134" s="130" t="e">
        <f>VLOOKUP(H134,[1]Presupuesto!$B$11:$C$565,2,0)</f>
        <v>#N/A</v>
      </c>
      <c r="J134" s="98" t="str">
        <f t="shared" si="5"/>
        <v>Desarrollo del Sistema de Educación Superior</v>
      </c>
      <c r="K134" s="98" t="s">
        <v>411</v>
      </c>
    </row>
    <row r="135" spans="3:11" x14ac:dyDescent="0.25">
      <c r="C135" s="145"/>
      <c r="D135" s="151"/>
      <c r="E135" s="118"/>
      <c r="F135" s="97">
        <f t="shared" si="4"/>
        <v>0</v>
      </c>
      <c r="G135" s="161"/>
      <c r="H135" s="146"/>
      <c r="I135" s="130" t="e">
        <f>VLOOKUP(H135,[1]Presupuesto!$B$11:$C$565,2,0)</f>
        <v>#N/A</v>
      </c>
      <c r="J135" s="98" t="str">
        <f t="shared" si="5"/>
        <v>Desarrollo del Sistema de Educación Superior</v>
      </c>
      <c r="K135" s="98" t="s">
        <v>402</v>
      </c>
    </row>
    <row r="136" spans="3:11" x14ac:dyDescent="0.25">
      <c r="C136" s="145"/>
      <c r="D136" s="151"/>
      <c r="E136" s="118"/>
      <c r="F136" s="97">
        <f t="shared" si="4"/>
        <v>0</v>
      </c>
      <c r="G136" s="161"/>
      <c r="H136" s="146"/>
      <c r="I136" s="130" t="e">
        <f>VLOOKUP(H136,[1]Presupuesto!$B$11:$C$565,2,0)</f>
        <v>#N/A</v>
      </c>
      <c r="J136" s="98" t="str">
        <f t="shared" si="5"/>
        <v>Desarrollo del Sistema de Educación Superior</v>
      </c>
      <c r="K136" s="98" t="s">
        <v>411</v>
      </c>
    </row>
    <row r="137" spans="3:11" x14ac:dyDescent="0.25">
      <c r="C137" s="145"/>
      <c r="D137" s="151"/>
      <c r="E137" s="118"/>
      <c r="F137" s="97">
        <f t="shared" si="4"/>
        <v>0</v>
      </c>
      <c r="G137" s="161"/>
      <c r="H137" s="146"/>
      <c r="I137" s="130" t="e">
        <f>VLOOKUP(H137,[1]Presupuesto!$B$11:$C$565,2,0)</f>
        <v>#N/A</v>
      </c>
      <c r="J137" s="98" t="str">
        <f t="shared" si="5"/>
        <v>Desarrollo del Sistema de Educación Superior</v>
      </c>
      <c r="K137" s="98" t="s">
        <v>411</v>
      </c>
    </row>
    <row r="138" spans="3:11" x14ac:dyDescent="0.25">
      <c r="C138" s="145"/>
      <c r="D138" s="151"/>
      <c r="E138" s="118"/>
      <c r="F138" s="97">
        <f t="shared" si="4"/>
        <v>0</v>
      </c>
      <c r="G138" s="161"/>
      <c r="H138" s="146"/>
      <c r="I138" s="130" t="e">
        <f>VLOOKUP(H138,[1]Presupuesto!$B$11:$C$565,2,0)</f>
        <v>#N/A</v>
      </c>
      <c r="J138" s="98" t="str">
        <f t="shared" si="5"/>
        <v>Desarrollo del Sistema de Educación Superior</v>
      </c>
      <c r="K138" s="98" t="s">
        <v>411</v>
      </c>
    </row>
    <row r="139" spans="3:11" ht="15.75" thickBot="1" x14ac:dyDescent="0.3">
      <c r="C139" s="147"/>
      <c r="D139" s="159"/>
      <c r="E139" s="103"/>
      <c r="F139" s="105">
        <f t="shared" si="4"/>
        <v>0</v>
      </c>
      <c r="G139" s="162"/>
      <c r="H139" s="148"/>
      <c r="I139" s="132" t="e">
        <f>VLOOKUP(H139,[1]Presupuesto!$B$11:$C$565,2,0)</f>
        <v>#N/A</v>
      </c>
      <c r="J139" s="106" t="str">
        <f t="shared" si="5"/>
        <v>Desarrollo del Sistema de Educación Superior</v>
      </c>
      <c r="K139" s="124" t="s">
        <v>393</v>
      </c>
    </row>
    <row r="140" spans="3:11" x14ac:dyDescent="0.25">
      <c r="C140" s="464"/>
      <c r="D140" s="464"/>
      <c r="E140" s="464"/>
      <c r="F140" s="464"/>
      <c r="G140" s="451"/>
      <c r="H140" s="464"/>
      <c r="I140" s="464"/>
      <c r="J140" s="464"/>
      <c r="K140" s="464"/>
    </row>
    <row r="141" spans="3:11" ht="15.75" thickBot="1" x14ac:dyDescent="0.3">
      <c r="C141" s="464"/>
      <c r="D141" s="464"/>
      <c r="E141" s="464"/>
      <c r="F141" s="90"/>
      <c r="G141" s="89"/>
      <c r="H141" s="90"/>
      <c r="I141" s="90"/>
      <c r="J141" s="464"/>
      <c r="K141" s="464"/>
    </row>
    <row r="142" spans="3:11" ht="15.75" thickBot="1" x14ac:dyDescent="0.3">
      <c r="C142" s="157" t="s">
        <v>53</v>
      </c>
      <c r="D142" s="371">
        <f>SUM(F149:F183)</f>
        <v>1200</v>
      </c>
      <c r="E142" s="464"/>
      <c r="F142" s="70"/>
      <c r="G142" s="79"/>
      <c r="H142" s="70"/>
      <c r="I142" s="70"/>
      <c r="J142" s="464"/>
      <c r="K142" s="464"/>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2" t="s">
        <v>391</v>
      </c>
      <c r="D145" s="367" t="str">
        <f>'[1]3. Vinculación Univ. Sociedad'!F12</f>
        <v>IA-3.1.1.3.4</v>
      </c>
      <c r="E145" s="93"/>
      <c r="F145" s="93"/>
      <c r="G145" s="93"/>
      <c r="H145" s="76"/>
      <c r="I145" s="76"/>
      <c r="J145" s="76"/>
      <c r="K145" s="112"/>
    </row>
    <row r="146" spans="3:11" ht="18.75" x14ac:dyDescent="0.25">
      <c r="C146" s="210" t="str">
        <f>IFERROR(VLOOKUP(D145,'[1]1. Desarrollo e Innov. Curricu.'!$F:$G,2,FALSE),IFERROR(VLOOKUP(D145,'[1]2. Investigación Científica'!$F:$G,2,FALSE),IFERROR(VLOOKUP(D145,'[1]3. Vinculación Univ. Sociedad'!$F:$G,2,FALSE),IFERROR(VLOOKUP(D145,'[1]4. Docencia y Profesorado Univ.'!$F:$G,2,FALSE),IFERROR(VLOOKUP(D145,'[1]5. Estudiantes y Graduados'!$F:$G,2,FALSE),IFERROR(VLOOKUP(D145,'[1]11. Gestion Administrativa'!$F:$G,2,FALSE),IFERROR(VLOOKUP(D145,'[1]13. Gestión Académica'!$F:$G,2,FALSE),IFERROR(VLOOKUP(D145,'[1]9. Asegura. de la Calid. y M'!$F:$G,2,FALSE),IFERROR(VLOOKUP(D145,'[1]6. Gestión del Conocimiento'!$F:$G,2,FALSE),IFERROR(VLOOKUP(D145,'[1]15. Gobernabilidad y Proceso...'!$F:$G,2,FALSE),IFERROR(VLOOKUP(D145,'[1]12. Gestión del Talento Humano'!$F:$G,2,FALSE),IFERROR(VLOOKUP(D145,'[1]14. Internacional... de la E.S.'!$F:$G,2,FALSE),IFERROR(VLOOKUP(D145,'[1]10. Posgrado'!$F:$G,2,FALSE),IFERROR(VLOOKUP(D145,'[1]17. Gestión TIC'!$F:$G,2,FALSE),IFERROR(VLOOKUP(D145,'[1]16. Desa. del Sistema Educ.Sup.'!$F:$G,2,FALSE),IFERROR(VLOOKUP(D145,'[1]8. Cultura de Inno. Insti...'!$F:$G,2,FALSE),VLOOKUP(D145,'[1]7. Lo Esencial de la Reforma U.'!$F:$G,2,0)))))))))))))))))</f>
        <v>Acompañar proyecto de vinculación de seguridad e higiene industrial en el mercado Inmaculada Concepción de la Ciudad de Choluteca</v>
      </c>
      <c r="D146" s="31"/>
      <c r="E146" s="93"/>
      <c r="F146" s="93"/>
      <c r="G146" s="93"/>
      <c r="H146" s="76"/>
      <c r="I146" s="76"/>
      <c r="J146" s="76"/>
      <c r="K146" s="112"/>
    </row>
    <row r="147" spans="3:11" ht="15.75" thickBot="1" x14ac:dyDescent="0.3">
      <c r="C147" s="464"/>
      <c r="D147" s="464"/>
      <c r="E147" s="464"/>
      <c r="F147" s="93"/>
      <c r="G147" s="76"/>
      <c r="H147" s="76"/>
      <c r="I147" s="76"/>
      <c r="J147" s="464"/>
      <c r="K147" s="464"/>
    </row>
    <row r="148" spans="3:11" ht="30.75" thickBot="1" x14ac:dyDescent="0.3">
      <c r="C148" s="129" t="s">
        <v>44</v>
      </c>
      <c r="D148" s="129" t="s">
        <v>55</v>
      </c>
      <c r="E148" s="136" t="s">
        <v>57</v>
      </c>
      <c r="F148" s="135" t="s">
        <v>27</v>
      </c>
      <c r="G148" s="133" t="s">
        <v>130</v>
      </c>
      <c r="H148" s="136" t="s">
        <v>46</v>
      </c>
      <c r="I148" s="133" t="s">
        <v>131</v>
      </c>
      <c r="J148" s="133" t="s">
        <v>409</v>
      </c>
      <c r="K148" s="133" t="s">
        <v>410</v>
      </c>
    </row>
    <row r="149" spans="3:11" x14ac:dyDescent="0.25">
      <c r="C149" s="220" t="s">
        <v>438</v>
      </c>
      <c r="D149" s="221"/>
      <c r="E149" s="219">
        <f>HLOOKUP(C149,$AH$2:$BU$3,2,0)</f>
        <v>620</v>
      </c>
      <c r="F149" s="97">
        <f t="shared" ref="F149:F183" si="6">D149*E149</f>
        <v>0</v>
      </c>
      <c r="G149" s="161"/>
      <c r="H149" s="142"/>
      <c r="I149" s="130" t="e">
        <f>VLOOKUP(H149,[1]Presupuesto!$B$11:$C$565,2,0)</f>
        <v>#N/A</v>
      </c>
      <c r="J149" s="218" t="s">
        <v>470</v>
      </c>
      <c r="K149" s="98" t="s">
        <v>393</v>
      </c>
    </row>
    <row r="150" spans="3:11" x14ac:dyDescent="0.25">
      <c r="C150" s="141" t="s">
        <v>1704</v>
      </c>
      <c r="D150" s="158">
        <v>1</v>
      </c>
      <c r="E150" s="123">
        <v>300</v>
      </c>
      <c r="F150" s="97">
        <f t="shared" si="6"/>
        <v>300</v>
      </c>
      <c r="G150" s="161" t="s">
        <v>128</v>
      </c>
      <c r="H150" s="142" t="s">
        <v>872</v>
      </c>
      <c r="I150" s="130" t="str">
        <f>VLOOKUP(H150,[1]Presupuesto!$B$11:$C$565,2,0)</f>
        <v>DIESEL</v>
      </c>
      <c r="J150" s="98" t="str">
        <f>$J$149</f>
        <v>Vinculación Universidad-Sociedad</v>
      </c>
      <c r="K150" s="98" t="s">
        <v>411</v>
      </c>
    </row>
    <row r="151" spans="3:11" x14ac:dyDescent="0.25">
      <c r="C151" s="141" t="s">
        <v>1704</v>
      </c>
      <c r="D151" s="158">
        <v>1</v>
      </c>
      <c r="E151" s="123">
        <v>300</v>
      </c>
      <c r="F151" s="97">
        <f t="shared" si="6"/>
        <v>300</v>
      </c>
      <c r="G151" s="161" t="s">
        <v>128</v>
      </c>
      <c r="H151" s="142" t="s">
        <v>872</v>
      </c>
      <c r="I151" s="130" t="str">
        <f>VLOOKUP(H151,[1]Presupuesto!$B$11:$C$565,2,0)</f>
        <v>DIESEL</v>
      </c>
      <c r="J151" s="98" t="str">
        <f t="shared" ref="J151:J183" si="7">$J$149</f>
        <v>Vinculación Universidad-Sociedad</v>
      </c>
      <c r="K151" s="98" t="s">
        <v>395</v>
      </c>
    </row>
    <row r="152" spans="3:11" x14ac:dyDescent="0.25">
      <c r="C152" s="141" t="s">
        <v>1704</v>
      </c>
      <c r="D152" s="158">
        <v>1</v>
      </c>
      <c r="E152" s="123">
        <v>300</v>
      </c>
      <c r="F152" s="97">
        <f t="shared" si="6"/>
        <v>300</v>
      </c>
      <c r="G152" s="161" t="s">
        <v>128</v>
      </c>
      <c r="H152" s="142" t="s">
        <v>872</v>
      </c>
      <c r="I152" s="130" t="str">
        <f>VLOOKUP(H152,[1]Presupuesto!$B$11:$C$565,2,0)</f>
        <v>DIESEL</v>
      </c>
      <c r="J152" s="98" t="str">
        <f t="shared" si="7"/>
        <v>Vinculación Universidad-Sociedad</v>
      </c>
      <c r="K152" s="98" t="s">
        <v>398</v>
      </c>
    </row>
    <row r="153" spans="3:11" x14ac:dyDescent="0.25">
      <c r="C153" s="141" t="s">
        <v>1704</v>
      </c>
      <c r="D153" s="158">
        <v>1</v>
      </c>
      <c r="E153" s="123">
        <v>300</v>
      </c>
      <c r="F153" s="97">
        <f t="shared" si="6"/>
        <v>300</v>
      </c>
      <c r="G153" s="161" t="s">
        <v>128</v>
      </c>
      <c r="H153" s="142" t="s">
        <v>872</v>
      </c>
      <c r="I153" s="130" t="str">
        <f>VLOOKUP(H153,[1]Presupuesto!$B$11:$C$565,2,0)</f>
        <v>DIESEL</v>
      </c>
      <c r="J153" s="98" t="str">
        <f t="shared" si="7"/>
        <v>Vinculación Universidad-Sociedad</v>
      </c>
      <c r="K153" s="98" t="s">
        <v>401</v>
      </c>
    </row>
    <row r="154" spans="3:11" x14ac:dyDescent="0.25">
      <c r="C154" s="141"/>
      <c r="D154" s="158"/>
      <c r="E154" s="123"/>
      <c r="F154" s="97">
        <f t="shared" si="6"/>
        <v>0</v>
      </c>
      <c r="G154" s="161"/>
      <c r="H154" s="142"/>
      <c r="I154" s="130" t="e">
        <f>VLOOKUP(H154,[1]Presupuesto!$B$11:$C$565,2,0)</f>
        <v>#N/A</v>
      </c>
      <c r="J154" s="98" t="str">
        <f t="shared" si="7"/>
        <v>Vinculación Universidad-Sociedad</v>
      </c>
      <c r="K154" s="98" t="s">
        <v>400</v>
      </c>
    </row>
    <row r="155" spans="3:11" x14ac:dyDescent="0.25">
      <c r="C155" s="141"/>
      <c r="D155" s="158"/>
      <c r="E155" s="123"/>
      <c r="F155" s="97">
        <f t="shared" si="6"/>
        <v>0</v>
      </c>
      <c r="G155" s="161"/>
      <c r="H155" s="142"/>
      <c r="I155" s="130" t="e">
        <f>VLOOKUP(H155,[1]Presupuesto!$B$11:$C$565,2,0)</f>
        <v>#N/A</v>
      </c>
      <c r="J155" s="98" t="str">
        <f t="shared" si="7"/>
        <v>Vinculación Universidad-Sociedad</v>
      </c>
      <c r="K155" s="98" t="s">
        <v>411</v>
      </c>
    </row>
    <row r="156" spans="3:11" x14ac:dyDescent="0.25">
      <c r="C156" s="141"/>
      <c r="D156" s="158"/>
      <c r="E156" s="123"/>
      <c r="F156" s="97">
        <f t="shared" si="6"/>
        <v>0</v>
      </c>
      <c r="G156" s="161"/>
      <c r="H156" s="142"/>
      <c r="I156" s="130" t="e">
        <f>VLOOKUP(H156,[1]Presupuesto!$B$11:$C$565,2,0)</f>
        <v>#N/A</v>
      </c>
      <c r="J156" s="98" t="str">
        <f t="shared" si="7"/>
        <v>Vinculación Universidad-Sociedad</v>
      </c>
      <c r="K156" s="98" t="s">
        <v>411</v>
      </c>
    </row>
    <row r="157" spans="3:11" x14ac:dyDescent="0.25">
      <c r="C157" s="141"/>
      <c r="D157" s="158"/>
      <c r="E157" s="123"/>
      <c r="F157" s="97">
        <f t="shared" si="6"/>
        <v>0</v>
      </c>
      <c r="G157" s="161"/>
      <c r="H157" s="142"/>
      <c r="I157" s="130" t="e">
        <f>VLOOKUP(H157,[1]Presupuesto!$B$11:$C$565,2,0)</f>
        <v>#N/A</v>
      </c>
      <c r="J157" s="98" t="str">
        <f t="shared" si="7"/>
        <v>Vinculación Universidad-Sociedad</v>
      </c>
      <c r="K157" s="98" t="s">
        <v>411</v>
      </c>
    </row>
    <row r="158" spans="3:11" x14ac:dyDescent="0.25">
      <c r="C158" s="141"/>
      <c r="D158" s="158"/>
      <c r="E158" s="123"/>
      <c r="F158" s="97">
        <f t="shared" si="6"/>
        <v>0</v>
      </c>
      <c r="G158" s="161"/>
      <c r="H158" s="142"/>
      <c r="I158" s="130" t="e">
        <f>VLOOKUP(H158,[1]Presupuesto!$B$11:$C$565,2,0)</f>
        <v>#N/A</v>
      </c>
      <c r="J158" s="98" t="str">
        <f t="shared" si="7"/>
        <v>Vinculación Universidad-Sociedad</v>
      </c>
      <c r="K158" s="98" t="s">
        <v>411</v>
      </c>
    </row>
    <row r="159" spans="3:11" x14ac:dyDescent="0.25">
      <c r="C159" s="141"/>
      <c r="D159" s="158"/>
      <c r="E159" s="123"/>
      <c r="F159" s="97">
        <f t="shared" si="6"/>
        <v>0</v>
      </c>
      <c r="G159" s="161"/>
      <c r="H159" s="142"/>
      <c r="I159" s="130" t="e">
        <f>VLOOKUP(H159,[1]Presupuesto!$B$11:$C$565,2,0)</f>
        <v>#N/A</v>
      </c>
      <c r="J159" s="98" t="str">
        <f t="shared" si="7"/>
        <v>Vinculación Universidad-Sociedad</v>
      </c>
      <c r="K159" s="98" t="s">
        <v>411</v>
      </c>
    </row>
    <row r="160" spans="3:11" x14ac:dyDescent="0.25">
      <c r="C160" s="141"/>
      <c r="D160" s="158"/>
      <c r="E160" s="123"/>
      <c r="F160" s="97">
        <f t="shared" si="6"/>
        <v>0</v>
      </c>
      <c r="G160" s="161"/>
      <c r="H160" s="142"/>
      <c r="I160" s="130" t="e">
        <f>VLOOKUP(H160,[1]Presupuesto!$B$11:$C$565,2,0)</f>
        <v>#N/A</v>
      </c>
      <c r="J160" s="98" t="str">
        <f t="shared" si="7"/>
        <v>Vinculación Universidad-Sociedad</v>
      </c>
      <c r="K160" s="98" t="s">
        <v>411</v>
      </c>
    </row>
    <row r="161" spans="3:11" x14ac:dyDescent="0.25">
      <c r="C161" s="141"/>
      <c r="D161" s="158"/>
      <c r="E161" s="123"/>
      <c r="F161" s="97">
        <f t="shared" si="6"/>
        <v>0</v>
      </c>
      <c r="G161" s="161"/>
      <c r="H161" s="142"/>
      <c r="I161" s="130" t="e">
        <f>VLOOKUP(H161,[1]Presupuesto!$B$11:$C$565,2,0)</f>
        <v>#N/A</v>
      </c>
      <c r="J161" s="98" t="str">
        <f t="shared" si="7"/>
        <v>Vinculación Universidad-Sociedad</v>
      </c>
      <c r="K161" s="98" t="s">
        <v>411</v>
      </c>
    </row>
    <row r="162" spans="3:11" x14ac:dyDescent="0.25">
      <c r="C162" s="141"/>
      <c r="D162" s="158"/>
      <c r="E162" s="123"/>
      <c r="F162" s="97">
        <f t="shared" si="6"/>
        <v>0</v>
      </c>
      <c r="G162" s="161"/>
      <c r="H162" s="142"/>
      <c r="I162" s="130" t="e">
        <f>VLOOKUP(H162,[1]Presupuesto!$B$11:$C$565,2,0)</f>
        <v>#N/A</v>
      </c>
      <c r="J162" s="98" t="str">
        <f t="shared" si="7"/>
        <v>Vinculación Universidad-Sociedad</v>
      </c>
      <c r="K162" s="98" t="s">
        <v>411</v>
      </c>
    </row>
    <row r="163" spans="3:11" x14ac:dyDescent="0.25">
      <c r="C163" s="141"/>
      <c r="D163" s="158"/>
      <c r="E163" s="123"/>
      <c r="F163" s="97">
        <f t="shared" si="6"/>
        <v>0</v>
      </c>
      <c r="G163" s="161"/>
      <c r="H163" s="142"/>
      <c r="I163" s="130" t="e">
        <f>VLOOKUP(H163,[1]Presupuesto!$B$11:$C$565,2,0)</f>
        <v>#N/A</v>
      </c>
      <c r="J163" s="98" t="str">
        <f t="shared" si="7"/>
        <v>Vinculación Universidad-Sociedad</v>
      </c>
      <c r="K163" s="98" t="s">
        <v>411</v>
      </c>
    </row>
    <row r="164" spans="3:11" x14ac:dyDescent="0.25">
      <c r="C164" s="141"/>
      <c r="D164" s="158"/>
      <c r="E164" s="123"/>
      <c r="F164" s="97">
        <f t="shared" si="6"/>
        <v>0</v>
      </c>
      <c r="G164" s="161"/>
      <c r="H164" s="142"/>
      <c r="I164" s="130" t="e">
        <f>VLOOKUP(H164,[1]Presupuesto!$B$11:$C$565,2,0)</f>
        <v>#N/A</v>
      </c>
      <c r="J164" s="98" t="str">
        <f t="shared" si="7"/>
        <v>Vinculación Universidad-Sociedad</v>
      </c>
      <c r="K164" s="98" t="s">
        <v>411</v>
      </c>
    </row>
    <row r="165" spans="3:11" x14ac:dyDescent="0.25">
      <c r="C165" s="141"/>
      <c r="D165" s="158"/>
      <c r="E165" s="123"/>
      <c r="F165" s="97">
        <f t="shared" si="6"/>
        <v>0</v>
      </c>
      <c r="G165" s="161"/>
      <c r="H165" s="142"/>
      <c r="I165" s="130" t="e">
        <f>VLOOKUP(H165,[1]Presupuesto!$B$11:$C$565,2,0)</f>
        <v>#N/A</v>
      </c>
      <c r="J165" s="98" t="str">
        <f t="shared" si="7"/>
        <v>Vinculación Universidad-Sociedad</v>
      </c>
      <c r="K165" s="98" t="s">
        <v>411</v>
      </c>
    </row>
    <row r="166" spans="3:11" x14ac:dyDescent="0.25">
      <c r="C166" s="141"/>
      <c r="D166" s="158"/>
      <c r="E166" s="123"/>
      <c r="F166" s="97">
        <f t="shared" si="6"/>
        <v>0</v>
      </c>
      <c r="G166" s="161"/>
      <c r="H166" s="142"/>
      <c r="I166" s="130" t="e">
        <f>VLOOKUP(H166,[1]Presupuesto!$B$11:$C$565,2,0)</f>
        <v>#N/A</v>
      </c>
      <c r="J166" s="98" t="str">
        <f t="shared" si="7"/>
        <v>Vinculación Universidad-Sociedad</v>
      </c>
      <c r="K166" s="98" t="s">
        <v>411</v>
      </c>
    </row>
    <row r="167" spans="3:11" x14ac:dyDescent="0.25">
      <c r="C167" s="141"/>
      <c r="D167" s="158"/>
      <c r="E167" s="123"/>
      <c r="F167" s="97">
        <f t="shared" si="6"/>
        <v>0</v>
      </c>
      <c r="G167" s="161"/>
      <c r="H167" s="142"/>
      <c r="I167" s="130" t="e">
        <f>VLOOKUP(H167,[1]Presupuesto!$B$11:$C$565,2,0)</f>
        <v>#N/A</v>
      </c>
      <c r="J167" s="98" t="str">
        <f t="shared" si="7"/>
        <v>Vinculación Universidad-Sociedad</v>
      </c>
      <c r="K167" s="98" t="s">
        <v>411</v>
      </c>
    </row>
    <row r="168" spans="3:11" x14ac:dyDescent="0.25">
      <c r="C168" s="141"/>
      <c r="D168" s="158"/>
      <c r="E168" s="123"/>
      <c r="F168" s="97">
        <f t="shared" si="6"/>
        <v>0</v>
      </c>
      <c r="G168" s="161"/>
      <c r="H168" s="142"/>
      <c r="I168" s="130" t="e">
        <f>VLOOKUP(H168,[1]Presupuesto!$B$11:$C$565,2,0)</f>
        <v>#N/A</v>
      </c>
      <c r="J168" s="98" t="str">
        <f t="shared" si="7"/>
        <v>Vinculación Universidad-Sociedad</v>
      </c>
      <c r="K168" s="98" t="s">
        <v>411</v>
      </c>
    </row>
    <row r="169" spans="3:11" x14ac:dyDescent="0.25">
      <c r="C169" s="141"/>
      <c r="D169" s="158"/>
      <c r="E169" s="123"/>
      <c r="F169" s="97">
        <f t="shared" si="6"/>
        <v>0</v>
      </c>
      <c r="G169" s="161"/>
      <c r="H169" s="142"/>
      <c r="I169" s="130" t="e">
        <f>VLOOKUP(H169,[1]Presupuesto!$B$11:$C$565,2,0)</f>
        <v>#N/A</v>
      </c>
      <c r="J169" s="98" t="str">
        <f t="shared" si="7"/>
        <v>Vinculación Universidad-Sociedad</v>
      </c>
      <c r="K169" s="98" t="s">
        <v>411</v>
      </c>
    </row>
    <row r="170" spans="3:11" x14ac:dyDescent="0.25">
      <c r="C170" s="141"/>
      <c r="D170" s="158"/>
      <c r="E170" s="123"/>
      <c r="F170" s="97">
        <f t="shared" si="6"/>
        <v>0</v>
      </c>
      <c r="G170" s="161"/>
      <c r="H170" s="142"/>
      <c r="I170" s="130" t="e">
        <f>VLOOKUP(H170,[1]Presupuesto!$B$11:$C$565,2,0)</f>
        <v>#N/A</v>
      </c>
      <c r="J170" s="98" t="str">
        <f t="shared" si="7"/>
        <v>Vinculación Universidad-Sociedad</v>
      </c>
      <c r="K170" s="98" t="s">
        <v>411</v>
      </c>
    </row>
    <row r="171" spans="3:11" x14ac:dyDescent="0.25">
      <c r="C171" s="143"/>
      <c r="D171" s="151"/>
      <c r="E171" s="118"/>
      <c r="F171" s="97">
        <f t="shared" si="6"/>
        <v>0</v>
      </c>
      <c r="G171" s="161"/>
      <c r="H171" s="144"/>
      <c r="I171" s="130" t="e">
        <f>VLOOKUP(H171,[1]Presupuesto!$B$11:$C$565,2,0)</f>
        <v>#N/A</v>
      </c>
      <c r="J171" s="98" t="str">
        <f t="shared" si="7"/>
        <v>Vinculación Universidad-Sociedad</v>
      </c>
      <c r="K171" s="98" t="s">
        <v>411</v>
      </c>
    </row>
    <row r="172" spans="3:11" x14ac:dyDescent="0.25">
      <c r="C172" s="143"/>
      <c r="D172" s="151"/>
      <c r="E172" s="118"/>
      <c r="F172" s="97">
        <f t="shared" si="6"/>
        <v>0</v>
      </c>
      <c r="G172" s="161"/>
      <c r="H172" s="144"/>
      <c r="I172" s="130" t="e">
        <f>VLOOKUP(H172,[1]Presupuesto!$B$11:$C$565,2,0)</f>
        <v>#N/A</v>
      </c>
      <c r="J172" s="98" t="str">
        <f t="shared" si="7"/>
        <v>Vinculación Universidad-Sociedad</v>
      </c>
      <c r="K172" s="98" t="s">
        <v>411</v>
      </c>
    </row>
    <row r="173" spans="3:11" x14ac:dyDescent="0.25">
      <c r="C173" s="143"/>
      <c r="D173" s="151"/>
      <c r="E173" s="118"/>
      <c r="F173" s="97">
        <f t="shared" si="6"/>
        <v>0</v>
      </c>
      <c r="G173" s="161"/>
      <c r="H173" s="144"/>
      <c r="I173" s="130" t="e">
        <f>VLOOKUP(H173,[1]Presupuesto!$B$11:$C$565,2,0)</f>
        <v>#N/A</v>
      </c>
      <c r="J173" s="98" t="str">
        <f t="shared" si="7"/>
        <v>Vinculación Universidad-Sociedad</v>
      </c>
      <c r="K173" s="98" t="s">
        <v>411</v>
      </c>
    </row>
    <row r="174" spans="3:11" x14ac:dyDescent="0.25">
      <c r="C174" s="143"/>
      <c r="D174" s="151"/>
      <c r="E174" s="118"/>
      <c r="F174" s="97">
        <f t="shared" si="6"/>
        <v>0</v>
      </c>
      <c r="G174" s="161"/>
      <c r="H174" s="144"/>
      <c r="I174" s="130" t="e">
        <f>VLOOKUP(H174,[1]Presupuesto!$B$11:$C$565,2,0)</f>
        <v>#N/A</v>
      </c>
      <c r="J174" s="98" t="str">
        <f t="shared" si="7"/>
        <v>Vinculación Universidad-Sociedad</v>
      </c>
      <c r="K174" s="98" t="s">
        <v>411</v>
      </c>
    </row>
    <row r="175" spans="3:11" x14ac:dyDescent="0.25">
      <c r="C175" s="143"/>
      <c r="D175" s="151"/>
      <c r="E175" s="118"/>
      <c r="F175" s="97">
        <f t="shared" si="6"/>
        <v>0</v>
      </c>
      <c r="G175" s="161"/>
      <c r="H175" s="144"/>
      <c r="I175" s="130" t="e">
        <f>VLOOKUP(H175,[1]Presupuesto!$B$11:$C$565,2,0)</f>
        <v>#N/A</v>
      </c>
      <c r="J175" s="98" t="str">
        <f t="shared" si="7"/>
        <v>Vinculación Universidad-Sociedad</v>
      </c>
      <c r="K175" s="98" t="s">
        <v>411</v>
      </c>
    </row>
    <row r="176" spans="3:11" x14ac:dyDescent="0.25">
      <c r="C176" s="143"/>
      <c r="D176" s="151"/>
      <c r="E176" s="118"/>
      <c r="F176" s="97">
        <f t="shared" si="6"/>
        <v>0</v>
      </c>
      <c r="G176" s="161"/>
      <c r="H176" s="144"/>
      <c r="I176" s="130" t="e">
        <f>VLOOKUP(H176,[1]Presupuesto!$B$11:$C$565,2,0)</f>
        <v>#N/A</v>
      </c>
      <c r="J176" s="98" t="str">
        <f t="shared" si="7"/>
        <v>Vinculación Universidad-Sociedad</v>
      </c>
      <c r="K176" s="98" t="s">
        <v>411</v>
      </c>
    </row>
    <row r="177" spans="3:11" x14ac:dyDescent="0.25">
      <c r="C177" s="143"/>
      <c r="D177" s="151"/>
      <c r="E177" s="118"/>
      <c r="F177" s="97">
        <f t="shared" si="6"/>
        <v>0</v>
      </c>
      <c r="G177" s="161"/>
      <c r="H177" s="144"/>
      <c r="I177" s="130" t="e">
        <f>VLOOKUP(H177,[1]Presupuesto!$B$11:$C$565,2,0)</f>
        <v>#N/A</v>
      </c>
      <c r="J177" s="98" t="str">
        <f t="shared" si="7"/>
        <v>Vinculación Universidad-Sociedad</v>
      </c>
      <c r="K177" s="98" t="s">
        <v>411</v>
      </c>
    </row>
    <row r="178" spans="3:11" x14ac:dyDescent="0.25">
      <c r="C178" s="143"/>
      <c r="D178" s="151"/>
      <c r="E178" s="118"/>
      <c r="F178" s="97">
        <f t="shared" si="6"/>
        <v>0</v>
      </c>
      <c r="G178" s="161"/>
      <c r="H178" s="144"/>
      <c r="I178" s="130" t="e">
        <f>VLOOKUP(H178,[1]Presupuesto!$B$11:$C$565,2,0)</f>
        <v>#N/A</v>
      </c>
      <c r="J178" s="98" t="str">
        <f t="shared" si="7"/>
        <v>Vinculación Universidad-Sociedad</v>
      </c>
      <c r="K178" s="98" t="s">
        <v>411</v>
      </c>
    </row>
    <row r="179" spans="3:11" x14ac:dyDescent="0.25">
      <c r="C179" s="145"/>
      <c r="D179" s="151"/>
      <c r="E179" s="118"/>
      <c r="F179" s="97">
        <f t="shared" si="6"/>
        <v>0</v>
      </c>
      <c r="G179" s="161"/>
      <c r="H179" s="146"/>
      <c r="I179" s="130" t="e">
        <f>VLOOKUP(H179,[1]Presupuesto!$B$11:$C$565,2,0)</f>
        <v>#N/A</v>
      </c>
      <c r="J179" s="98" t="str">
        <f t="shared" si="7"/>
        <v>Vinculación Universidad-Sociedad</v>
      </c>
      <c r="K179" s="98" t="s">
        <v>402</v>
      </c>
    </row>
    <row r="180" spans="3:11" x14ac:dyDescent="0.25">
      <c r="C180" s="145"/>
      <c r="D180" s="151"/>
      <c r="E180" s="118"/>
      <c r="F180" s="97">
        <f t="shared" si="6"/>
        <v>0</v>
      </c>
      <c r="G180" s="161"/>
      <c r="H180" s="146"/>
      <c r="I180" s="130" t="e">
        <f>VLOOKUP(H180,[1]Presupuesto!$B$11:$C$565,2,0)</f>
        <v>#N/A</v>
      </c>
      <c r="J180" s="98" t="str">
        <f t="shared" si="7"/>
        <v>Vinculación Universidad-Sociedad</v>
      </c>
      <c r="K180" s="98" t="s">
        <v>411</v>
      </c>
    </row>
    <row r="181" spans="3:11" x14ac:dyDescent="0.25">
      <c r="C181" s="145"/>
      <c r="D181" s="151"/>
      <c r="E181" s="118"/>
      <c r="F181" s="97">
        <f t="shared" si="6"/>
        <v>0</v>
      </c>
      <c r="G181" s="161"/>
      <c r="H181" s="146"/>
      <c r="I181" s="130" t="e">
        <f>VLOOKUP(H181,[1]Presupuesto!$B$11:$C$565,2,0)</f>
        <v>#N/A</v>
      </c>
      <c r="J181" s="98" t="str">
        <f t="shared" si="7"/>
        <v>Vinculación Universidad-Sociedad</v>
      </c>
      <c r="K181" s="98" t="s">
        <v>411</v>
      </c>
    </row>
    <row r="182" spans="3:11" x14ac:dyDescent="0.25">
      <c r="C182" s="145"/>
      <c r="D182" s="151"/>
      <c r="E182" s="118"/>
      <c r="F182" s="97">
        <f t="shared" si="6"/>
        <v>0</v>
      </c>
      <c r="G182" s="161"/>
      <c r="H182" s="146"/>
      <c r="I182" s="130" t="e">
        <f>VLOOKUP(H182,[1]Presupuesto!$B$11:$C$565,2,0)</f>
        <v>#N/A</v>
      </c>
      <c r="J182" s="98" t="str">
        <f t="shared" si="7"/>
        <v>Vinculación Universidad-Sociedad</v>
      </c>
      <c r="K182" s="98" t="s">
        <v>411</v>
      </c>
    </row>
    <row r="183" spans="3:11" ht="15.75" thickBot="1" x14ac:dyDescent="0.3">
      <c r="C183" s="147"/>
      <c r="D183" s="159"/>
      <c r="E183" s="103"/>
      <c r="F183" s="105">
        <f t="shared" si="6"/>
        <v>0</v>
      </c>
      <c r="G183" s="162"/>
      <c r="H183" s="148"/>
      <c r="I183" s="132" t="e">
        <f>VLOOKUP(H183,[1]Presupuesto!$B$11:$C$565,2,0)</f>
        <v>#N/A</v>
      </c>
      <c r="J183" s="106" t="str">
        <f t="shared" si="7"/>
        <v>Vinculación Universidad-Sociedad</v>
      </c>
      <c r="K183" s="124" t="s">
        <v>393</v>
      </c>
    </row>
    <row r="184" spans="3:11" x14ac:dyDescent="0.25">
      <c r="C184" s="464"/>
      <c r="D184" s="464"/>
      <c r="E184" s="464"/>
      <c r="F184" s="464"/>
      <c r="G184" s="451"/>
      <c r="H184" s="464"/>
      <c r="I184" s="464"/>
      <c r="J184" s="464"/>
      <c r="K184" s="464"/>
    </row>
    <row r="185" spans="3:11" ht="15.75" thickBot="1" x14ac:dyDescent="0.3">
      <c r="C185" s="464"/>
      <c r="D185" s="464"/>
      <c r="E185" s="464"/>
      <c r="F185" s="464"/>
      <c r="G185" s="451"/>
      <c r="H185" s="464"/>
      <c r="I185" s="464"/>
      <c r="J185" s="464"/>
      <c r="K185" s="464"/>
    </row>
    <row r="186" spans="3:11" ht="15.75" thickBot="1" x14ac:dyDescent="0.3">
      <c r="C186" s="157" t="s">
        <v>53</v>
      </c>
      <c r="D186" s="371">
        <f>SUM(F193:F227)</f>
        <v>900</v>
      </c>
      <c r="E186" s="464"/>
      <c r="F186" s="70"/>
      <c r="G186" s="79"/>
      <c r="H186" s="70"/>
      <c r="I186" s="70"/>
      <c r="J186" s="464"/>
      <c r="K186" s="464"/>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391</v>
      </c>
      <c r="D189" s="367" t="str">
        <f>'[1]3. Vinculación Univ. Sociedad'!F23</f>
        <v>IA-3.2.3.2.1</v>
      </c>
      <c r="E189" s="93"/>
      <c r="F189" s="93"/>
      <c r="G189" s="93"/>
      <c r="H189" s="76"/>
      <c r="I189" s="76"/>
      <c r="J189" s="76"/>
      <c r="K189" s="112"/>
    </row>
    <row r="190" spans="3:11" ht="18.75" x14ac:dyDescent="0.25">
      <c r="C190" s="210" t="str">
        <f>IFERROR(VLOOKUP(D189,'[1]1. Desarrollo e Innov. Curricu.'!$F:$G,2,FALSE),IFERROR(VLOOKUP(D189,'[1]2. Investigación Científica'!$F:$G,2,FALSE),IFERROR(VLOOKUP(D189,'[1]3. Vinculación Univ. Sociedad'!$F:$G,2,FALSE),IFERROR(VLOOKUP(D189,'[1]4. Docencia y Profesorado Univ.'!$F:$G,2,FALSE),IFERROR(VLOOKUP(D189,'[1]5. Estudiantes y Graduados'!$F:$G,2,FALSE),IFERROR(VLOOKUP(D189,'[1]11. Gestion Administrativa'!$F:$G,2,FALSE),IFERROR(VLOOKUP(D189,'[1]13. Gestión Académica'!$F:$G,2,FALSE),IFERROR(VLOOKUP(D189,'[1]9. Asegura. de la Calid. y M'!$F:$G,2,FALSE),IFERROR(VLOOKUP(D189,'[1]6. Gestión del Conocimiento'!$F:$G,2,FALSE),IFERROR(VLOOKUP(D189,'[1]15. Gobernabilidad y Proceso...'!$F:$G,2,FALSE),IFERROR(VLOOKUP(D189,'[1]12. Gestión del Talento Humano'!$F:$G,2,FALSE),IFERROR(VLOOKUP(D189,'[1]14. Internacional... de la E.S.'!$F:$G,2,FALSE),IFERROR(VLOOKUP(D189,'[1]10. Posgrado'!$F:$G,2,FALSE),IFERROR(VLOOKUP(D189,'[1]17. Gestión TIC'!$F:$G,2,FALSE),IFERROR(VLOOKUP(D189,'[1]16. Desa. del Sistema Educ.Sup.'!$F:$G,2,FALSE),IFERROR(VLOOKUP(D189,'[1]8. Cultura de Inno. Insti...'!$F:$G,2,FALSE),VLOOKUP(D189,'[1]7. Lo Esencial de la Reforma U.'!$F:$G,2,0)))))))))))))))))</f>
        <v>3 Jornadas de capacitación dirigida a los productores interesados en sembrar el cultivo de marañon</v>
      </c>
      <c r="D190" s="31"/>
      <c r="E190" s="93"/>
      <c r="F190" s="93"/>
      <c r="G190" s="93"/>
      <c r="H190" s="76"/>
      <c r="I190" s="76"/>
      <c r="J190" s="76"/>
      <c r="K190" s="112"/>
    </row>
    <row r="191" spans="3:11" ht="15.75" thickBot="1" x14ac:dyDescent="0.3">
      <c r="C191" s="464"/>
      <c r="D191" s="464"/>
      <c r="E191" s="464"/>
      <c r="F191" s="93"/>
      <c r="G191" s="76"/>
      <c r="H191" s="76"/>
      <c r="I191" s="76"/>
      <c r="J191" s="464"/>
      <c r="K191" s="464"/>
    </row>
    <row r="192" spans="3:11" ht="30.75" thickBot="1" x14ac:dyDescent="0.3">
      <c r="C192" s="129" t="s">
        <v>44</v>
      </c>
      <c r="D192" s="129" t="s">
        <v>55</v>
      </c>
      <c r="E192" s="136" t="s">
        <v>57</v>
      </c>
      <c r="F192" s="135" t="s">
        <v>27</v>
      </c>
      <c r="G192" s="133" t="s">
        <v>130</v>
      </c>
      <c r="H192" s="136" t="s">
        <v>46</v>
      </c>
      <c r="I192" s="133" t="s">
        <v>131</v>
      </c>
      <c r="J192" s="133" t="s">
        <v>409</v>
      </c>
      <c r="K192" s="133" t="s">
        <v>410</v>
      </c>
    </row>
    <row r="193" spans="3:11" x14ac:dyDescent="0.25">
      <c r="C193" s="220" t="s">
        <v>438</v>
      </c>
      <c r="D193" s="221"/>
      <c r="E193" s="219">
        <f>HLOOKUP(C193,$AH$2:$BU$3,2,0)</f>
        <v>620</v>
      </c>
      <c r="F193" s="97">
        <f t="shared" ref="F193:F227" si="8">D193*E193</f>
        <v>0</v>
      </c>
      <c r="G193" s="161"/>
      <c r="H193" s="142"/>
      <c r="I193" s="130" t="e">
        <f>VLOOKUP(H193,[1]Presupuesto!$B$11:$C$565,2,0)</f>
        <v>#N/A</v>
      </c>
      <c r="J193" s="218" t="s">
        <v>470</v>
      </c>
      <c r="K193" s="98" t="s">
        <v>393</v>
      </c>
    </row>
    <row r="194" spans="3:11" x14ac:dyDescent="0.25">
      <c r="C194" s="141" t="s">
        <v>1704</v>
      </c>
      <c r="D194" s="158">
        <v>1</v>
      </c>
      <c r="E194" s="123">
        <v>300</v>
      </c>
      <c r="F194" s="97">
        <f t="shared" si="8"/>
        <v>300</v>
      </c>
      <c r="G194" s="161" t="s">
        <v>128</v>
      </c>
      <c r="H194" s="142" t="s">
        <v>872</v>
      </c>
      <c r="I194" s="130" t="str">
        <f>VLOOKUP(H194,[1]Presupuesto!$B$11:$C$565,2,0)</f>
        <v>DIESEL</v>
      </c>
      <c r="J194" s="98" t="str">
        <f>$J$193</f>
        <v>Vinculación Universidad-Sociedad</v>
      </c>
      <c r="K194" s="98" t="s">
        <v>395</v>
      </c>
    </row>
    <row r="195" spans="3:11" x14ac:dyDescent="0.25">
      <c r="C195" s="141" t="s">
        <v>1704</v>
      </c>
      <c r="D195" s="158">
        <v>1</v>
      </c>
      <c r="E195" s="123">
        <v>300</v>
      </c>
      <c r="F195" s="97">
        <f t="shared" si="8"/>
        <v>300</v>
      </c>
      <c r="G195" s="161" t="s">
        <v>128</v>
      </c>
      <c r="H195" s="142" t="s">
        <v>872</v>
      </c>
      <c r="I195" s="130" t="str">
        <f>VLOOKUP(H195,[1]Presupuesto!$B$11:$C$565,2,0)</f>
        <v>DIESEL</v>
      </c>
      <c r="J195" s="98" t="str">
        <f t="shared" ref="J195:J227" si="9">$J$193</f>
        <v>Vinculación Universidad-Sociedad</v>
      </c>
      <c r="K195" s="98" t="s">
        <v>398</v>
      </c>
    </row>
    <row r="196" spans="3:11" x14ac:dyDescent="0.25">
      <c r="C196" s="141" t="s">
        <v>1704</v>
      </c>
      <c r="D196" s="158">
        <v>1</v>
      </c>
      <c r="E196" s="123">
        <v>300</v>
      </c>
      <c r="F196" s="97">
        <f t="shared" si="8"/>
        <v>300</v>
      </c>
      <c r="G196" s="161" t="s">
        <v>128</v>
      </c>
      <c r="H196" s="142" t="s">
        <v>872</v>
      </c>
      <c r="I196" s="130" t="str">
        <f>VLOOKUP(H196,[1]Presupuesto!$B$11:$C$565,2,0)</f>
        <v>DIESEL</v>
      </c>
      <c r="J196" s="98" t="str">
        <f t="shared" si="9"/>
        <v>Vinculación Universidad-Sociedad</v>
      </c>
      <c r="K196" s="98" t="s">
        <v>401</v>
      </c>
    </row>
    <row r="197" spans="3:11" x14ac:dyDescent="0.25">
      <c r="C197" s="141"/>
      <c r="D197" s="158"/>
      <c r="E197" s="123"/>
      <c r="F197" s="97">
        <f t="shared" si="8"/>
        <v>0</v>
      </c>
      <c r="G197" s="161"/>
      <c r="H197" s="142"/>
      <c r="I197" s="130" t="e">
        <f>VLOOKUP(H197,[1]Presupuesto!$B$11:$C$565,2,0)</f>
        <v>#N/A</v>
      </c>
      <c r="J197" s="98" t="str">
        <f t="shared" si="9"/>
        <v>Vinculación Universidad-Sociedad</v>
      </c>
      <c r="K197" s="98" t="s">
        <v>411</v>
      </c>
    </row>
    <row r="198" spans="3:11" x14ac:dyDescent="0.25">
      <c r="C198" s="141"/>
      <c r="D198" s="158"/>
      <c r="E198" s="123"/>
      <c r="F198" s="97">
        <f t="shared" si="8"/>
        <v>0</v>
      </c>
      <c r="G198" s="161"/>
      <c r="H198" s="142"/>
      <c r="I198" s="130" t="e">
        <f>VLOOKUP(H198,[1]Presupuesto!$B$11:$C$565,2,0)</f>
        <v>#N/A</v>
      </c>
      <c r="J198" s="98" t="str">
        <f t="shared" si="9"/>
        <v>Vinculación Universidad-Sociedad</v>
      </c>
      <c r="K198" s="98" t="s">
        <v>400</v>
      </c>
    </row>
    <row r="199" spans="3:11" x14ac:dyDescent="0.25">
      <c r="C199" s="141"/>
      <c r="D199" s="158"/>
      <c r="E199" s="123"/>
      <c r="F199" s="97">
        <f t="shared" si="8"/>
        <v>0</v>
      </c>
      <c r="G199" s="161"/>
      <c r="H199" s="142"/>
      <c r="I199" s="130" t="e">
        <f>VLOOKUP(H199,[1]Presupuesto!$B$11:$C$565,2,0)</f>
        <v>#N/A</v>
      </c>
      <c r="J199" s="98" t="str">
        <f t="shared" si="9"/>
        <v>Vinculación Universidad-Sociedad</v>
      </c>
      <c r="K199" s="98" t="s">
        <v>411</v>
      </c>
    </row>
    <row r="200" spans="3:11" x14ac:dyDescent="0.25">
      <c r="C200" s="141"/>
      <c r="D200" s="158"/>
      <c r="E200" s="123"/>
      <c r="F200" s="97">
        <f t="shared" si="8"/>
        <v>0</v>
      </c>
      <c r="G200" s="161"/>
      <c r="H200" s="142"/>
      <c r="I200" s="130" t="e">
        <f>VLOOKUP(H200,[1]Presupuesto!$B$11:$C$565,2,0)</f>
        <v>#N/A</v>
      </c>
      <c r="J200" s="98" t="str">
        <f t="shared" si="9"/>
        <v>Vinculación Universidad-Sociedad</v>
      </c>
      <c r="K200" s="98" t="s">
        <v>411</v>
      </c>
    </row>
    <row r="201" spans="3:11" x14ac:dyDescent="0.25">
      <c r="C201" s="141"/>
      <c r="D201" s="158"/>
      <c r="E201" s="123"/>
      <c r="F201" s="97">
        <f t="shared" si="8"/>
        <v>0</v>
      </c>
      <c r="G201" s="161"/>
      <c r="H201" s="142"/>
      <c r="I201" s="130" t="e">
        <f>VLOOKUP(H201,[1]Presupuesto!$B$11:$C$565,2,0)</f>
        <v>#N/A</v>
      </c>
      <c r="J201" s="98" t="str">
        <f t="shared" si="9"/>
        <v>Vinculación Universidad-Sociedad</v>
      </c>
      <c r="K201" s="98" t="s">
        <v>411</v>
      </c>
    </row>
    <row r="202" spans="3:11" x14ac:dyDescent="0.25">
      <c r="C202" s="141"/>
      <c r="D202" s="158"/>
      <c r="E202" s="123"/>
      <c r="F202" s="97">
        <f t="shared" si="8"/>
        <v>0</v>
      </c>
      <c r="G202" s="161"/>
      <c r="H202" s="142"/>
      <c r="I202" s="130" t="e">
        <f>VLOOKUP(H202,[1]Presupuesto!$B$11:$C$565,2,0)</f>
        <v>#N/A</v>
      </c>
      <c r="J202" s="98" t="str">
        <f t="shared" si="9"/>
        <v>Vinculación Universidad-Sociedad</v>
      </c>
      <c r="K202" s="98" t="s">
        <v>411</v>
      </c>
    </row>
    <row r="203" spans="3:11" x14ac:dyDescent="0.25">
      <c r="C203" s="141"/>
      <c r="D203" s="158"/>
      <c r="E203" s="123"/>
      <c r="F203" s="97">
        <f t="shared" si="8"/>
        <v>0</v>
      </c>
      <c r="G203" s="161"/>
      <c r="H203" s="142"/>
      <c r="I203" s="130" t="e">
        <f>VLOOKUP(H203,[1]Presupuesto!$B$11:$C$565,2,0)</f>
        <v>#N/A</v>
      </c>
      <c r="J203" s="98" t="str">
        <f t="shared" si="9"/>
        <v>Vinculación Universidad-Sociedad</v>
      </c>
      <c r="K203" s="98" t="s">
        <v>411</v>
      </c>
    </row>
    <row r="204" spans="3:11" x14ac:dyDescent="0.25">
      <c r="C204" s="141"/>
      <c r="D204" s="158"/>
      <c r="E204" s="123"/>
      <c r="F204" s="97">
        <f t="shared" si="8"/>
        <v>0</v>
      </c>
      <c r="G204" s="161"/>
      <c r="H204" s="142"/>
      <c r="I204" s="130" t="e">
        <f>VLOOKUP(H204,[1]Presupuesto!$B$11:$C$565,2,0)</f>
        <v>#N/A</v>
      </c>
      <c r="J204" s="98" t="str">
        <f t="shared" si="9"/>
        <v>Vinculación Universidad-Sociedad</v>
      </c>
      <c r="K204" s="98" t="s">
        <v>411</v>
      </c>
    </row>
    <row r="205" spans="3:11" x14ac:dyDescent="0.25">
      <c r="C205" s="141"/>
      <c r="D205" s="158"/>
      <c r="E205" s="123"/>
      <c r="F205" s="97">
        <f t="shared" si="8"/>
        <v>0</v>
      </c>
      <c r="G205" s="161"/>
      <c r="H205" s="142"/>
      <c r="I205" s="130" t="e">
        <f>VLOOKUP(H205,[1]Presupuesto!$B$11:$C$565,2,0)</f>
        <v>#N/A</v>
      </c>
      <c r="J205" s="98" t="str">
        <f t="shared" si="9"/>
        <v>Vinculación Universidad-Sociedad</v>
      </c>
      <c r="K205" s="98" t="s">
        <v>411</v>
      </c>
    </row>
    <row r="206" spans="3:11" x14ac:dyDescent="0.25">
      <c r="C206" s="141"/>
      <c r="D206" s="158"/>
      <c r="E206" s="123"/>
      <c r="F206" s="97">
        <f t="shared" si="8"/>
        <v>0</v>
      </c>
      <c r="G206" s="161"/>
      <c r="H206" s="142"/>
      <c r="I206" s="130" t="e">
        <f>VLOOKUP(H206,[1]Presupuesto!$B$11:$C$565,2,0)</f>
        <v>#N/A</v>
      </c>
      <c r="J206" s="98" t="str">
        <f t="shared" si="9"/>
        <v>Vinculación Universidad-Sociedad</v>
      </c>
      <c r="K206" s="98" t="s">
        <v>411</v>
      </c>
    </row>
    <row r="207" spans="3:11" x14ac:dyDescent="0.25">
      <c r="C207" s="141"/>
      <c r="D207" s="158"/>
      <c r="E207" s="123"/>
      <c r="F207" s="97">
        <f t="shared" si="8"/>
        <v>0</v>
      </c>
      <c r="G207" s="161"/>
      <c r="H207" s="142"/>
      <c r="I207" s="130" t="e">
        <f>VLOOKUP(H207,[1]Presupuesto!$B$11:$C$565,2,0)</f>
        <v>#N/A</v>
      </c>
      <c r="J207" s="98" t="str">
        <f t="shared" si="9"/>
        <v>Vinculación Universidad-Sociedad</v>
      </c>
      <c r="K207" s="98" t="s">
        <v>411</v>
      </c>
    </row>
    <row r="208" spans="3:11" x14ac:dyDescent="0.25">
      <c r="C208" s="141"/>
      <c r="D208" s="158"/>
      <c r="E208" s="123"/>
      <c r="F208" s="97">
        <f t="shared" si="8"/>
        <v>0</v>
      </c>
      <c r="G208" s="161"/>
      <c r="H208" s="142"/>
      <c r="I208" s="130" t="e">
        <f>VLOOKUP(H208,[1]Presupuesto!$B$11:$C$565,2,0)</f>
        <v>#N/A</v>
      </c>
      <c r="J208" s="98" t="str">
        <f t="shared" si="9"/>
        <v>Vinculación Universidad-Sociedad</v>
      </c>
      <c r="K208" s="98" t="s">
        <v>411</v>
      </c>
    </row>
    <row r="209" spans="3:11" x14ac:dyDescent="0.25">
      <c r="C209" s="141"/>
      <c r="D209" s="158"/>
      <c r="E209" s="123"/>
      <c r="F209" s="97">
        <f t="shared" si="8"/>
        <v>0</v>
      </c>
      <c r="G209" s="161"/>
      <c r="H209" s="142"/>
      <c r="I209" s="130" t="e">
        <f>VLOOKUP(H209,[1]Presupuesto!$B$11:$C$565,2,0)</f>
        <v>#N/A</v>
      </c>
      <c r="J209" s="98" t="str">
        <f t="shared" si="9"/>
        <v>Vinculación Universidad-Sociedad</v>
      </c>
      <c r="K209" s="98" t="s">
        <v>411</v>
      </c>
    </row>
    <row r="210" spans="3:11" x14ac:dyDescent="0.25">
      <c r="C210" s="141"/>
      <c r="D210" s="158"/>
      <c r="E210" s="123"/>
      <c r="F210" s="97">
        <f t="shared" si="8"/>
        <v>0</v>
      </c>
      <c r="G210" s="161"/>
      <c r="H210" s="142"/>
      <c r="I210" s="130" t="e">
        <f>VLOOKUP(H210,[1]Presupuesto!$B$11:$C$565,2,0)</f>
        <v>#N/A</v>
      </c>
      <c r="J210" s="98" t="str">
        <f t="shared" si="9"/>
        <v>Vinculación Universidad-Sociedad</v>
      </c>
      <c r="K210" s="98" t="s">
        <v>411</v>
      </c>
    </row>
    <row r="211" spans="3:11" x14ac:dyDescent="0.25">
      <c r="C211" s="141"/>
      <c r="D211" s="158"/>
      <c r="E211" s="123"/>
      <c r="F211" s="97">
        <f t="shared" si="8"/>
        <v>0</v>
      </c>
      <c r="G211" s="161"/>
      <c r="H211" s="142"/>
      <c r="I211" s="130" t="e">
        <f>VLOOKUP(H211,[1]Presupuesto!$B$11:$C$565,2,0)</f>
        <v>#N/A</v>
      </c>
      <c r="J211" s="98" t="str">
        <f t="shared" si="9"/>
        <v>Vinculación Universidad-Sociedad</v>
      </c>
      <c r="K211" s="98" t="s">
        <v>411</v>
      </c>
    </row>
    <row r="212" spans="3:11" x14ac:dyDescent="0.25">
      <c r="C212" s="141"/>
      <c r="D212" s="158"/>
      <c r="E212" s="123"/>
      <c r="F212" s="97">
        <f t="shared" si="8"/>
        <v>0</v>
      </c>
      <c r="G212" s="161"/>
      <c r="H212" s="142"/>
      <c r="I212" s="130" t="e">
        <f>VLOOKUP(H212,[1]Presupuesto!$B$11:$C$565,2,0)</f>
        <v>#N/A</v>
      </c>
      <c r="J212" s="98" t="str">
        <f t="shared" si="9"/>
        <v>Vinculación Universidad-Sociedad</v>
      </c>
      <c r="K212" s="98" t="s">
        <v>411</v>
      </c>
    </row>
    <row r="213" spans="3:11" x14ac:dyDescent="0.25">
      <c r="C213" s="141"/>
      <c r="D213" s="158"/>
      <c r="E213" s="123"/>
      <c r="F213" s="97">
        <f t="shared" si="8"/>
        <v>0</v>
      </c>
      <c r="G213" s="161"/>
      <c r="H213" s="142"/>
      <c r="I213" s="130" t="e">
        <f>VLOOKUP(H213,[1]Presupuesto!$B$11:$C$565,2,0)</f>
        <v>#N/A</v>
      </c>
      <c r="J213" s="98" t="str">
        <f t="shared" si="9"/>
        <v>Vinculación Universidad-Sociedad</v>
      </c>
      <c r="K213" s="98" t="s">
        <v>411</v>
      </c>
    </row>
    <row r="214" spans="3:11" x14ac:dyDescent="0.25">
      <c r="C214" s="141"/>
      <c r="D214" s="158"/>
      <c r="E214" s="123"/>
      <c r="F214" s="97">
        <f t="shared" si="8"/>
        <v>0</v>
      </c>
      <c r="G214" s="161"/>
      <c r="H214" s="142"/>
      <c r="I214" s="130" t="e">
        <f>VLOOKUP(H214,[1]Presupuesto!$B$11:$C$565,2,0)</f>
        <v>#N/A</v>
      </c>
      <c r="J214" s="98" t="str">
        <f t="shared" si="9"/>
        <v>Vinculación Universidad-Sociedad</v>
      </c>
      <c r="K214" s="98" t="s">
        <v>411</v>
      </c>
    </row>
    <row r="215" spans="3:11" x14ac:dyDescent="0.25">
      <c r="C215" s="143"/>
      <c r="D215" s="151"/>
      <c r="E215" s="118"/>
      <c r="F215" s="97">
        <f t="shared" si="8"/>
        <v>0</v>
      </c>
      <c r="G215" s="161"/>
      <c r="H215" s="144"/>
      <c r="I215" s="130" t="e">
        <f>VLOOKUP(H215,[1]Presupuesto!$B$11:$C$565,2,0)</f>
        <v>#N/A</v>
      </c>
      <c r="J215" s="98" t="str">
        <f t="shared" si="9"/>
        <v>Vinculación Universidad-Sociedad</v>
      </c>
      <c r="K215" s="98" t="s">
        <v>411</v>
      </c>
    </row>
    <row r="216" spans="3:11" x14ac:dyDescent="0.25">
      <c r="C216" s="143"/>
      <c r="D216" s="151"/>
      <c r="E216" s="118"/>
      <c r="F216" s="97">
        <f t="shared" si="8"/>
        <v>0</v>
      </c>
      <c r="G216" s="161"/>
      <c r="H216" s="144"/>
      <c r="I216" s="130" t="e">
        <f>VLOOKUP(H216,[1]Presupuesto!$B$11:$C$565,2,0)</f>
        <v>#N/A</v>
      </c>
      <c r="J216" s="98" t="str">
        <f t="shared" si="9"/>
        <v>Vinculación Universidad-Sociedad</v>
      </c>
      <c r="K216" s="98" t="s">
        <v>411</v>
      </c>
    </row>
    <row r="217" spans="3:11" x14ac:dyDescent="0.25">
      <c r="C217" s="143"/>
      <c r="D217" s="151"/>
      <c r="E217" s="118"/>
      <c r="F217" s="97">
        <f t="shared" si="8"/>
        <v>0</v>
      </c>
      <c r="G217" s="161"/>
      <c r="H217" s="144"/>
      <c r="I217" s="130" t="e">
        <f>VLOOKUP(H217,[1]Presupuesto!$B$11:$C$565,2,0)</f>
        <v>#N/A</v>
      </c>
      <c r="J217" s="98" t="str">
        <f t="shared" si="9"/>
        <v>Vinculación Universidad-Sociedad</v>
      </c>
      <c r="K217" s="98" t="s">
        <v>411</v>
      </c>
    </row>
    <row r="218" spans="3:11" x14ac:dyDescent="0.25">
      <c r="C218" s="143"/>
      <c r="D218" s="151"/>
      <c r="E218" s="118"/>
      <c r="F218" s="97">
        <f t="shared" si="8"/>
        <v>0</v>
      </c>
      <c r="G218" s="161"/>
      <c r="H218" s="144"/>
      <c r="I218" s="130" t="e">
        <f>VLOOKUP(H218,[1]Presupuesto!$B$11:$C$565,2,0)</f>
        <v>#N/A</v>
      </c>
      <c r="J218" s="98" t="str">
        <f t="shared" si="9"/>
        <v>Vinculación Universidad-Sociedad</v>
      </c>
      <c r="K218" s="98" t="s">
        <v>411</v>
      </c>
    </row>
    <row r="219" spans="3:11" x14ac:dyDescent="0.25">
      <c r="C219" s="143"/>
      <c r="D219" s="151"/>
      <c r="E219" s="118"/>
      <c r="F219" s="97">
        <f t="shared" si="8"/>
        <v>0</v>
      </c>
      <c r="G219" s="161"/>
      <c r="H219" s="144"/>
      <c r="I219" s="130" t="e">
        <f>VLOOKUP(H219,[1]Presupuesto!$B$11:$C$565,2,0)</f>
        <v>#N/A</v>
      </c>
      <c r="J219" s="98" t="str">
        <f t="shared" si="9"/>
        <v>Vinculación Universidad-Sociedad</v>
      </c>
      <c r="K219" s="98" t="s">
        <v>411</v>
      </c>
    </row>
    <row r="220" spans="3:11" x14ac:dyDescent="0.25">
      <c r="C220" s="143"/>
      <c r="D220" s="151"/>
      <c r="E220" s="118"/>
      <c r="F220" s="97">
        <f t="shared" si="8"/>
        <v>0</v>
      </c>
      <c r="G220" s="161"/>
      <c r="H220" s="144"/>
      <c r="I220" s="130" t="e">
        <f>VLOOKUP(H220,[1]Presupuesto!$B$11:$C$565,2,0)</f>
        <v>#N/A</v>
      </c>
      <c r="J220" s="98" t="str">
        <f t="shared" si="9"/>
        <v>Vinculación Universidad-Sociedad</v>
      </c>
      <c r="K220" s="98" t="s">
        <v>411</v>
      </c>
    </row>
    <row r="221" spans="3:11" x14ac:dyDescent="0.25">
      <c r="C221" s="143"/>
      <c r="D221" s="151"/>
      <c r="E221" s="118"/>
      <c r="F221" s="97">
        <f t="shared" si="8"/>
        <v>0</v>
      </c>
      <c r="G221" s="161"/>
      <c r="H221" s="144"/>
      <c r="I221" s="130" t="e">
        <f>VLOOKUP(H221,[1]Presupuesto!$B$11:$C$565,2,0)</f>
        <v>#N/A</v>
      </c>
      <c r="J221" s="98" t="str">
        <f t="shared" si="9"/>
        <v>Vinculación Universidad-Sociedad</v>
      </c>
      <c r="K221" s="98" t="s">
        <v>411</v>
      </c>
    </row>
    <row r="222" spans="3:11" x14ac:dyDescent="0.25">
      <c r="C222" s="143"/>
      <c r="D222" s="151"/>
      <c r="E222" s="118"/>
      <c r="F222" s="97">
        <f t="shared" si="8"/>
        <v>0</v>
      </c>
      <c r="G222" s="161"/>
      <c r="H222" s="144"/>
      <c r="I222" s="130" t="e">
        <f>VLOOKUP(H222,[1]Presupuesto!$B$11:$C$565,2,0)</f>
        <v>#N/A</v>
      </c>
      <c r="J222" s="98" t="str">
        <f t="shared" si="9"/>
        <v>Vinculación Universidad-Sociedad</v>
      </c>
      <c r="K222" s="98" t="s">
        <v>411</v>
      </c>
    </row>
    <row r="223" spans="3:11" x14ac:dyDescent="0.25">
      <c r="C223" s="145"/>
      <c r="D223" s="151"/>
      <c r="E223" s="118"/>
      <c r="F223" s="97">
        <f t="shared" si="8"/>
        <v>0</v>
      </c>
      <c r="G223" s="161"/>
      <c r="H223" s="146"/>
      <c r="I223" s="130" t="e">
        <f>VLOOKUP(H223,[1]Presupuesto!$B$11:$C$565,2,0)</f>
        <v>#N/A</v>
      </c>
      <c r="J223" s="98" t="str">
        <f t="shared" si="9"/>
        <v>Vinculación Universidad-Sociedad</v>
      </c>
      <c r="K223" s="98" t="s">
        <v>402</v>
      </c>
    </row>
    <row r="224" spans="3:11" x14ac:dyDescent="0.25">
      <c r="C224" s="145"/>
      <c r="D224" s="151"/>
      <c r="E224" s="118"/>
      <c r="F224" s="97">
        <f t="shared" si="8"/>
        <v>0</v>
      </c>
      <c r="G224" s="161"/>
      <c r="H224" s="146"/>
      <c r="I224" s="130" t="e">
        <f>VLOOKUP(H224,[1]Presupuesto!$B$11:$C$565,2,0)</f>
        <v>#N/A</v>
      </c>
      <c r="J224" s="98" t="str">
        <f t="shared" si="9"/>
        <v>Vinculación Universidad-Sociedad</v>
      </c>
      <c r="K224" s="98" t="s">
        <v>411</v>
      </c>
    </row>
    <row r="225" spans="3:11" x14ac:dyDescent="0.25">
      <c r="C225" s="145"/>
      <c r="D225" s="151"/>
      <c r="E225" s="118"/>
      <c r="F225" s="97">
        <f t="shared" si="8"/>
        <v>0</v>
      </c>
      <c r="G225" s="161"/>
      <c r="H225" s="146"/>
      <c r="I225" s="130" t="e">
        <f>VLOOKUP(H225,[1]Presupuesto!$B$11:$C$565,2,0)</f>
        <v>#N/A</v>
      </c>
      <c r="J225" s="98" t="str">
        <f t="shared" si="9"/>
        <v>Vinculación Universidad-Sociedad</v>
      </c>
      <c r="K225" s="98" t="s">
        <v>411</v>
      </c>
    </row>
    <row r="226" spans="3:11" x14ac:dyDescent="0.25">
      <c r="C226" s="145"/>
      <c r="D226" s="151"/>
      <c r="E226" s="118"/>
      <c r="F226" s="97">
        <f t="shared" si="8"/>
        <v>0</v>
      </c>
      <c r="G226" s="161"/>
      <c r="H226" s="146"/>
      <c r="I226" s="130" t="e">
        <f>VLOOKUP(H226,[1]Presupuesto!$B$11:$C$565,2,0)</f>
        <v>#N/A</v>
      </c>
      <c r="J226" s="98" t="str">
        <f t="shared" si="9"/>
        <v>Vinculación Universidad-Sociedad</v>
      </c>
      <c r="K226" s="98" t="s">
        <v>411</v>
      </c>
    </row>
    <row r="227" spans="3:11" ht="15.75" thickBot="1" x14ac:dyDescent="0.3">
      <c r="C227" s="147"/>
      <c r="D227" s="159"/>
      <c r="E227" s="103"/>
      <c r="F227" s="105">
        <f t="shared" si="8"/>
        <v>0</v>
      </c>
      <c r="G227" s="162"/>
      <c r="H227" s="148"/>
      <c r="I227" s="132" t="e">
        <f>VLOOKUP(H227,[1]Presupuesto!$B$11:$C$565,2,0)</f>
        <v>#N/A</v>
      </c>
      <c r="J227" s="106" t="str">
        <f t="shared" si="9"/>
        <v>Vinculación Universidad-Sociedad</v>
      </c>
      <c r="K227" s="124" t="s">
        <v>393</v>
      </c>
    </row>
    <row r="228" spans="3:11" x14ac:dyDescent="0.25">
      <c r="C228" s="464"/>
      <c r="D228" s="464"/>
      <c r="E228" s="464"/>
      <c r="F228" s="464"/>
      <c r="G228" s="451"/>
      <c r="H228" s="464"/>
      <c r="I228" s="464"/>
      <c r="J228" s="464"/>
      <c r="K228" s="464"/>
    </row>
    <row r="229" spans="3:11" ht="15.75" thickBot="1" x14ac:dyDescent="0.3">
      <c r="C229" s="464"/>
      <c r="D229" s="464"/>
      <c r="E229" s="464"/>
      <c r="F229" s="90"/>
      <c r="G229" s="89"/>
      <c r="H229" s="90"/>
      <c r="I229" s="90"/>
      <c r="J229" s="464"/>
      <c r="K229" s="464"/>
    </row>
    <row r="230" spans="3:11" ht="15.75" thickBot="1" x14ac:dyDescent="0.3">
      <c r="C230" s="157" t="s">
        <v>53</v>
      </c>
      <c r="D230" s="371">
        <f>SUM(F237:F271)</f>
        <v>150000</v>
      </c>
      <c r="E230" s="464"/>
      <c r="F230" s="70"/>
      <c r="G230" s="79"/>
      <c r="H230" s="70"/>
      <c r="I230" s="70"/>
      <c r="J230" s="464"/>
      <c r="K230" s="464"/>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2" t="s">
        <v>391</v>
      </c>
      <c r="D233" s="367" t="str">
        <f>+'[1]11. Gestion Administrativa'!F16</f>
        <v>IA-11.1.2.2.2</v>
      </c>
      <c r="E233" s="93"/>
      <c r="F233" s="93"/>
      <c r="G233" s="93"/>
      <c r="H233" s="76"/>
      <c r="I233" s="76"/>
      <c r="J233" s="76"/>
      <c r="K233" s="112"/>
    </row>
    <row r="234" spans="3:11" ht="18.75" x14ac:dyDescent="0.25">
      <c r="C234" s="210" t="str">
        <f>IFERROR(VLOOKUP(D233,'[1]1. Desarrollo e Innov. Curricu.'!$F:$G,2,FALSE),IFERROR(VLOOKUP(D233,'[1]2. Investigación Científica'!$F:$G,2,FALSE),IFERROR(VLOOKUP(D233,'[1]3. Vinculación Univ. Sociedad'!$F:$G,2,FALSE),IFERROR(VLOOKUP(D233,'[1]4. Docencia y Profesorado Univ.'!$F:$G,2,FALSE),IFERROR(VLOOKUP(D233,'[1]5. Estudiantes y Graduados'!$F:$G,2,FALSE),IFERROR(VLOOKUP(D233,'[1]11. Gestion Administrativa'!$F:$G,2,FALSE),IFERROR(VLOOKUP(D233,'[1]13. Gestión Académica'!$F:$G,2,FALSE),IFERROR(VLOOKUP(D233,'[1]9. Asegura. de la Calid. y M'!$F:$G,2,FALSE),IFERROR(VLOOKUP(D233,'[1]6. Gestión del Conocimiento'!$F:$G,2,FALSE),IFERROR(VLOOKUP(D233,'[1]15. Gobernabilidad y Proceso...'!$F:$G,2,FALSE),IFERROR(VLOOKUP(D233,'[1]12. Gestión del Talento Humano'!$F:$G,2,FALSE),IFERROR(VLOOKUP(D233,'[1]14. Internacional... de la E.S.'!$F:$G,2,FALSE),IFERROR(VLOOKUP(D233,'[1]10. Posgrado'!$F:$G,2,FALSE),IFERROR(VLOOKUP(D233,'[1]17. Gestión TIC'!$F:$G,2,FALSE),IFERROR(VLOOKUP(D233,'[1]16. Desa. del Sistema Educ.Sup.'!$F:$G,2,FALSE),IFERROR(VLOOKUP(D233,'[1]8. Cultura de Inno. Insti...'!$F:$G,2,FALSE),VLOOKUP(D233,'[1]7. Lo Esencial de la Reforma U.'!$F:$G,2,0)))))))))))))))))</f>
        <v xml:space="preserve">Finalizar el equipamiento de laboratorio de procesos agroindustriales  </v>
      </c>
      <c r="D234" s="31"/>
      <c r="E234" s="93"/>
      <c r="F234" s="93"/>
      <c r="G234" s="93"/>
      <c r="H234" s="76"/>
      <c r="I234" s="76"/>
      <c r="J234" s="76"/>
      <c r="K234" s="112"/>
    </row>
    <row r="235" spans="3:11" ht="15.75" thickBot="1" x14ac:dyDescent="0.3">
      <c r="C235" s="464"/>
      <c r="D235" s="464"/>
      <c r="E235" s="464"/>
      <c r="F235" s="93"/>
      <c r="G235" s="76"/>
      <c r="H235" s="76"/>
      <c r="I235" s="76"/>
      <c r="J235" s="464"/>
      <c r="K235" s="464"/>
    </row>
    <row r="236" spans="3:11" ht="30.75" thickBot="1" x14ac:dyDescent="0.3">
      <c r="C236" s="129" t="s">
        <v>44</v>
      </c>
      <c r="D236" s="129" t="s">
        <v>55</v>
      </c>
      <c r="E236" s="136" t="s">
        <v>57</v>
      </c>
      <c r="F236" s="135" t="s">
        <v>27</v>
      </c>
      <c r="G236" s="133" t="s">
        <v>130</v>
      </c>
      <c r="H236" s="136" t="s">
        <v>46</v>
      </c>
      <c r="I236" s="133" t="s">
        <v>131</v>
      </c>
      <c r="J236" s="133" t="s">
        <v>409</v>
      </c>
      <c r="K236" s="133" t="s">
        <v>410</v>
      </c>
    </row>
    <row r="237" spans="3:11" x14ac:dyDescent="0.25">
      <c r="C237" s="220" t="s">
        <v>438</v>
      </c>
      <c r="D237" s="221"/>
      <c r="E237" s="219">
        <f>HLOOKUP(C237,$AH$2:$BU$3,2,0)</f>
        <v>620</v>
      </c>
      <c r="F237" s="97">
        <f t="shared" ref="F237:F271" si="10">D237*E237</f>
        <v>0</v>
      </c>
      <c r="G237" s="161"/>
      <c r="H237" s="142"/>
      <c r="I237" s="130" t="e">
        <f>VLOOKUP(H237,[1]Presupuesto!$B$11:$C$565,2,0)</f>
        <v>#N/A</v>
      </c>
      <c r="J237" s="218" t="s">
        <v>1363</v>
      </c>
      <c r="K237" s="98" t="s">
        <v>393</v>
      </c>
    </row>
    <row r="238" spans="3:11" x14ac:dyDescent="0.25">
      <c r="C238" s="141" t="s">
        <v>1705</v>
      </c>
      <c r="D238" s="158">
        <v>1</v>
      </c>
      <c r="E238" s="525">
        <v>150000</v>
      </c>
      <c r="F238" s="97">
        <f t="shared" si="10"/>
        <v>150000</v>
      </c>
      <c r="G238" s="161" t="s">
        <v>1698</v>
      </c>
      <c r="H238" s="142" t="s">
        <v>996</v>
      </c>
      <c r="I238" s="130" t="str">
        <f>VLOOKUP(H238,[1]Presupuesto!$B$11:$C$565,2,0)</f>
        <v>MAQUINARIA Y EQUIPO DE PRODUCCION</v>
      </c>
      <c r="J238" s="98" t="str">
        <f>$J$237</f>
        <v>Gestión Administrativa y  financiera en apoyo al Desarrollo Académico</v>
      </c>
      <c r="K238" s="98" t="s">
        <v>398</v>
      </c>
    </row>
    <row r="239" spans="3:11" x14ac:dyDescent="0.25">
      <c r="C239" s="141"/>
      <c r="D239" s="158"/>
      <c r="E239" s="123"/>
      <c r="F239" s="97">
        <f t="shared" si="10"/>
        <v>0</v>
      </c>
      <c r="G239" s="161"/>
      <c r="H239" s="142"/>
      <c r="I239" s="130" t="e">
        <f>VLOOKUP(H239,[1]Presupuesto!$B$11:$C$565,2,0)</f>
        <v>#N/A</v>
      </c>
      <c r="J239" s="98" t="str">
        <f t="shared" ref="J239:J271" si="11">$J$237</f>
        <v>Gestión Administrativa y  financiera en apoyo al Desarrollo Académico</v>
      </c>
      <c r="K239" s="98" t="s">
        <v>411</v>
      </c>
    </row>
    <row r="240" spans="3:11" x14ac:dyDescent="0.25">
      <c r="C240" s="141"/>
      <c r="D240" s="158"/>
      <c r="E240" s="123"/>
      <c r="F240" s="97">
        <f t="shared" si="10"/>
        <v>0</v>
      </c>
      <c r="G240" s="161"/>
      <c r="H240" s="142"/>
      <c r="I240" s="130" t="e">
        <f>VLOOKUP(H240,[1]Presupuesto!$B$11:$C$565,2,0)</f>
        <v>#N/A</v>
      </c>
      <c r="J240" s="98" t="str">
        <f t="shared" si="11"/>
        <v>Gestión Administrativa y  financiera en apoyo al Desarrollo Académico</v>
      </c>
      <c r="K240" s="98" t="s">
        <v>411</v>
      </c>
    </row>
    <row r="241" spans="3:11" x14ac:dyDescent="0.25">
      <c r="C241" s="141"/>
      <c r="D241" s="158"/>
      <c r="E241" s="123"/>
      <c r="F241" s="97">
        <f t="shared" si="10"/>
        <v>0</v>
      </c>
      <c r="G241" s="161"/>
      <c r="H241" s="142"/>
      <c r="I241" s="130" t="e">
        <f>VLOOKUP(H241,[1]Presupuesto!$B$11:$C$565,2,0)</f>
        <v>#N/A</v>
      </c>
      <c r="J241" s="98" t="str">
        <f t="shared" si="11"/>
        <v>Gestión Administrativa y  financiera en apoyo al Desarrollo Académico</v>
      </c>
      <c r="K241" s="98" t="s">
        <v>411</v>
      </c>
    </row>
    <row r="242" spans="3:11" x14ac:dyDescent="0.25">
      <c r="C242" s="141"/>
      <c r="D242" s="158"/>
      <c r="E242" s="123"/>
      <c r="F242" s="97">
        <f t="shared" si="10"/>
        <v>0</v>
      </c>
      <c r="G242" s="161"/>
      <c r="H242" s="142"/>
      <c r="I242" s="130" t="e">
        <f>VLOOKUP(H242,[1]Presupuesto!$B$11:$C$565,2,0)</f>
        <v>#N/A</v>
      </c>
      <c r="J242" s="98" t="str">
        <f t="shared" si="11"/>
        <v>Gestión Administrativa y  financiera en apoyo al Desarrollo Académico</v>
      </c>
      <c r="K242" s="98" t="s">
        <v>400</v>
      </c>
    </row>
    <row r="243" spans="3:11" x14ac:dyDescent="0.25">
      <c r="C243" s="141"/>
      <c r="D243" s="158"/>
      <c r="E243" s="123"/>
      <c r="F243" s="97">
        <f t="shared" si="10"/>
        <v>0</v>
      </c>
      <c r="G243" s="161"/>
      <c r="H243" s="142"/>
      <c r="I243" s="130" t="e">
        <f>VLOOKUP(H243,[1]Presupuesto!$B$11:$C$565,2,0)</f>
        <v>#N/A</v>
      </c>
      <c r="J243" s="98" t="str">
        <f t="shared" si="11"/>
        <v>Gestión Administrativa y  financiera en apoyo al Desarrollo Académico</v>
      </c>
      <c r="K243" s="98" t="s">
        <v>411</v>
      </c>
    </row>
    <row r="244" spans="3:11" x14ac:dyDescent="0.25">
      <c r="C244" s="141"/>
      <c r="D244" s="158"/>
      <c r="E244" s="123"/>
      <c r="F244" s="97">
        <f t="shared" si="10"/>
        <v>0</v>
      </c>
      <c r="G244" s="161"/>
      <c r="H244" s="142"/>
      <c r="I244" s="130" t="e">
        <f>VLOOKUP(H244,[1]Presupuesto!$B$11:$C$565,2,0)</f>
        <v>#N/A</v>
      </c>
      <c r="J244" s="98" t="str">
        <f t="shared" si="11"/>
        <v>Gestión Administrativa y  financiera en apoyo al Desarrollo Académico</v>
      </c>
      <c r="K244" s="98" t="s">
        <v>411</v>
      </c>
    </row>
    <row r="245" spans="3:11" x14ac:dyDescent="0.25">
      <c r="C245" s="141"/>
      <c r="D245" s="158"/>
      <c r="E245" s="123"/>
      <c r="F245" s="97">
        <f t="shared" si="10"/>
        <v>0</v>
      </c>
      <c r="G245" s="161"/>
      <c r="H245" s="142"/>
      <c r="I245" s="130" t="e">
        <f>VLOOKUP(H245,[1]Presupuesto!$B$11:$C$565,2,0)</f>
        <v>#N/A</v>
      </c>
      <c r="J245" s="98" t="str">
        <f t="shared" si="11"/>
        <v>Gestión Administrativa y  financiera en apoyo al Desarrollo Académico</v>
      </c>
      <c r="K245" s="98" t="s">
        <v>411</v>
      </c>
    </row>
    <row r="246" spans="3:11" x14ac:dyDescent="0.25">
      <c r="C246" s="141"/>
      <c r="D246" s="158"/>
      <c r="E246" s="123"/>
      <c r="F246" s="97">
        <f t="shared" si="10"/>
        <v>0</v>
      </c>
      <c r="G246" s="161"/>
      <c r="H246" s="142"/>
      <c r="I246" s="130" t="e">
        <f>VLOOKUP(H246,[1]Presupuesto!$B$11:$C$565,2,0)</f>
        <v>#N/A</v>
      </c>
      <c r="J246" s="98" t="str">
        <f t="shared" si="11"/>
        <v>Gestión Administrativa y  financiera en apoyo al Desarrollo Académico</v>
      </c>
      <c r="K246" s="98" t="s">
        <v>411</v>
      </c>
    </row>
    <row r="247" spans="3:11" x14ac:dyDescent="0.25">
      <c r="C247" s="141"/>
      <c r="D247" s="158"/>
      <c r="E247" s="123"/>
      <c r="F247" s="97">
        <f t="shared" si="10"/>
        <v>0</v>
      </c>
      <c r="G247" s="161"/>
      <c r="H247" s="142"/>
      <c r="I247" s="130" t="e">
        <f>VLOOKUP(H247,[1]Presupuesto!$B$11:$C$565,2,0)</f>
        <v>#N/A</v>
      </c>
      <c r="J247" s="98" t="str">
        <f t="shared" si="11"/>
        <v>Gestión Administrativa y  financiera en apoyo al Desarrollo Académico</v>
      </c>
      <c r="K247" s="98" t="s">
        <v>411</v>
      </c>
    </row>
    <row r="248" spans="3:11" x14ac:dyDescent="0.25">
      <c r="C248" s="141"/>
      <c r="D248" s="158"/>
      <c r="E248" s="123"/>
      <c r="F248" s="97">
        <f t="shared" si="10"/>
        <v>0</v>
      </c>
      <c r="G248" s="161"/>
      <c r="H248" s="142"/>
      <c r="I248" s="130" t="e">
        <f>VLOOKUP(H248,[1]Presupuesto!$B$11:$C$565,2,0)</f>
        <v>#N/A</v>
      </c>
      <c r="J248" s="98" t="str">
        <f t="shared" si="11"/>
        <v>Gestión Administrativa y  financiera en apoyo al Desarrollo Académico</v>
      </c>
      <c r="K248" s="98" t="s">
        <v>411</v>
      </c>
    </row>
    <row r="249" spans="3:11" x14ac:dyDescent="0.25">
      <c r="C249" s="141"/>
      <c r="D249" s="158"/>
      <c r="E249" s="123"/>
      <c r="F249" s="97">
        <f t="shared" si="10"/>
        <v>0</v>
      </c>
      <c r="G249" s="161"/>
      <c r="H249" s="142"/>
      <c r="I249" s="130" t="e">
        <f>VLOOKUP(H249,[1]Presupuesto!$B$11:$C$565,2,0)</f>
        <v>#N/A</v>
      </c>
      <c r="J249" s="98" t="str">
        <f t="shared" si="11"/>
        <v>Gestión Administrativa y  financiera en apoyo al Desarrollo Académico</v>
      </c>
      <c r="K249" s="98" t="s">
        <v>411</v>
      </c>
    </row>
    <row r="250" spans="3:11" x14ac:dyDescent="0.25">
      <c r="C250" s="141"/>
      <c r="D250" s="158"/>
      <c r="E250" s="123"/>
      <c r="F250" s="97">
        <f t="shared" si="10"/>
        <v>0</v>
      </c>
      <c r="G250" s="161"/>
      <c r="H250" s="142"/>
      <c r="I250" s="130" t="e">
        <f>VLOOKUP(H250,[1]Presupuesto!$B$11:$C$565,2,0)</f>
        <v>#N/A</v>
      </c>
      <c r="J250" s="98" t="str">
        <f t="shared" si="11"/>
        <v>Gestión Administrativa y  financiera en apoyo al Desarrollo Académico</v>
      </c>
      <c r="K250" s="98" t="s">
        <v>411</v>
      </c>
    </row>
    <row r="251" spans="3:11" x14ac:dyDescent="0.25">
      <c r="C251" s="141"/>
      <c r="D251" s="158"/>
      <c r="E251" s="123"/>
      <c r="F251" s="97">
        <f t="shared" si="10"/>
        <v>0</v>
      </c>
      <c r="G251" s="161"/>
      <c r="H251" s="142"/>
      <c r="I251" s="130" t="e">
        <f>VLOOKUP(H251,[1]Presupuesto!$B$11:$C$565,2,0)</f>
        <v>#N/A</v>
      </c>
      <c r="J251" s="98" t="str">
        <f t="shared" si="11"/>
        <v>Gestión Administrativa y  financiera en apoyo al Desarrollo Académico</v>
      </c>
      <c r="K251" s="98" t="s">
        <v>411</v>
      </c>
    </row>
    <row r="252" spans="3:11" x14ac:dyDescent="0.25">
      <c r="C252" s="141"/>
      <c r="D252" s="158"/>
      <c r="E252" s="123"/>
      <c r="F252" s="97">
        <f t="shared" si="10"/>
        <v>0</v>
      </c>
      <c r="G252" s="161"/>
      <c r="H252" s="142"/>
      <c r="I252" s="130" t="e">
        <f>VLOOKUP(H252,[1]Presupuesto!$B$11:$C$565,2,0)</f>
        <v>#N/A</v>
      </c>
      <c r="J252" s="98" t="str">
        <f t="shared" si="11"/>
        <v>Gestión Administrativa y  financiera en apoyo al Desarrollo Académico</v>
      </c>
      <c r="K252" s="98" t="s">
        <v>411</v>
      </c>
    </row>
    <row r="253" spans="3:11" x14ac:dyDescent="0.25">
      <c r="C253" s="141"/>
      <c r="D253" s="158"/>
      <c r="E253" s="123"/>
      <c r="F253" s="97">
        <f t="shared" si="10"/>
        <v>0</v>
      </c>
      <c r="G253" s="161"/>
      <c r="H253" s="142"/>
      <c r="I253" s="130" t="e">
        <f>VLOOKUP(H253,[1]Presupuesto!$B$11:$C$565,2,0)</f>
        <v>#N/A</v>
      </c>
      <c r="J253" s="98" t="str">
        <f t="shared" si="11"/>
        <v>Gestión Administrativa y  financiera en apoyo al Desarrollo Académico</v>
      </c>
      <c r="K253" s="98" t="s">
        <v>411</v>
      </c>
    </row>
    <row r="254" spans="3:11" x14ac:dyDescent="0.25">
      <c r="C254" s="141"/>
      <c r="D254" s="158"/>
      <c r="E254" s="123"/>
      <c r="F254" s="97">
        <f t="shared" si="10"/>
        <v>0</v>
      </c>
      <c r="G254" s="161"/>
      <c r="H254" s="142"/>
      <c r="I254" s="130" t="e">
        <f>VLOOKUP(H254,[1]Presupuesto!$B$11:$C$565,2,0)</f>
        <v>#N/A</v>
      </c>
      <c r="J254" s="98" t="str">
        <f t="shared" si="11"/>
        <v>Gestión Administrativa y  financiera en apoyo al Desarrollo Académico</v>
      </c>
      <c r="K254" s="98" t="s">
        <v>411</v>
      </c>
    </row>
    <row r="255" spans="3:11" x14ac:dyDescent="0.25">
      <c r="C255" s="141"/>
      <c r="D255" s="158"/>
      <c r="E255" s="123"/>
      <c r="F255" s="97">
        <f t="shared" si="10"/>
        <v>0</v>
      </c>
      <c r="G255" s="161"/>
      <c r="H255" s="142"/>
      <c r="I255" s="130" t="e">
        <f>VLOOKUP(H255,[1]Presupuesto!$B$11:$C$565,2,0)</f>
        <v>#N/A</v>
      </c>
      <c r="J255" s="98" t="str">
        <f t="shared" si="11"/>
        <v>Gestión Administrativa y  financiera en apoyo al Desarrollo Académico</v>
      </c>
      <c r="K255" s="98" t="s">
        <v>411</v>
      </c>
    </row>
    <row r="256" spans="3:11" x14ac:dyDescent="0.25">
      <c r="C256" s="141"/>
      <c r="D256" s="158"/>
      <c r="E256" s="123"/>
      <c r="F256" s="97">
        <f t="shared" si="10"/>
        <v>0</v>
      </c>
      <c r="G256" s="161"/>
      <c r="H256" s="142"/>
      <c r="I256" s="130" t="e">
        <f>VLOOKUP(H256,[1]Presupuesto!$B$11:$C$565,2,0)</f>
        <v>#N/A</v>
      </c>
      <c r="J256" s="98" t="str">
        <f t="shared" si="11"/>
        <v>Gestión Administrativa y  financiera en apoyo al Desarrollo Académico</v>
      </c>
      <c r="K256" s="98" t="s">
        <v>411</v>
      </c>
    </row>
    <row r="257" spans="3:11" x14ac:dyDescent="0.25">
      <c r="C257" s="141"/>
      <c r="D257" s="158"/>
      <c r="E257" s="123"/>
      <c r="F257" s="97">
        <f t="shared" si="10"/>
        <v>0</v>
      </c>
      <c r="G257" s="161"/>
      <c r="H257" s="142"/>
      <c r="I257" s="130" t="e">
        <f>VLOOKUP(H257,[1]Presupuesto!$B$11:$C$565,2,0)</f>
        <v>#N/A</v>
      </c>
      <c r="J257" s="98" t="str">
        <f t="shared" si="11"/>
        <v>Gestión Administrativa y  financiera en apoyo al Desarrollo Académico</v>
      </c>
      <c r="K257" s="98" t="s">
        <v>411</v>
      </c>
    </row>
    <row r="258" spans="3:11" x14ac:dyDescent="0.25">
      <c r="C258" s="141"/>
      <c r="D258" s="158"/>
      <c r="E258" s="123"/>
      <c r="F258" s="97">
        <f t="shared" si="10"/>
        <v>0</v>
      </c>
      <c r="G258" s="161"/>
      <c r="H258" s="142"/>
      <c r="I258" s="130" t="e">
        <f>VLOOKUP(H258,[1]Presupuesto!$B$11:$C$565,2,0)</f>
        <v>#N/A</v>
      </c>
      <c r="J258" s="98" t="str">
        <f t="shared" si="11"/>
        <v>Gestión Administrativa y  financiera en apoyo al Desarrollo Académico</v>
      </c>
      <c r="K258" s="98" t="s">
        <v>411</v>
      </c>
    </row>
    <row r="259" spans="3:11" x14ac:dyDescent="0.25">
      <c r="C259" s="143"/>
      <c r="D259" s="151"/>
      <c r="E259" s="118"/>
      <c r="F259" s="97">
        <f t="shared" si="10"/>
        <v>0</v>
      </c>
      <c r="G259" s="161"/>
      <c r="H259" s="144"/>
      <c r="I259" s="130" t="e">
        <f>VLOOKUP(H259,[1]Presupuesto!$B$11:$C$565,2,0)</f>
        <v>#N/A</v>
      </c>
      <c r="J259" s="98" t="str">
        <f t="shared" si="11"/>
        <v>Gestión Administrativa y  financiera en apoyo al Desarrollo Académico</v>
      </c>
      <c r="K259" s="98" t="s">
        <v>411</v>
      </c>
    </row>
    <row r="260" spans="3:11" x14ac:dyDescent="0.25">
      <c r="C260" s="143"/>
      <c r="D260" s="151"/>
      <c r="E260" s="118"/>
      <c r="F260" s="97">
        <f t="shared" si="10"/>
        <v>0</v>
      </c>
      <c r="G260" s="161"/>
      <c r="H260" s="144"/>
      <c r="I260" s="130" t="e">
        <f>VLOOKUP(H260,[1]Presupuesto!$B$11:$C$565,2,0)</f>
        <v>#N/A</v>
      </c>
      <c r="J260" s="98" t="str">
        <f t="shared" si="11"/>
        <v>Gestión Administrativa y  financiera en apoyo al Desarrollo Académico</v>
      </c>
      <c r="K260" s="98" t="s">
        <v>411</v>
      </c>
    </row>
    <row r="261" spans="3:11" x14ac:dyDescent="0.25">
      <c r="C261" s="143"/>
      <c r="D261" s="151"/>
      <c r="E261" s="118"/>
      <c r="F261" s="97">
        <f t="shared" si="10"/>
        <v>0</v>
      </c>
      <c r="G261" s="161"/>
      <c r="H261" s="144"/>
      <c r="I261" s="130" t="e">
        <f>VLOOKUP(H261,[1]Presupuesto!$B$11:$C$565,2,0)</f>
        <v>#N/A</v>
      </c>
      <c r="J261" s="98" t="str">
        <f t="shared" si="11"/>
        <v>Gestión Administrativa y  financiera en apoyo al Desarrollo Académico</v>
      </c>
      <c r="K261" s="98" t="s">
        <v>411</v>
      </c>
    </row>
    <row r="262" spans="3:11" x14ac:dyDescent="0.25">
      <c r="C262" s="143"/>
      <c r="D262" s="151"/>
      <c r="E262" s="118"/>
      <c r="F262" s="97">
        <f t="shared" si="10"/>
        <v>0</v>
      </c>
      <c r="G262" s="161"/>
      <c r="H262" s="144"/>
      <c r="I262" s="130" t="e">
        <f>VLOOKUP(H262,[1]Presupuesto!$B$11:$C$565,2,0)</f>
        <v>#N/A</v>
      </c>
      <c r="J262" s="98" t="str">
        <f t="shared" si="11"/>
        <v>Gestión Administrativa y  financiera en apoyo al Desarrollo Académico</v>
      </c>
      <c r="K262" s="98" t="s">
        <v>411</v>
      </c>
    </row>
    <row r="263" spans="3:11" x14ac:dyDescent="0.25">
      <c r="C263" s="143"/>
      <c r="D263" s="151"/>
      <c r="E263" s="118"/>
      <c r="F263" s="97">
        <f t="shared" si="10"/>
        <v>0</v>
      </c>
      <c r="G263" s="161"/>
      <c r="H263" s="144"/>
      <c r="I263" s="130" t="e">
        <f>VLOOKUP(H263,[1]Presupuesto!$B$11:$C$565,2,0)</f>
        <v>#N/A</v>
      </c>
      <c r="J263" s="98" t="str">
        <f t="shared" si="11"/>
        <v>Gestión Administrativa y  financiera en apoyo al Desarrollo Académico</v>
      </c>
      <c r="K263" s="98" t="s">
        <v>411</v>
      </c>
    </row>
    <row r="264" spans="3:11" x14ac:dyDescent="0.25">
      <c r="C264" s="143"/>
      <c r="D264" s="151"/>
      <c r="E264" s="118"/>
      <c r="F264" s="97">
        <f t="shared" si="10"/>
        <v>0</v>
      </c>
      <c r="G264" s="161"/>
      <c r="H264" s="144"/>
      <c r="I264" s="130" t="e">
        <f>VLOOKUP(H264,[1]Presupuesto!$B$11:$C$565,2,0)</f>
        <v>#N/A</v>
      </c>
      <c r="J264" s="98" t="str">
        <f t="shared" si="11"/>
        <v>Gestión Administrativa y  financiera en apoyo al Desarrollo Académico</v>
      </c>
      <c r="K264" s="98" t="s">
        <v>411</v>
      </c>
    </row>
    <row r="265" spans="3:11" x14ac:dyDescent="0.25">
      <c r="C265" s="143"/>
      <c r="D265" s="151"/>
      <c r="E265" s="118"/>
      <c r="F265" s="97">
        <f t="shared" si="10"/>
        <v>0</v>
      </c>
      <c r="G265" s="161"/>
      <c r="H265" s="144"/>
      <c r="I265" s="130" t="e">
        <f>VLOOKUP(H265,[1]Presupuesto!$B$11:$C$565,2,0)</f>
        <v>#N/A</v>
      </c>
      <c r="J265" s="98" t="str">
        <f t="shared" si="11"/>
        <v>Gestión Administrativa y  financiera en apoyo al Desarrollo Académico</v>
      </c>
      <c r="K265" s="98" t="s">
        <v>411</v>
      </c>
    </row>
    <row r="266" spans="3:11" x14ac:dyDescent="0.25">
      <c r="C266" s="143"/>
      <c r="D266" s="151"/>
      <c r="E266" s="118"/>
      <c r="F266" s="97">
        <f t="shared" si="10"/>
        <v>0</v>
      </c>
      <c r="G266" s="161"/>
      <c r="H266" s="144"/>
      <c r="I266" s="130" t="e">
        <f>VLOOKUP(H266,[1]Presupuesto!$B$11:$C$565,2,0)</f>
        <v>#N/A</v>
      </c>
      <c r="J266" s="98" t="str">
        <f t="shared" si="11"/>
        <v>Gestión Administrativa y  financiera en apoyo al Desarrollo Académico</v>
      </c>
      <c r="K266" s="98" t="s">
        <v>411</v>
      </c>
    </row>
    <row r="267" spans="3:11" x14ac:dyDescent="0.25">
      <c r="C267" s="145"/>
      <c r="D267" s="151"/>
      <c r="E267" s="118"/>
      <c r="F267" s="97">
        <f t="shared" si="10"/>
        <v>0</v>
      </c>
      <c r="G267" s="161"/>
      <c r="H267" s="146"/>
      <c r="I267" s="130" t="e">
        <f>VLOOKUP(H267,[1]Presupuesto!$B$11:$C$565,2,0)</f>
        <v>#N/A</v>
      </c>
      <c r="J267" s="98" t="str">
        <f t="shared" si="11"/>
        <v>Gestión Administrativa y  financiera en apoyo al Desarrollo Académico</v>
      </c>
      <c r="K267" s="98" t="s">
        <v>402</v>
      </c>
    </row>
    <row r="268" spans="3:11" x14ac:dyDescent="0.25">
      <c r="C268" s="145"/>
      <c r="D268" s="151"/>
      <c r="E268" s="118"/>
      <c r="F268" s="97">
        <f t="shared" si="10"/>
        <v>0</v>
      </c>
      <c r="G268" s="161"/>
      <c r="H268" s="146"/>
      <c r="I268" s="130" t="e">
        <f>VLOOKUP(H268,[1]Presupuesto!$B$11:$C$565,2,0)</f>
        <v>#N/A</v>
      </c>
      <c r="J268" s="98" t="str">
        <f t="shared" si="11"/>
        <v>Gestión Administrativa y  financiera en apoyo al Desarrollo Académico</v>
      </c>
      <c r="K268" s="98" t="s">
        <v>411</v>
      </c>
    </row>
    <row r="269" spans="3:11" x14ac:dyDescent="0.25">
      <c r="C269" s="145"/>
      <c r="D269" s="151"/>
      <c r="E269" s="118"/>
      <c r="F269" s="97">
        <f t="shared" si="10"/>
        <v>0</v>
      </c>
      <c r="G269" s="161"/>
      <c r="H269" s="146"/>
      <c r="I269" s="130" t="e">
        <f>VLOOKUP(H269,[1]Presupuesto!$B$11:$C$565,2,0)</f>
        <v>#N/A</v>
      </c>
      <c r="J269" s="98" t="str">
        <f t="shared" si="11"/>
        <v>Gestión Administrativa y  financiera en apoyo al Desarrollo Académico</v>
      </c>
      <c r="K269" s="98" t="s">
        <v>411</v>
      </c>
    </row>
    <row r="270" spans="3:11" x14ac:dyDescent="0.25">
      <c r="C270" s="145"/>
      <c r="D270" s="151"/>
      <c r="E270" s="118"/>
      <c r="F270" s="97">
        <f t="shared" si="10"/>
        <v>0</v>
      </c>
      <c r="G270" s="161"/>
      <c r="H270" s="146"/>
      <c r="I270" s="130" t="e">
        <f>VLOOKUP(H270,[1]Presupuesto!$B$11:$C$565,2,0)</f>
        <v>#N/A</v>
      </c>
      <c r="J270" s="98" t="str">
        <f t="shared" si="11"/>
        <v>Gestión Administrativa y  financiera en apoyo al Desarrollo Académico</v>
      </c>
      <c r="K270" s="98" t="s">
        <v>411</v>
      </c>
    </row>
    <row r="271" spans="3:11" ht="15.75" thickBot="1" x14ac:dyDescent="0.3">
      <c r="C271" s="147"/>
      <c r="D271" s="159"/>
      <c r="E271" s="103"/>
      <c r="F271" s="105">
        <f t="shared" si="10"/>
        <v>0</v>
      </c>
      <c r="G271" s="162"/>
      <c r="H271" s="148"/>
      <c r="I271" s="132" t="e">
        <f>VLOOKUP(H271,[1]Presupuesto!$B$11:$C$565,2,0)</f>
        <v>#N/A</v>
      </c>
      <c r="J271" s="106" t="str">
        <f t="shared" si="11"/>
        <v>Gestión Administrativa y  financiera en apoyo al Desarrollo Académico</v>
      </c>
      <c r="K271" s="124" t="s">
        <v>393</v>
      </c>
    </row>
    <row r="272" spans="3:11" x14ac:dyDescent="0.25">
      <c r="C272" s="464"/>
      <c r="D272" s="464"/>
      <c r="E272" s="464"/>
      <c r="F272" s="464"/>
      <c r="G272" s="451"/>
      <c r="H272" s="464"/>
      <c r="I272" s="464"/>
      <c r="J272" s="464"/>
      <c r="K272" s="464"/>
    </row>
    <row r="273" spans="3:11" ht="15.75" thickBot="1" x14ac:dyDescent="0.3">
      <c r="C273" s="464"/>
      <c r="D273" s="464"/>
      <c r="E273" s="464"/>
      <c r="F273" s="464"/>
      <c r="G273" s="451"/>
      <c r="H273" s="464"/>
      <c r="I273" s="464"/>
      <c r="J273" s="464"/>
      <c r="K273" s="464"/>
    </row>
    <row r="274" spans="3:11" ht="15.75" thickBot="1" x14ac:dyDescent="0.3">
      <c r="C274" s="157" t="s">
        <v>53</v>
      </c>
      <c r="D274" s="371">
        <f>SUM(F281:F315)</f>
        <v>14000</v>
      </c>
      <c r="E274" s="464"/>
      <c r="F274" s="70"/>
      <c r="G274" s="79"/>
      <c r="H274" s="70"/>
      <c r="I274" s="70"/>
      <c r="J274" s="464"/>
      <c r="K274" s="464"/>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2" t="s">
        <v>391</v>
      </c>
      <c r="D277" s="367" t="str">
        <f>+'[1]13. Gestión Académica'!F9</f>
        <v>IA-13.1.1.1.1</v>
      </c>
      <c r="E277" s="93"/>
      <c r="F277" s="93"/>
      <c r="G277" s="93"/>
      <c r="H277" s="76"/>
      <c r="I277" s="76"/>
      <c r="J277" s="76"/>
      <c r="K277" s="112"/>
    </row>
    <row r="278" spans="3:11" ht="18.75" x14ac:dyDescent="0.25">
      <c r="C278" s="210" t="str">
        <f>IFERROR(VLOOKUP(D277,'[1]1. Desarrollo e Innov. Curricu.'!$F:$G,2,FALSE),IFERROR(VLOOKUP(D277,'[1]2. Investigación Científica'!$F:$G,2,FALSE),IFERROR(VLOOKUP(D277,'[1]3. Vinculación Univ. Sociedad'!$F:$G,2,FALSE),IFERROR(VLOOKUP(D277,'[1]4. Docencia y Profesorado Univ.'!$F:$G,2,FALSE),IFERROR(VLOOKUP(D277,'[1]5. Estudiantes y Graduados'!$F:$G,2,FALSE),IFERROR(VLOOKUP(D277,'[1]11. Gestion Administrativa'!$F:$G,2,FALSE),IFERROR(VLOOKUP(D277,'[1]13. Gestión Académica'!$F:$G,2,FALSE),IFERROR(VLOOKUP(D277,'[1]9. Asegura. de la Calid. y M'!$F:$G,2,FALSE),IFERROR(VLOOKUP(D277,'[1]6. Gestión del Conocimiento'!$F:$G,2,FALSE),IFERROR(VLOOKUP(D277,'[1]15. Gobernabilidad y Proceso...'!$F:$G,2,FALSE),IFERROR(VLOOKUP(D277,'[1]12. Gestión del Talento Humano'!$F:$G,2,FALSE),IFERROR(VLOOKUP(D277,'[1]14. Internacional... de la E.S.'!$F:$G,2,FALSE),IFERROR(VLOOKUP(D277,'[1]10. Posgrado'!$F:$G,2,FALSE),IFERROR(VLOOKUP(D277,'[1]17. Gestión TIC'!$F:$G,2,FALSE),IFERROR(VLOOKUP(D277,'[1]16. Desa. del Sistema Educ.Sup.'!$F:$G,2,FALSE),IFERROR(VLOOKUP(D277,'[1]8. Cultura de Inno. Insti...'!$F:$G,2,FALSE),VLOOKUP(D277,'[1]7. Lo Esencial de la Reforma U.'!$F:$G,2,0)))))))))))))))))</f>
        <v>Realizar 10 Giras educativas a diferentes empresas de vocación agroindustrial en la región sur</v>
      </c>
      <c r="D278" s="31"/>
      <c r="E278" s="93"/>
      <c r="F278" s="93"/>
      <c r="G278" s="93"/>
      <c r="H278" s="76"/>
      <c r="I278" s="76"/>
      <c r="J278" s="76"/>
      <c r="K278" s="112"/>
    </row>
    <row r="279" spans="3:11" ht="15.75" thickBot="1" x14ac:dyDescent="0.3">
      <c r="C279" s="464"/>
      <c r="D279" s="464"/>
      <c r="E279" s="464"/>
      <c r="F279" s="93"/>
      <c r="G279" s="76"/>
      <c r="H279" s="76"/>
      <c r="I279" s="76"/>
      <c r="J279" s="464"/>
      <c r="K279" s="464"/>
    </row>
    <row r="280" spans="3:11" ht="30.75" thickBot="1" x14ac:dyDescent="0.3">
      <c r="C280" s="129" t="s">
        <v>44</v>
      </c>
      <c r="D280" s="129" t="s">
        <v>55</v>
      </c>
      <c r="E280" s="136" t="s">
        <v>57</v>
      </c>
      <c r="F280" s="135" t="s">
        <v>27</v>
      </c>
      <c r="G280" s="133" t="s">
        <v>130</v>
      </c>
      <c r="H280" s="136" t="s">
        <v>46</v>
      </c>
      <c r="I280" s="133" t="s">
        <v>131</v>
      </c>
      <c r="J280" s="133" t="s">
        <v>409</v>
      </c>
      <c r="K280" s="133" t="s">
        <v>410</v>
      </c>
    </row>
    <row r="281" spans="3:11" x14ac:dyDescent="0.25">
      <c r="C281" s="220" t="s">
        <v>436</v>
      </c>
      <c r="D281" s="221">
        <v>10</v>
      </c>
      <c r="E281" s="219">
        <f>HLOOKUP(C281,$AH$2:$BU$3,2,0)</f>
        <v>900</v>
      </c>
      <c r="F281" s="97">
        <f t="shared" ref="F281:F315" si="12">D281*E281</f>
        <v>9000</v>
      </c>
      <c r="G281" s="161" t="s">
        <v>128</v>
      </c>
      <c r="H281" s="142" t="s">
        <v>760</v>
      </c>
      <c r="I281" s="130" t="str">
        <f>VLOOKUP(H281,[1]Presupuesto!$B$11:$C$565,2,0)</f>
        <v>VIATICOS NACIONALES</v>
      </c>
      <c r="J281" s="218" t="s">
        <v>1365</v>
      </c>
      <c r="K281" s="98" t="s">
        <v>411</v>
      </c>
    </row>
    <row r="282" spans="3:11" x14ac:dyDescent="0.25">
      <c r="C282" s="141" t="s">
        <v>1704</v>
      </c>
      <c r="D282" s="158">
        <v>3</v>
      </c>
      <c r="E282" s="123">
        <v>500</v>
      </c>
      <c r="F282" s="97">
        <f t="shared" si="12"/>
        <v>1500</v>
      </c>
      <c r="G282" s="161" t="s">
        <v>128</v>
      </c>
      <c r="H282" s="142" t="s">
        <v>872</v>
      </c>
      <c r="I282" s="130" t="str">
        <f>VLOOKUP(H282,[1]Presupuesto!$B$11:$C$565,2,0)</f>
        <v>DIESEL</v>
      </c>
      <c r="J282" s="98" t="str">
        <f>$J$281</f>
        <v>Gestión Académica</v>
      </c>
      <c r="K282" s="98" t="s">
        <v>395</v>
      </c>
    </row>
    <row r="283" spans="3:11" x14ac:dyDescent="0.25">
      <c r="C283" s="141" t="s">
        <v>1704</v>
      </c>
      <c r="D283" s="158">
        <v>3</v>
      </c>
      <c r="E283" s="123">
        <v>500</v>
      </c>
      <c r="F283" s="97">
        <f t="shared" si="12"/>
        <v>1500</v>
      </c>
      <c r="G283" s="161" t="s">
        <v>128</v>
      </c>
      <c r="H283" s="142" t="s">
        <v>872</v>
      </c>
      <c r="I283" s="130" t="str">
        <f>VLOOKUP(H283,[1]Presupuesto!$B$11:$C$565,2,0)</f>
        <v>DIESEL</v>
      </c>
      <c r="J283" s="98" t="str">
        <f t="shared" ref="J283:J315" si="13">$J$281</f>
        <v>Gestión Académica</v>
      </c>
      <c r="K283" s="98" t="s">
        <v>398</v>
      </c>
    </row>
    <row r="284" spans="3:11" x14ac:dyDescent="0.25">
      <c r="C284" s="141" t="s">
        <v>1704</v>
      </c>
      <c r="D284" s="158">
        <v>4</v>
      </c>
      <c r="E284" s="123">
        <v>500</v>
      </c>
      <c r="F284" s="97">
        <f t="shared" si="12"/>
        <v>2000</v>
      </c>
      <c r="G284" s="161" t="s">
        <v>128</v>
      </c>
      <c r="H284" s="142" t="s">
        <v>872</v>
      </c>
      <c r="I284" s="130" t="str">
        <f>VLOOKUP(H284,[1]Presupuesto!$B$11:$C$565,2,0)</f>
        <v>DIESEL</v>
      </c>
      <c r="J284" s="98" t="str">
        <f t="shared" si="13"/>
        <v>Gestión Académica</v>
      </c>
      <c r="K284" s="98" t="s">
        <v>401</v>
      </c>
    </row>
    <row r="285" spans="3:11" x14ac:dyDescent="0.25">
      <c r="C285" s="141"/>
      <c r="D285" s="158"/>
      <c r="E285" s="123"/>
      <c r="F285" s="97">
        <f t="shared" si="12"/>
        <v>0</v>
      </c>
      <c r="G285" s="161"/>
      <c r="H285" s="142"/>
      <c r="I285" s="130" t="e">
        <f>VLOOKUP(H285,[1]Presupuesto!$B$11:$C$565,2,0)</f>
        <v>#N/A</v>
      </c>
      <c r="J285" s="98" t="str">
        <f t="shared" si="13"/>
        <v>Gestión Académica</v>
      </c>
      <c r="K285" s="98" t="s">
        <v>411</v>
      </c>
    </row>
    <row r="286" spans="3:11" x14ac:dyDescent="0.25">
      <c r="C286" s="141"/>
      <c r="D286" s="158"/>
      <c r="E286" s="123"/>
      <c r="F286" s="97">
        <f t="shared" si="12"/>
        <v>0</v>
      </c>
      <c r="G286" s="161"/>
      <c r="H286" s="142"/>
      <c r="I286" s="130" t="e">
        <f>VLOOKUP(H286,[1]Presupuesto!$B$11:$C$565,2,0)</f>
        <v>#N/A</v>
      </c>
      <c r="J286" s="98" t="str">
        <f t="shared" si="13"/>
        <v>Gestión Académica</v>
      </c>
      <c r="K286" s="98" t="s">
        <v>400</v>
      </c>
    </row>
    <row r="287" spans="3:11" x14ac:dyDescent="0.25">
      <c r="C287" s="141"/>
      <c r="D287" s="158"/>
      <c r="E287" s="123"/>
      <c r="F287" s="97">
        <f t="shared" si="12"/>
        <v>0</v>
      </c>
      <c r="G287" s="161"/>
      <c r="H287" s="142"/>
      <c r="I287" s="130" t="e">
        <f>VLOOKUP(H287,[1]Presupuesto!$B$11:$C$565,2,0)</f>
        <v>#N/A</v>
      </c>
      <c r="J287" s="98" t="str">
        <f t="shared" si="13"/>
        <v>Gestión Académica</v>
      </c>
      <c r="K287" s="98" t="s">
        <v>411</v>
      </c>
    </row>
    <row r="288" spans="3:11" x14ac:dyDescent="0.25">
      <c r="C288" s="141"/>
      <c r="D288" s="158"/>
      <c r="E288" s="123"/>
      <c r="F288" s="97">
        <f t="shared" si="12"/>
        <v>0</v>
      </c>
      <c r="G288" s="161"/>
      <c r="H288" s="142"/>
      <c r="I288" s="130" t="e">
        <f>VLOOKUP(H288,[1]Presupuesto!$B$11:$C$565,2,0)</f>
        <v>#N/A</v>
      </c>
      <c r="J288" s="98" t="str">
        <f t="shared" si="13"/>
        <v>Gestión Académica</v>
      </c>
      <c r="K288" s="98" t="s">
        <v>411</v>
      </c>
    </row>
    <row r="289" spans="3:11" x14ac:dyDescent="0.25">
      <c r="C289" s="141"/>
      <c r="D289" s="158"/>
      <c r="E289" s="123"/>
      <c r="F289" s="97">
        <f t="shared" si="12"/>
        <v>0</v>
      </c>
      <c r="G289" s="161"/>
      <c r="H289" s="142"/>
      <c r="I289" s="130" t="e">
        <f>VLOOKUP(H289,[1]Presupuesto!$B$11:$C$565,2,0)</f>
        <v>#N/A</v>
      </c>
      <c r="J289" s="98" t="str">
        <f t="shared" si="13"/>
        <v>Gestión Académica</v>
      </c>
      <c r="K289" s="98" t="s">
        <v>411</v>
      </c>
    </row>
    <row r="290" spans="3:11" x14ac:dyDescent="0.25">
      <c r="C290" s="141"/>
      <c r="D290" s="158"/>
      <c r="E290" s="123"/>
      <c r="F290" s="97">
        <f t="shared" si="12"/>
        <v>0</v>
      </c>
      <c r="G290" s="161"/>
      <c r="H290" s="142"/>
      <c r="I290" s="130" t="e">
        <f>VLOOKUP(H290,[1]Presupuesto!$B$11:$C$565,2,0)</f>
        <v>#N/A</v>
      </c>
      <c r="J290" s="98" t="str">
        <f t="shared" si="13"/>
        <v>Gestión Académica</v>
      </c>
      <c r="K290" s="98" t="s">
        <v>411</v>
      </c>
    </row>
    <row r="291" spans="3:11" x14ac:dyDescent="0.25">
      <c r="C291" s="141"/>
      <c r="D291" s="158"/>
      <c r="E291" s="123"/>
      <c r="F291" s="97">
        <f t="shared" si="12"/>
        <v>0</v>
      </c>
      <c r="G291" s="161"/>
      <c r="H291" s="142"/>
      <c r="I291" s="130" t="e">
        <f>VLOOKUP(H291,[1]Presupuesto!$B$11:$C$565,2,0)</f>
        <v>#N/A</v>
      </c>
      <c r="J291" s="98" t="str">
        <f t="shared" si="13"/>
        <v>Gestión Académica</v>
      </c>
      <c r="K291" s="98" t="s">
        <v>411</v>
      </c>
    </row>
    <row r="292" spans="3:11" x14ac:dyDescent="0.25">
      <c r="C292" s="141"/>
      <c r="D292" s="158"/>
      <c r="E292" s="123"/>
      <c r="F292" s="97">
        <f t="shared" si="12"/>
        <v>0</v>
      </c>
      <c r="G292" s="161"/>
      <c r="H292" s="142"/>
      <c r="I292" s="130" t="e">
        <f>VLOOKUP(H292,[1]Presupuesto!$B$11:$C$565,2,0)</f>
        <v>#N/A</v>
      </c>
      <c r="J292" s="98" t="str">
        <f t="shared" si="13"/>
        <v>Gestión Académica</v>
      </c>
      <c r="K292" s="98" t="s">
        <v>411</v>
      </c>
    </row>
    <row r="293" spans="3:11" x14ac:dyDescent="0.25">
      <c r="C293" s="141"/>
      <c r="D293" s="158"/>
      <c r="E293" s="123"/>
      <c r="F293" s="97">
        <f t="shared" si="12"/>
        <v>0</v>
      </c>
      <c r="G293" s="161"/>
      <c r="H293" s="142"/>
      <c r="I293" s="130" t="e">
        <f>VLOOKUP(H293,[1]Presupuesto!$B$11:$C$565,2,0)</f>
        <v>#N/A</v>
      </c>
      <c r="J293" s="98" t="str">
        <f t="shared" si="13"/>
        <v>Gestión Académica</v>
      </c>
      <c r="K293" s="98" t="s">
        <v>411</v>
      </c>
    </row>
    <row r="294" spans="3:11" x14ac:dyDescent="0.25">
      <c r="C294" s="141"/>
      <c r="D294" s="158"/>
      <c r="E294" s="123"/>
      <c r="F294" s="97">
        <f t="shared" si="12"/>
        <v>0</v>
      </c>
      <c r="G294" s="161"/>
      <c r="H294" s="142"/>
      <c r="I294" s="130" t="e">
        <f>VLOOKUP(H294,[1]Presupuesto!$B$11:$C$565,2,0)</f>
        <v>#N/A</v>
      </c>
      <c r="J294" s="98" t="str">
        <f t="shared" si="13"/>
        <v>Gestión Académica</v>
      </c>
      <c r="K294" s="98" t="s">
        <v>411</v>
      </c>
    </row>
    <row r="295" spans="3:11" x14ac:dyDescent="0.25">
      <c r="C295" s="141"/>
      <c r="D295" s="158"/>
      <c r="E295" s="123"/>
      <c r="F295" s="97">
        <f t="shared" si="12"/>
        <v>0</v>
      </c>
      <c r="G295" s="161"/>
      <c r="H295" s="142"/>
      <c r="I295" s="130" t="e">
        <f>VLOOKUP(H295,[1]Presupuesto!$B$11:$C$565,2,0)</f>
        <v>#N/A</v>
      </c>
      <c r="J295" s="98" t="str">
        <f t="shared" si="13"/>
        <v>Gestión Académica</v>
      </c>
      <c r="K295" s="98" t="s">
        <v>411</v>
      </c>
    </row>
    <row r="296" spans="3:11" x14ac:dyDescent="0.25">
      <c r="C296" s="141"/>
      <c r="D296" s="158"/>
      <c r="E296" s="123"/>
      <c r="F296" s="97">
        <f t="shared" si="12"/>
        <v>0</v>
      </c>
      <c r="G296" s="161"/>
      <c r="H296" s="142"/>
      <c r="I296" s="130" t="e">
        <f>VLOOKUP(H296,[1]Presupuesto!$B$11:$C$565,2,0)</f>
        <v>#N/A</v>
      </c>
      <c r="J296" s="98" t="str">
        <f t="shared" si="13"/>
        <v>Gestión Académica</v>
      </c>
      <c r="K296" s="98" t="s">
        <v>411</v>
      </c>
    </row>
    <row r="297" spans="3:11" x14ac:dyDescent="0.25">
      <c r="C297" s="141"/>
      <c r="D297" s="158"/>
      <c r="E297" s="123"/>
      <c r="F297" s="97">
        <f t="shared" si="12"/>
        <v>0</v>
      </c>
      <c r="G297" s="161"/>
      <c r="H297" s="142"/>
      <c r="I297" s="130" t="e">
        <f>VLOOKUP(H297,[1]Presupuesto!$B$11:$C$565,2,0)</f>
        <v>#N/A</v>
      </c>
      <c r="J297" s="98" t="str">
        <f t="shared" si="13"/>
        <v>Gestión Académica</v>
      </c>
      <c r="K297" s="98" t="s">
        <v>411</v>
      </c>
    </row>
    <row r="298" spans="3:11" x14ac:dyDescent="0.25">
      <c r="C298" s="141"/>
      <c r="D298" s="158"/>
      <c r="E298" s="123"/>
      <c r="F298" s="97">
        <f t="shared" si="12"/>
        <v>0</v>
      </c>
      <c r="G298" s="161"/>
      <c r="H298" s="142"/>
      <c r="I298" s="130" t="e">
        <f>VLOOKUP(H298,[1]Presupuesto!$B$11:$C$565,2,0)</f>
        <v>#N/A</v>
      </c>
      <c r="J298" s="98" t="str">
        <f t="shared" si="13"/>
        <v>Gestión Académica</v>
      </c>
      <c r="K298" s="98" t="s">
        <v>411</v>
      </c>
    </row>
    <row r="299" spans="3:11" x14ac:dyDescent="0.25">
      <c r="C299" s="141"/>
      <c r="D299" s="158"/>
      <c r="E299" s="123"/>
      <c r="F299" s="97">
        <f t="shared" si="12"/>
        <v>0</v>
      </c>
      <c r="G299" s="161"/>
      <c r="H299" s="142"/>
      <c r="I299" s="130" t="e">
        <f>VLOOKUP(H299,[1]Presupuesto!$B$11:$C$565,2,0)</f>
        <v>#N/A</v>
      </c>
      <c r="J299" s="98" t="str">
        <f t="shared" si="13"/>
        <v>Gestión Académica</v>
      </c>
      <c r="K299" s="98" t="s">
        <v>411</v>
      </c>
    </row>
    <row r="300" spans="3:11" x14ac:dyDescent="0.25">
      <c r="C300" s="141"/>
      <c r="D300" s="158"/>
      <c r="E300" s="123"/>
      <c r="F300" s="97">
        <f t="shared" si="12"/>
        <v>0</v>
      </c>
      <c r="G300" s="161"/>
      <c r="H300" s="142"/>
      <c r="I300" s="130" t="e">
        <f>VLOOKUP(H300,[1]Presupuesto!$B$11:$C$565,2,0)</f>
        <v>#N/A</v>
      </c>
      <c r="J300" s="98" t="str">
        <f t="shared" si="13"/>
        <v>Gestión Académica</v>
      </c>
      <c r="K300" s="98" t="s">
        <v>411</v>
      </c>
    </row>
    <row r="301" spans="3:11" x14ac:dyDescent="0.25">
      <c r="C301" s="141"/>
      <c r="D301" s="158"/>
      <c r="E301" s="123"/>
      <c r="F301" s="97">
        <f t="shared" si="12"/>
        <v>0</v>
      </c>
      <c r="G301" s="161"/>
      <c r="H301" s="142"/>
      <c r="I301" s="130" t="e">
        <f>VLOOKUP(H301,[1]Presupuesto!$B$11:$C$565,2,0)</f>
        <v>#N/A</v>
      </c>
      <c r="J301" s="98" t="str">
        <f t="shared" si="13"/>
        <v>Gestión Académica</v>
      </c>
      <c r="K301" s="98" t="s">
        <v>411</v>
      </c>
    </row>
    <row r="302" spans="3:11" x14ac:dyDescent="0.25">
      <c r="C302" s="141"/>
      <c r="D302" s="158"/>
      <c r="E302" s="123"/>
      <c r="F302" s="97">
        <f t="shared" si="12"/>
        <v>0</v>
      </c>
      <c r="G302" s="161"/>
      <c r="H302" s="142"/>
      <c r="I302" s="130" t="e">
        <f>VLOOKUP(H302,[1]Presupuesto!$B$11:$C$565,2,0)</f>
        <v>#N/A</v>
      </c>
      <c r="J302" s="98" t="str">
        <f t="shared" si="13"/>
        <v>Gestión Académica</v>
      </c>
      <c r="K302" s="98" t="s">
        <v>411</v>
      </c>
    </row>
    <row r="303" spans="3:11" x14ac:dyDescent="0.25">
      <c r="C303" s="143"/>
      <c r="D303" s="151"/>
      <c r="E303" s="118"/>
      <c r="F303" s="97">
        <f t="shared" si="12"/>
        <v>0</v>
      </c>
      <c r="G303" s="161"/>
      <c r="H303" s="144"/>
      <c r="I303" s="130" t="e">
        <f>VLOOKUP(H303,[1]Presupuesto!$B$11:$C$565,2,0)</f>
        <v>#N/A</v>
      </c>
      <c r="J303" s="98" t="str">
        <f t="shared" si="13"/>
        <v>Gestión Académica</v>
      </c>
      <c r="K303" s="98" t="s">
        <v>411</v>
      </c>
    </row>
    <row r="304" spans="3:11" x14ac:dyDescent="0.25">
      <c r="C304" s="143"/>
      <c r="D304" s="151"/>
      <c r="E304" s="118"/>
      <c r="F304" s="97">
        <f t="shared" si="12"/>
        <v>0</v>
      </c>
      <c r="G304" s="161"/>
      <c r="H304" s="144"/>
      <c r="I304" s="130" t="e">
        <f>VLOOKUP(H304,[1]Presupuesto!$B$11:$C$565,2,0)</f>
        <v>#N/A</v>
      </c>
      <c r="J304" s="98" t="str">
        <f t="shared" si="13"/>
        <v>Gestión Académica</v>
      </c>
      <c r="K304" s="98" t="s">
        <v>411</v>
      </c>
    </row>
    <row r="305" spans="3:11" x14ac:dyDescent="0.25">
      <c r="C305" s="143"/>
      <c r="D305" s="151"/>
      <c r="E305" s="118"/>
      <c r="F305" s="97">
        <f t="shared" si="12"/>
        <v>0</v>
      </c>
      <c r="G305" s="161"/>
      <c r="H305" s="144"/>
      <c r="I305" s="130" t="e">
        <f>VLOOKUP(H305,[1]Presupuesto!$B$11:$C$565,2,0)</f>
        <v>#N/A</v>
      </c>
      <c r="J305" s="98" t="str">
        <f t="shared" si="13"/>
        <v>Gestión Académica</v>
      </c>
      <c r="K305" s="98" t="s">
        <v>411</v>
      </c>
    </row>
    <row r="306" spans="3:11" x14ac:dyDescent="0.25">
      <c r="C306" s="143"/>
      <c r="D306" s="151"/>
      <c r="E306" s="118"/>
      <c r="F306" s="97">
        <f t="shared" si="12"/>
        <v>0</v>
      </c>
      <c r="G306" s="161"/>
      <c r="H306" s="144"/>
      <c r="I306" s="130" t="e">
        <f>VLOOKUP(H306,[1]Presupuesto!$B$11:$C$565,2,0)</f>
        <v>#N/A</v>
      </c>
      <c r="J306" s="98" t="str">
        <f t="shared" si="13"/>
        <v>Gestión Académica</v>
      </c>
      <c r="K306" s="98" t="s">
        <v>411</v>
      </c>
    </row>
    <row r="307" spans="3:11" x14ac:dyDescent="0.25">
      <c r="C307" s="143"/>
      <c r="D307" s="151"/>
      <c r="E307" s="118"/>
      <c r="F307" s="97">
        <f t="shared" si="12"/>
        <v>0</v>
      </c>
      <c r="G307" s="161"/>
      <c r="H307" s="144"/>
      <c r="I307" s="130" t="e">
        <f>VLOOKUP(H307,[1]Presupuesto!$B$11:$C$565,2,0)</f>
        <v>#N/A</v>
      </c>
      <c r="J307" s="98" t="str">
        <f t="shared" si="13"/>
        <v>Gestión Académica</v>
      </c>
      <c r="K307" s="98" t="s">
        <v>411</v>
      </c>
    </row>
    <row r="308" spans="3:11" x14ac:dyDescent="0.25">
      <c r="C308" s="143"/>
      <c r="D308" s="151"/>
      <c r="E308" s="118"/>
      <c r="F308" s="97">
        <f t="shared" si="12"/>
        <v>0</v>
      </c>
      <c r="G308" s="161"/>
      <c r="H308" s="144"/>
      <c r="I308" s="130" t="e">
        <f>VLOOKUP(H308,[1]Presupuesto!$B$11:$C$565,2,0)</f>
        <v>#N/A</v>
      </c>
      <c r="J308" s="98" t="str">
        <f t="shared" si="13"/>
        <v>Gestión Académica</v>
      </c>
      <c r="K308" s="98" t="s">
        <v>411</v>
      </c>
    </row>
    <row r="309" spans="3:11" x14ac:dyDescent="0.25">
      <c r="C309" s="143"/>
      <c r="D309" s="151"/>
      <c r="E309" s="118"/>
      <c r="F309" s="97">
        <f t="shared" si="12"/>
        <v>0</v>
      </c>
      <c r="G309" s="161"/>
      <c r="H309" s="144"/>
      <c r="I309" s="130" t="e">
        <f>VLOOKUP(H309,[1]Presupuesto!$B$11:$C$565,2,0)</f>
        <v>#N/A</v>
      </c>
      <c r="J309" s="98" t="str">
        <f t="shared" si="13"/>
        <v>Gestión Académica</v>
      </c>
      <c r="K309" s="98" t="s">
        <v>411</v>
      </c>
    </row>
    <row r="310" spans="3:11" x14ac:dyDescent="0.25">
      <c r="C310" s="143"/>
      <c r="D310" s="151"/>
      <c r="E310" s="118"/>
      <c r="F310" s="97">
        <f t="shared" si="12"/>
        <v>0</v>
      </c>
      <c r="G310" s="161"/>
      <c r="H310" s="144"/>
      <c r="I310" s="130" t="e">
        <f>VLOOKUP(H310,[1]Presupuesto!$B$11:$C$565,2,0)</f>
        <v>#N/A</v>
      </c>
      <c r="J310" s="98" t="str">
        <f t="shared" si="13"/>
        <v>Gestión Académica</v>
      </c>
      <c r="K310" s="98" t="s">
        <v>411</v>
      </c>
    </row>
    <row r="311" spans="3:11" x14ac:dyDescent="0.25">
      <c r="C311" s="145"/>
      <c r="D311" s="151"/>
      <c r="E311" s="118"/>
      <c r="F311" s="97">
        <f t="shared" si="12"/>
        <v>0</v>
      </c>
      <c r="G311" s="161"/>
      <c r="H311" s="146"/>
      <c r="I311" s="130" t="e">
        <f>VLOOKUP(H311,[1]Presupuesto!$B$11:$C$565,2,0)</f>
        <v>#N/A</v>
      </c>
      <c r="J311" s="98" t="str">
        <f t="shared" si="13"/>
        <v>Gestión Académica</v>
      </c>
      <c r="K311" s="98" t="s">
        <v>402</v>
      </c>
    </row>
    <row r="312" spans="3:11" x14ac:dyDescent="0.25">
      <c r="C312" s="145"/>
      <c r="D312" s="151"/>
      <c r="E312" s="118"/>
      <c r="F312" s="97">
        <f t="shared" si="12"/>
        <v>0</v>
      </c>
      <c r="G312" s="161"/>
      <c r="H312" s="146"/>
      <c r="I312" s="130" t="e">
        <f>VLOOKUP(H312,[1]Presupuesto!$B$11:$C$565,2,0)</f>
        <v>#N/A</v>
      </c>
      <c r="J312" s="98" t="str">
        <f t="shared" si="13"/>
        <v>Gestión Académica</v>
      </c>
      <c r="K312" s="98" t="s">
        <v>411</v>
      </c>
    </row>
    <row r="313" spans="3:11" x14ac:dyDescent="0.25">
      <c r="C313" s="145"/>
      <c r="D313" s="151"/>
      <c r="E313" s="118"/>
      <c r="F313" s="97">
        <f t="shared" si="12"/>
        <v>0</v>
      </c>
      <c r="G313" s="161"/>
      <c r="H313" s="146"/>
      <c r="I313" s="130" t="e">
        <f>VLOOKUP(H313,[1]Presupuesto!$B$11:$C$565,2,0)</f>
        <v>#N/A</v>
      </c>
      <c r="J313" s="98" t="str">
        <f t="shared" si="13"/>
        <v>Gestión Académica</v>
      </c>
      <c r="K313" s="98" t="s">
        <v>411</v>
      </c>
    </row>
    <row r="314" spans="3:11" x14ac:dyDescent="0.25">
      <c r="C314" s="145"/>
      <c r="D314" s="151"/>
      <c r="E314" s="118"/>
      <c r="F314" s="97">
        <f t="shared" si="12"/>
        <v>0</v>
      </c>
      <c r="G314" s="161"/>
      <c r="H314" s="146"/>
      <c r="I314" s="130" t="e">
        <f>VLOOKUP(H314,[1]Presupuesto!$B$11:$C$565,2,0)</f>
        <v>#N/A</v>
      </c>
      <c r="J314" s="98" t="str">
        <f t="shared" si="13"/>
        <v>Gestión Académica</v>
      </c>
      <c r="K314" s="98" t="s">
        <v>411</v>
      </c>
    </row>
    <row r="315" spans="3:11" ht="15.75" thickBot="1" x14ac:dyDescent="0.3">
      <c r="C315" s="147"/>
      <c r="D315" s="159"/>
      <c r="E315" s="103"/>
      <c r="F315" s="105">
        <f t="shared" si="12"/>
        <v>0</v>
      </c>
      <c r="G315" s="162"/>
      <c r="H315" s="148"/>
      <c r="I315" s="132" t="e">
        <f>VLOOKUP(H315,[1]Presupuesto!$B$11:$C$565,2,0)</f>
        <v>#N/A</v>
      </c>
      <c r="J315" s="106" t="str">
        <f t="shared" si="13"/>
        <v>Gestión Académica</v>
      </c>
      <c r="K315" s="124" t="s">
        <v>393</v>
      </c>
    </row>
    <row r="316" spans="3:11" x14ac:dyDescent="0.25">
      <c r="C316" s="464"/>
      <c r="D316" s="464"/>
      <c r="E316" s="464"/>
      <c r="F316" s="464"/>
      <c r="G316" s="451"/>
      <c r="H316" s="464"/>
      <c r="I316" s="464"/>
      <c r="J316" s="464"/>
      <c r="K316" s="464"/>
    </row>
    <row r="317" spans="3:11" ht="15.75" thickBot="1" x14ac:dyDescent="0.3">
      <c r="C317" s="464"/>
      <c r="D317" s="464"/>
      <c r="E317" s="464"/>
      <c r="F317" s="90"/>
      <c r="G317" s="89"/>
      <c r="H317" s="90"/>
      <c r="I317" s="90"/>
      <c r="J317" s="464"/>
      <c r="K317" s="464"/>
    </row>
    <row r="318" spans="3:11" ht="15.75" thickBot="1" x14ac:dyDescent="0.3">
      <c r="C318" s="157" t="s">
        <v>53</v>
      </c>
      <c r="D318" s="371">
        <f>SUM(F325:F359)</f>
        <v>3000</v>
      </c>
      <c r="E318" s="464"/>
      <c r="F318" s="70"/>
      <c r="G318" s="79"/>
      <c r="H318" s="70"/>
      <c r="I318" s="70"/>
      <c r="J318" s="464"/>
      <c r="K318" s="464"/>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1" ht="15.75" x14ac:dyDescent="0.25">
      <c r="C321" s="202" t="s">
        <v>391</v>
      </c>
      <c r="D321" s="367" t="str">
        <f>'[1]13. Gestión Académica'!F11</f>
        <v>IA-13.1.1.1.3</v>
      </c>
      <c r="E321" s="93"/>
      <c r="F321" s="93"/>
      <c r="G321" s="93"/>
      <c r="H321" s="76"/>
      <c r="I321" s="76"/>
      <c r="J321" s="76"/>
      <c r="K321" s="112"/>
    </row>
    <row r="322" spans="3:11" ht="18.75" x14ac:dyDescent="0.25">
      <c r="C322" s="210" t="str">
        <f>IFERROR(VLOOKUP(D321,'[1]1. Desarrollo e Innov. Curricu.'!$F:$G,2,FALSE),IFERROR(VLOOKUP(D321,'[1]2. Investigación Científica'!$F:$G,2,FALSE),IFERROR(VLOOKUP(D321,'[1]3. Vinculación Univ. Sociedad'!$F:$G,2,FALSE),IFERROR(VLOOKUP(D321,'[1]4. Docencia y Profesorado Univ.'!$F:$G,2,FALSE),IFERROR(VLOOKUP(D321,'[1]5. Estudiantes y Graduados'!$F:$G,2,FALSE),IFERROR(VLOOKUP(D321,'[1]11. Gestion Administrativa'!$F:$G,2,FALSE),IFERROR(VLOOKUP(D321,'[1]13. Gestión Académica'!$F:$G,2,FALSE),IFERROR(VLOOKUP(D321,'[1]9. Asegura. de la Calid. y M'!$F:$G,2,FALSE),IFERROR(VLOOKUP(D321,'[1]6. Gestión del Conocimiento'!$F:$G,2,FALSE),IFERROR(VLOOKUP(D321,'[1]15. Gobernabilidad y Proceso...'!$F:$G,2,FALSE),IFERROR(VLOOKUP(D321,'[1]12. Gestión del Talento Humano'!$F:$G,2,FALSE),IFERROR(VLOOKUP(D321,'[1]14. Internacional... de la E.S.'!$F:$G,2,FALSE),IFERROR(VLOOKUP(D321,'[1]10. Posgrado'!$F:$G,2,FALSE),IFERROR(VLOOKUP(D321,'[1]17. Gestión TIC'!$F:$G,2,FALSE),IFERROR(VLOOKUP(D321,'[1]16. Desa. del Sistema Educ.Sup.'!$F:$G,2,FALSE),IFERROR(VLOOKUP(D321,'[1]8. Cultura de Inno. Insti...'!$F:$G,2,FALSE),VLOOKUP(D321,'[1]7. Lo Esencial de la Reforma U.'!$F:$G,2,0)))))))))))))))))</f>
        <v>Realizar 120 supervisiones de PPS</v>
      </c>
      <c r="D322" s="31"/>
      <c r="E322" s="93"/>
      <c r="F322" s="93"/>
      <c r="G322" s="93"/>
      <c r="H322" s="76"/>
      <c r="I322" s="76"/>
      <c r="J322" s="76"/>
      <c r="K322" s="112"/>
    </row>
    <row r="323" spans="3:11" ht="15.75" thickBot="1" x14ac:dyDescent="0.3">
      <c r="C323" s="464"/>
      <c r="D323" s="464"/>
      <c r="E323" s="464"/>
      <c r="F323" s="93"/>
      <c r="G323" s="76"/>
      <c r="H323" s="76"/>
      <c r="I323" s="76"/>
      <c r="J323" s="464"/>
      <c r="K323" s="464"/>
    </row>
    <row r="324" spans="3:11" ht="30.75" thickBot="1" x14ac:dyDescent="0.3">
      <c r="C324" s="129" t="s">
        <v>44</v>
      </c>
      <c r="D324" s="129" t="s">
        <v>55</v>
      </c>
      <c r="E324" s="136" t="s">
        <v>57</v>
      </c>
      <c r="F324" s="135" t="s">
        <v>27</v>
      </c>
      <c r="G324" s="133" t="s">
        <v>130</v>
      </c>
      <c r="H324" s="136" t="s">
        <v>46</v>
      </c>
      <c r="I324" s="133" t="s">
        <v>131</v>
      </c>
      <c r="J324" s="133" t="s">
        <v>409</v>
      </c>
      <c r="K324" s="133" t="s">
        <v>410</v>
      </c>
    </row>
    <row r="325" spans="3:11" x14ac:dyDescent="0.25">
      <c r="C325" s="220" t="s">
        <v>438</v>
      </c>
      <c r="D325" s="221"/>
      <c r="E325" s="219">
        <f>HLOOKUP(C325,$AH$2:$BU$3,2,0)</f>
        <v>620</v>
      </c>
      <c r="F325" s="97">
        <f t="shared" ref="F325:F359" si="14">D325*E325</f>
        <v>0</v>
      </c>
      <c r="G325" s="161"/>
      <c r="H325" s="142"/>
      <c r="I325" s="130" t="e">
        <f>VLOOKUP(H325,[1]Presupuesto!$B$11:$C$565,2,0)</f>
        <v>#N/A</v>
      </c>
      <c r="J325" s="218" t="s">
        <v>1365</v>
      </c>
      <c r="K325" s="98" t="s">
        <v>393</v>
      </c>
    </row>
    <row r="326" spans="3:11" x14ac:dyDescent="0.25">
      <c r="C326" s="141" t="s">
        <v>1704</v>
      </c>
      <c r="D326" s="158">
        <v>3</v>
      </c>
      <c r="E326" s="123">
        <v>100</v>
      </c>
      <c r="F326" s="97">
        <f t="shared" si="14"/>
        <v>300</v>
      </c>
      <c r="G326" s="161" t="s">
        <v>128</v>
      </c>
      <c r="H326" s="142" t="s">
        <v>872</v>
      </c>
      <c r="I326" s="130" t="str">
        <f>VLOOKUP(H326,[1]Presupuesto!$B$11:$C$565,2,0)</f>
        <v>DIESEL</v>
      </c>
      <c r="J326" s="98" t="str">
        <f>$J$325</f>
        <v>Gestión Académica</v>
      </c>
      <c r="K326" s="98" t="s">
        <v>411</v>
      </c>
    </row>
    <row r="327" spans="3:11" x14ac:dyDescent="0.25">
      <c r="C327" s="141" t="s">
        <v>1704</v>
      </c>
      <c r="D327" s="158">
        <v>3</v>
      </c>
      <c r="E327" s="123">
        <v>100</v>
      </c>
      <c r="F327" s="97">
        <f t="shared" si="14"/>
        <v>300</v>
      </c>
      <c r="G327" s="161" t="s">
        <v>128</v>
      </c>
      <c r="H327" s="142" t="s">
        <v>872</v>
      </c>
      <c r="I327" s="130" t="str">
        <f>VLOOKUP(H327,[1]Presupuesto!$B$11:$C$565,2,0)</f>
        <v>DIESEL</v>
      </c>
      <c r="J327" s="98" t="str">
        <f t="shared" ref="J327:J359" si="15">$J$325</f>
        <v>Gestión Académica</v>
      </c>
      <c r="K327" s="98" t="s">
        <v>394</v>
      </c>
    </row>
    <row r="328" spans="3:11" x14ac:dyDescent="0.25">
      <c r="C328" s="141" t="s">
        <v>1704</v>
      </c>
      <c r="D328" s="158">
        <v>3</v>
      </c>
      <c r="E328" s="123">
        <v>100</v>
      </c>
      <c r="F328" s="97">
        <f t="shared" si="14"/>
        <v>300</v>
      </c>
      <c r="G328" s="161" t="s">
        <v>128</v>
      </c>
      <c r="H328" s="142" t="s">
        <v>872</v>
      </c>
      <c r="I328" s="130" t="str">
        <f>VLOOKUP(H328,[1]Presupuesto!$B$11:$C$565,2,0)</f>
        <v>DIESEL</v>
      </c>
      <c r="J328" s="98" t="str">
        <f t="shared" si="15"/>
        <v>Gestión Académica</v>
      </c>
      <c r="K328" s="98" t="s">
        <v>395</v>
      </c>
    </row>
    <row r="329" spans="3:11" x14ac:dyDescent="0.25">
      <c r="C329" s="141" t="s">
        <v>1704</v>
      </c>
      <c r="D329" s="158">
        <v>3</v>
      </c>
      <c r="E329" s="123">
        <v>100</v>
      </c>
      <c r="F329" s="97">
        <f t="shared" si="14"/>
        <v>300</v>
      </c>
      <c r="G329" s="161" t="s">
        <v>128</v>
      </c>
      <c r="H329" s="142" t="s">
        <v>872</v>
      </c>
      <c r="I329" s="130" t="str">
        <f>VLOOKUP(H329,[1]Presupuesto!$B$11:$C$565,2,0)</f>
        <v>DIESEL</v>
      </c>
      <c r="J329" s="98" t="str">
        <f t="shared" si="15"/>
        <v>Gestión Académica</v>
      </c>
      <c r="K329" s="98" t="s">
        <v>396</v>
      </c>
    </row>
    <row r="330" spans="3:11" x14ac:dyDescent="0.25">
      <c r="C330" s="141" t="s">
        <v>1704</v>
      </c>
      <c r="D330" s="158">
        <v>3</v>
      </c>
      <c r="E330" s="123">
        <v>100</v>
      </c>
      <c r="F330" s="97">
        <f t="shared" si="14"/>
        <v>300</v>
      </c>
      <c r="G330" s="161" t="s">
        <v>128</v>
      </c>
      <c r="H330" s="142" t="s">
        <v>872</v>
      </c>
      <c r="I330" s="130" t="str">
        <f>VLOOKUP(H330,[1]Presupuesto!$B$11:$C$565,2,0)</f>
        <v>DIESEL</v>
      </c>
      <c r="J330" s="98" t="str">
        <f t="shared" si="15"/>
        <v>Gestión Académica</v>
      </c>
      <c r="K330" s="98" t="s">
        <v>397</v>
      </c>
    </row>
    <row r="331" spans="3:11" x14ac:dyDescent="0.25">
      <c r="C331" s="141" t="s">
        <v>1704</v>
      </c>
      <c r="D331" s="158">
        <v>3</v>
      </c>
      <c r="E331" s="123">
        <v>100</v>
      </c>
      <c r="F331" s="97">
        <f t="shared" si="14"/>
        <v>300</v>
      </c>
      <c r="G331" s="161" t="s">
        <v>128</v>
      </c>
      <c r="H331" s="142" t="s">
        <v>872</v>
      </c>
      <c r="I331" s="130" t="str">
        <f>VLOOKUP(H331,[1]Presupuesto!$B$11:$C$565,2,0)</f>
        <v>DIESEL</v>
      </c>
      <c r="J331" s="98" t="str">
        <f t="shared" si="15"/>
        <v>Gestión Académica</v>
      </c>
      <c r="K331" s="98" t="s">
        <v>398</v>
      </c>
    </row>
    <row r="332" spans="3:11" x14ac:dyDescent="0.25">
      <c r="C332" s="141" t="s">
        <v>1704</v>
      </c>
      <c r="D332" s="158">
        <v>3</v>
      </c>
      <c r="E332" s="123">
        <v>100</v>
      </c>
      <c r="F332" s="97">
        <f t="shared" si="14"/>
        <v>300</v>
      </c>
      <c r="G332" s="161" t="s">
        <v>128</v>
      </c>
      <c r="H332" s="142" t="s">
        <v>872</v>
      </c>
      <c r="I332" s="130" t="str">
        <f>VLOOKUP(H332,[1]Presupuesto!$B$11:$C$565,2,0)</f>
        <v>DIESEL</v>
      </c>
      <c r="J332" s="98" t="str">
        <f t="shared" si="15"/>
        <v>Gestión Académica</v>
      </c>
      <c r="K332" s="98" t="s">
        <v>399</v>
      </c>
    </row>
    <row r="333" spans="3:11" x14ac:dyDescent="0.25">
      <c r="C333" s="141" t="s">
        <v>1704</v>
      </c>
      <c r="D333" s="158">
        <v>3</v>
      </c>
      <c r="E333" s="123">
        <v>100</v>
      </c>
      <c r="F333" s="97">
        <f t="shared" si="14"/>
        <v>300</v>
      </c>
      <c r="G333" s="161" t="s">
        <v>128</v>
      </c>
      <c r="H333" s="142" t="s">
        <v>872</v>
      </c>
      <c r="I333" s="130" t="str">
        <f>VLOOKUP(H333,[1]Presupuesto!$B$11:$C$565,2,0)</f>
        <v>DIESEL</v>
      </c>
      <c r="J333" s="98" t="str">
        <f t="shared" si="15"/>
        <v>Gestión Académica</v>
      </c>
      <c r="K333" s="98" t="s">
        <v>400</v>
      </c>
    </row>
    <row r="334" spans="3:11" x14ac:dyDescent="0.25">
      <c r="C334" s="141" t="s">
        <v>1704</v>
      </c>
      <c r="D334" s="158">
        <v>3</v>
      </c>
      <c r="E334" s="123">
        <v>100</v>
      </c>
      <c r="F334" s="97">
        <f t="shared" si="14"/>
        <v>300</v>
      </c>
      <c r="G334" s="161" t="s">
        <v>128</v>
      </c>
      <c r="H334" s="142" t="s">
        <v>872</v>
      </c>
      <c r="I334" s="130" t="str">
        <f>VLOOKUP(H334,[1]Presupuesto!$B$11:$C$565,2,0)</f>
        <v>DIESEL</v>
      </c>
      <c r="J334" s="98" t="str">
        <f t="shared" si="15"/>
        <v>Gestión Académica</v>
      </c>
      <c r="K334" s="98" t="s">
        <v>401</v>
      </c>
    </row>
    <row r="335" spans="3:11" x14ac:dyDescent="0.25">
      <c r="C335" s="141" t="s">
        <v>1704</v>
      </c>
      <c r="D335" s="158">
        <v>3</v>
      </c>
      <c r="E335" s="123">
        <v>100</v>
      </c>
      <c r="F335" s="97">
        <f t="shared" si="14"/>
        <v>300</v>
      </c>
      <c r="G335" s="161" t="s">
        <v>128</v>
      </c>
      <c r="H335" s="142" t="s">
        <v>872</v>
      </c>
      <c r="I335" s="130" t="str">
        <f>VLOOKUP(H335,[1]Presupuesto!$B$11:$C$565,2,0)</f>
        <v>DIESEL</v>
      </c>
      <c r="J335" s="98" t="str">
        <f t="shared" si="15"/>
        <v>Gestión Académica</v>
      </c>
      <c r="K335" s="98" t="s">
        <v>402</v>
      </c>
    </row>
    <row r="336" spans="3:11" x14ac:dyDescent="0.25">
      <c r="C336" s="141"/>
      <c r="D336" s="158"/>
      <c r="E336" s="123"/>
      <c r="F336" s="97">
        <f t="shared" si="14"/>
        <v>0</v>
      </c>
      <c r="G336" s="161"/>
      <c r="H336" s="142"/>
      <c r="I336" s="130" t="e">
        <f>VLOOKUP(H336,[1]Presupuesto!$B$11:$C$565,2,0)</f>
        <v>#N/A</v>
      </c>
      <c r="J336" s="98" t="str">
        <f t="shared" si="15"/>
        <v>Gestión Académica</v>
      </c>
      <c r="K336" s="98" t="s">
        <v>411</v>
      </c>
    </row>
    <row r="337" spans="3:11" x14ac:dyDescent="0.25">
      <c r="C337" s="141"/>
      <c r="D337" s="158"/>
      <c r="E337" s="123"/>
      <c r="F337" s="97">
        <f t="shared" si="14"/>
        <v>0</v>
      </c>
      <c r="G337" s="161"/>
      <c r="H337" s="142"/>
      <c r="I337" s="130" t="e">
        <f>VLOOKUP(H337,[1]Presupuesto!$B$11:$C$565,2,0)</f>
        <v>#N/A</v>
      </c>
      <c r="J337" s="98" t="str">
        <f t="shared" si="15"/>
        <v>Gestión Académica</v>
      </c>
      <c r="K337" s="98" t="s">
        <v>411</v>
      </c>
    </row>
    <row r="338" spans="3:11" x14ac:dyDescent="0.25">
      <c r="C338" s="141"/>
      <c r="D338" s="158"/>
      <c r="E338" s="123"/>
      <c r="F338" s="97">
        <f t="shared" si="14"/>
        <v>0</v>
      </c>
      <c r="G338" s="161"/>
      <c r="H338" s="142"/>
      <c r="I338" s="130" t="e">
        <f>VLOOKUP(H338,[1]Presupuesto!$B$11:$C$565,2,0)</f>
        <v>#N/A</v>
      </c>
      <c r="J338" s="98" t="str">
        <f t="shared" si="15"/>
        <v>Gestión Académica</v>
      </c>
      <c r="K338" s="98" t="s">
        <v>411</v>
      </c>
    </row>
    <row r="339" spans="3:11" x14ac:dyDescent="0.25">
      <c r="C339" s="141"/>
      <c r="D339" s="158"/>
      <c r="E339" s="123"/>
      <c r="F339" s="97">
        <f t="shared" si="14"/>
        <v>0</v>
      </c>
      <c r="G339" s="161"/>
      <c r="H339" s="142"/>
      <c r="I339" s="130" t="e">
        <f>VLOOKUP(H339,[1]Presupuesto!$B$11:$C$565,2,0)</f>
        <v>#N/A</v>
      </c>
      <c r="J339" s="98" t="str">
        <f t="shared" si="15"/>
        <v>Gestión Académica</v>
      </c>
      <c r="K339" s="98" t="s">
        <v>411</v>
      </c>
    </row>
    <row r="340" spans="3:11" x14ac:dyDescent="0.25">
      <c r="C340" s="141"/>
      <c r="D340" s="158"/>
      <c r="E340" s="123"/>
      <c r="F340" s="97">
        <f t="shared" si="14"/>
        <v>0</v>
      </c>
      <c r="G340" s="161"/>
      <c r="H340" s="142"/>
      <c r="I340" s="130" t="e">
        <f>VLOOKUP(H340,[1]Presupuesto!$B$11:$C$565,2,0)</f>
        <v>#N/A</v>
      </c>
      <c r="J340" s="98" t="str">
        <f t="shared" si="15"/>
        <v>Gestión Académica</v>
      </c>
      <c r="K340" s="98" t="s">
        <v>411</v>
      </c>
    </row>
    <row r="341" spans="3:11" x14ac:dyDescent="0.25">
      <c r="C341" s="141"/>
      <c r="D341" s="158"/>
      <c r="E341" s="123"/>
      <c r="F341" s="97">
        <f t="shared" si="14"/>
        <v>0</v>
      </c>
      <c r="G341" s="161"/>
      <c r="H341" s="142"/>
      <c r="I341" s="130" t="e">
        <f>VLOOKUP(H341,[1]Presupuesto!$B$11:$C$565,2,0)</f>
        <v>#N/A</v>
      </c>
      <c r="J341" s="98" t="str">
        <f t="shared" si="15"/>
        <v>Gestión Académica</v>
      </c>
      <c r="K341" s="98" t="s">
        <v>411</v>
      </c>
    </row>
    <row r="342" spans="3:11" x14ac:dyDescent="0.25">
      <c r="C342" s="141"/>
      <c r="D342" s="158"/>
      <c r="E342" s="123"/>
      <c r="F342" s="97">
        <f t="shared" si="14"/>
        <v>0</v>
      </c>
      <c r="G342" s="161"/>
      <c r="H342" s="142"/>
      <c r="I342" s="130" t="e">
        <f>VLOOKUP(H342,[1]Presupuesto!$B$11:$C$565,2,0)</f>
        <v>#N/A</v>
      </c>
      <c r="J342" s="98" t="str">
        <f t="shared" si="15"/>
        <v>Gestión Académica</v>
      </c>
      <c r="K342" s="98" t="s">
        <v>411</v>
      </c>
    </row>
    <row r="343" spans="3:11" x14ac:dyDescent="0.25">
      <c r="C343" s="141"/>
      <c r="D343" s="158"/>
      <c r="E343" s="123"/>
      <c r="F343" s="97">
        <f t="shared" si="14"/>
        <v>0</v>
      </c>
      <c r="G343" s="161"/>
      <c r="H343" s="142"/>
      <c r="I343" s="130" t="e">
        <f>VLOOKUP(H343,[1]Presupuesto!$B$11:$C$565,2,0)</f>
        <v>#N/A</v>
      </c>
      <c r="J343" s="98" t="str">
        <f t="shared" si="15"/>
        <v>Gestión Académica</v>
      </c>
      <c r="K343" s="98" t="s">
        <v>411</v>
      </c>
    </row>
    <row r="344" spans="3:11" x14ac:dyDescent="0.25">
      <c r="C344" s="141"/>
      <c r="D344" s="158"/>
      <c r="E344" s="123"/>
      <c r="F344" s="97">
        <f t="shared" si="14"/>
        <v>0</v>
      </c>
      <c r="G344" s="161"/>
      <c r="H344" s="142"/>
      <c r="I344" s="130" t="e">
        <f>VLOOKUP(H344,[1]Presupuesto!$B$11:$C$565,2,0)</f>
        <v>#N/A</v>
      </c>
      <c r="J344" s="98" t="str">
        <f t="shared" si="15"/>
        <v>Gestión Académica</v>
      </c>
      <c r="K344" s="98" t="s">
        <v>411</v>
      </c>
    </row>
    <row r="345" spans="3:11" x14ac:dyDescent="0.25">
      <c r="C345" s="141"/>
      <c r="D345" s="158"/>
      <c r="E345" s="123"/>
      <c r="F345" s="97">
        <f t="shared" si="14"/>
        <v>0</v>
      </c>
      <c r="G345" s="161"/>
      <c r="H345" s="142"/>
      <c r="I345" s="130" t="e">
        <f>VLOOKUP(H345,[1]Presupuesto!$B$11:$C$565,2,0)</f>
        <v>#N/A</v>
      </c>
      <c r="J345" s="98" t="str">
        <f t="shared" si="15"/>
        <v>Gestión Académica</v>
      </c>
      <c r="K345" s="98" t="s">
        <v>411</v>
      </c>
    </row>
    <row r="346" spans="3:11" x14ac:dyDescent="0.25">
      <c r="C346" s="141"/>
      <c r="D346" s="158"/>
      <c r="E346" s="123"/>
      <c r="F346" s="97">
        <f t="shared" si="14"/>
        <v>0</v>
      </c>
      <c r="G346" s="161"/>
      <c r="H346" s="142"/>
      <c r="I346" s="130" t="e">
        <f>VLOOKUP(H346,[1]Presupuesto!$B$11:$C$565,2,0)</f>
        <v>#N/A</v>
      </c>
      <c r="J346" s="98" t="str">
        <f t="shared" si="15"/>
        <v>Gestión Académica</v>
      </c>
      <c r="K346" s="98" t="s">
        <v>411</v>
      </c>
    </row>
    <row r="347" spans="3:11" x14ac:dyDescent="0.25">
      <c r="C347" s="143"/>
      <c r="D347" s="151"/>
      <c r="E347" s="118"/>
      <c r="F347" s="97">
        <f t="shared" si="14"/>
        <v>0</v>
      </c>
      <c r="G347" s="161"/>
      <c r="H347" s="144"/>
      <c r="I347" s="130" t="e">
        <f>VLOOKUP(H347,[1]Presupuesto!$B$11:$C$565,2,0)</f>
        <v>#N/A</v>
      </c>
      <c r="J347" s="98" t="str">
        <f t="shared" si="15"/>
        <v>Gestión Académica</v>
      </c>
      <c r="K347" s="98" t="s">
        <v>411</v>
      </c>
    </row>
    <row r="348" spans="3:11" x14ac:dyDescent="0.25">
      <c r="C348" s="143"/>
      <c r="D348" s="151"/>
      <c r="E348" s="118"/>
      <c r="F348" s="97">
        <f t="shared" si="14"/>
        <v>0</v>
      </c>
      <c r="G348" s="161"/>
      <c r="H348" s="144"/>
      <c r="I348" s="130" t="e">
        <f>VLOOKUP(H348,[1]Presupuesto!$B$11:$C$565,2,0)</f>
        <v>#N/A</v>
      </c>
      <c r="J348" s="98" t="str">
        <f t="shared" si="15"/>
        <v>Gestión Académica</v>
      </c>
      <c r="K348" s="98" t="s">
        <v>411</v>
      </c>
    </row>
    <row r="349" spans="3:11" x14ac:dyDescent="0.25">
      <c r="C349" s="143"/>
      <c r="D349" s="151"/>
      <c r="E349" s="118"/>
      <c r="F349" s="97">
        <f t="shared" si="14"/>
        <v>0</v>
      </c>
      <c r="G349" s="161"/>
      <c r="H349" s="144"/>
      <c r="I349" s="130" t="e">
        <f>VLOOKUP(H349,[1]Presupuesto!$B$11:$C$565,2,0)</f>
        <v>#N/A</v>
      </c>
      <c r="J349" s="98" t="str">
        <f t="shared" si="15"/>
        <v>Gestión Académica</v>
      </c>
      <c r="K349" s="98" t="s">
        <v>411</v>
      </c>
    </row>
    <row r="350" spans="3:11" x14ac:dyDescent="0.25">
      <c r="C350" s="143"/>
      <c r="D350" s="151"/>
      <c r="E350" s="118"/>
      <c r="F350" s="97">
        <f t="shared" si="14"/>
        <v>0</v>
      </c>
      <c r="G350" s="161"/>
      <c r="H350" s="144"/>
      <c r="I350" s="130" t="e">
        <f>VLOOKUP(H350,[1]Presupuesto!$B$11:$C$565,2,0)</f>
        <v>#N/A</v>
      </c>
      <c r="J350" s="98" t="str">
        <f t="shared" si="15"/>
        <v>Gestión Académica</v>
      </c>
      <c r="K350" s="98" t="s">
        <v>411</v>
      </c>
    </row>
    <row r="351" spans="3:11" x14ac:dyDescent="0.25">
      <c r="C351" s="143"/>
      <c r="D351" s="151"/>
      <c r="E351" s="118"/>
      <c r="F351" s="97">
        <f t="shared" si="14"/>
        <v>0</v>
      </c>
      <c r="G351" s="161"/>
      <c r="H351" s="144"/>
      <c r="I351" s="130" t="e">
        <f>VLOOKUP(H351,[1]Presupuesto!$B$11:$C$565,2,0)</f>
        <v>#N/A</v>
      </c>
      <c r="J351" s="98" t="str">
        <f t="shared" si="15"/>
        <v>Gestión Académica</v>
      </c>
      <c r="K351" s="98" t="s">
        <v>411</v>
      </c>
    </row>
    <row r="352" spans="3:11" x14ac:dyDescent="0.25">
      <c r="C352" s="143"/>
      <c r="D352" s="151"/>
      <c r="E352" s="118"/>
      <c r="F352" s="97">
        <f t="shared" si="14"/>
        <v>0</v>
      </c>
      <c r="G352" s="161"/>
      <c r="H352" s="144"/>
      <c r="I352" s="130" t="e">
        <f>VLOOKUP(H352,[1]Presupuesto!$B$11:$C$565,2,0)</f>
        <v>#N/A</v>
      </c>
      <c r="J352" s="98" t="str">
        <f t="shared" si="15"/>
        <v>Gestión Académica</v>
      </c>
      <c r="K352" s="98" t="s">
        <v>411</v>
      </c>
    </row>
    <row r="353" spans="3:11" x14ac:dyDescent="0.25">
      <c r="C353" s="143"/>
      <c r="D353" s="151"/>
      <c r="E353" s="118"/>
      <c r="F353" s="97">
        <f t="shared" si="14"/>
        <v>0</v>
      </c>
      <c r="G353" s="161"/>
      <c r="H353" s="144"/>
      <c r="I353" s="130" t="e">
        <f>VLOOKUP(H353,[1]Presupuesto!$B$11:$C$565,2,0)</f>
        <v>#N/A</v>
      </c>
      <c r="J353" s="98" t="str">
        <f t="shared" si="15"/>
        <v>Gestión Académica</v>
      </c>
      <c r="K353" s="98" t="s">
        <v>411</v>
      </c>
    </row>
    <row r="354" spans="3:11" x14ac:dyDescent="0.25">
      <c r="C354" s="143"/>
      <c r="D354" s="151"/>
      <c r="E354" s="118"/>
      <c r="F354" s="97">
        <f t="shared" si="14"/>
        <v>0</v>
      </c>
      <c r="G354" s="161"/>
      <c r="H354" s="144"/>
      <c r="I354" s="130" t="e">
        <f>VLOOKUP(H354,[1]Presupuesto!$B$11:$C$565,2,0)</f>
        <v>#N/A</v>
      </c>
      <c r="J354" s="98" t="str">
        <f t="shared" si="15"/>
        <v>Gestión Académica</v>
      </c>
      <c r="K354" s="98" t="s">
        <v>411</v>
      </c>
    </row>
    <row r="355" spans="3:11" x14ac:dyDescent="0.25">
      <c r="C355" s="145"/>
      <c r="D355" s="151"/>
      <c r="E355" s="118"/>
      <c r="F355" s="97">
        <f t="shared" si="14"/>
        <v>0</v>
      </c>
      <c r="G355" s="161"/>
      <c r="H355" s="146"/>
      <c r="I355" s="130" t="e">
        <f>VLOOKUP(H355,[1]Presupuesto!$B$11:$C$565,2,0)</f>
        <v>#N/A</v>
      </c>
      <c r="J355" s="98" t="str">
        <f t="shared" si="15"/>
        <v>Gestión Académica</v>
      </c>
      <c r="K355" s="98" t="s">
        <v>402</v>
      </c>
    </row>
    <row r="356" spans="3:11" x14ac:dyDescent="0.25">
      <c r="C356" s="145"/>
      <c r="D356" s="151"/>
      <c r="E356" s="118"/>
      <c r="F356" s="97">
        <f t="shared" si="14"/>
        <v>0</v>
      </c>
      <c r="G356" s="161"/>
      <c r="H356" s="146"/>
      <c r="I356" s="130" t="e">
        <f>VLOOKUP(H356,[1]Presupuesto!$B$11:$C$565,2,0)</f>
        <v>#N/A</v>
      </c>
      <c r="J356" s="98" t="str">
        <f t="shared" si="15"/>
        <v>Gestión Académica</v>
      </c>
      <c r="K356" s="98" t="s">
        <v>411</v>
      </c>
    </row>
    <row r="357" spans="3:11" x14ac:dyDescent="0.25">
      <c r="C357" s="145"/>
      <c r="D357" s="151"/>
      <c r="E357" s="118"/>
      <c r="F357" s="97">
        <f t="shared" si="14"/>
        <v>0</v>
      </c>
      <c r="G357" s="161"/>
      <c r="H357" s="146"/>
      <c r="I357" s="130" t="e">
        <f>VLOOKUP(H357,[1]Presupuesto!$B$11:$C$565,2,0)</f>
        <v>#N/A</v>
      </c>
      <c r="J357" s="98" t="str">
        <f t="shared" si="15"/>
        <v>Gestión Académica</v>
      </c>
      <c r="K357" s="98" t="s">
        <v>411</v>
      </c>
    </row>
    <row r="358" spans="3:11" x14ac:dyDescent="0.25">
      <c r="C358" s="145"/>
      <c r="D358" s="151"/>
      <c r="E358" s="118"/>
      <c r="F358" s="97">
        <f t="shared" si="14"/>
        <v>0</v>
      </c>
      <c r="G358" s="161"/>
      <c r="H358" s="146"/>
      <c r="I358" s="130" t="e">
        <f>VLOOKUP(H358,[1]Presupuesto!$B$11:$C$565,2,0)</f>
        <v>#N/A</v>
      </c>
      <c r="J358" s="98" t="str">
        <f t="shared" si="15"/>
        <v>Gestión Académica</v>
      </c>
      <c r="K358" s="98" t="s">
        <v>411</v>
      </c>
    </row>
    <row r="359" spans="3:11" ht="15.75" thickBot="1" x14ac:dyDescent="0.3">
      <c r="C359" s="147"/>
      <c r="D359" s="159"/>
      <c r="E359" s="103"/>
      <c r="F359" s="105">
        <f t="shared" si="14"/>
        <v>0</v>
      </c>
      <c r="G359" s="162"/>
      <c r="H359" s="148"/>
      <c r="I359" s="132" t="e">
        <f>VLOOKUP(H359,[1]Presupuesto!$B$11:$C$565,2,0)</f>
        <v>#N/A</v>
      </c>
      <c r="J359" s="106" t="str">
        <f t="shared" si="15"/>
        <v>Gestión Académica</v>
      </c>
      <c r="K359" s="124" t="s">
        <v>393</v>
      </c>
    </row>
    <row r="362" spans="3:11" ht="15.75" thickBot="1" x14ac:dyDescent="0.3"/>
    <row r="363" spans="3:11" ht="15.75" thickBot="1" x14ac:dyDescent="0.3">
      <c r="C363" s="157" t="s">
        <v>53</v>
      </c>
      <c r="D363" s="371">
        <f>SUM(F370:F404)</f>
        <v>20416.222000000002</v>
      </c>
      <c r="E363" s="464"/>
      <c r="F363" s="70"/>
      <c r="G363" s="79"/>
      <c r="H363" s="70"/>
      <c r="I363" s="70"/>
      <c r="J363" s="464"/>
      <c r="K363" s="464"/>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391</v>
      </c>
      <c r="D366" s="367">
        <f>+'[2]14. Internacional... de la E.S.'!F363</f>
        <v>0</v>
      </c>
      <c r="E366" s="93"/>
      <c r="F366" s="93"/>
      <c r="G366" s="93"/>
      <c r="H366" s="76"/>
      <c r="I366" s="76"/>
      <c r="J366" s="76"/>
      <c r="K366" s="112"/>
    </row>
    <row r="367" spans="3:11" ht="18.75" x14ac:dyDescent="0.25">
      <c r="C367" s="210" t="e">
        <f>IFERROR(VLOOKUP(D366,'[2]1. Desarrollo e Innov. Curricu.'!$F:$G,2,FALSE),IFERROR(VLOOKUP(D366,'[2]2. Investigación Científica'!$F:$G,2,FALSE),IFERROR(VLOOKUP(D366,'[2]3. Vinculación Univ. Sociedad'!$F:$G,2,FALSE),IFERROR(VLOOKUP(D366,'[2]4. Docencia y Profesorado Univ.'!$F:$G,2,FALSE),IFERROR(VLOOKUP(D366,'[2]5. Estudiantes y Graduados'!$F:$G,2,FALSE),IFERROR(VLOOKUP(D366,'[2]11. Gestion Administrativa'!$F:$G,2,FALSE),IFERROR(VLOOKUP(D366,'[2]13. Gestión Académica'!$F:$G,2,FALSE),IFERROR(VLOOKUP(D366,'[2]9. Asegura. de la Calid. y M'!$F:$G,2,FALSE),IFERROR(VLOOKUP(D366,'[2]6. Gestión del Conocimiento'!$F:$G,2,FALSE),IFERROR(VLOOKUP(D366,'[2]15. Gobernabilidad y Proceso...'!$F:$G,2,FALSE),IFERROR(VLOOKUP(D366,'[2]12. Gestión del Talento Humano'!$F:$G,2,FALSE),IFERROR(VLOOKUP(D366,'[2]14. Internacional... de la E.S.'!$F:$G,2,FALSE),IFERROR(VLOOKUP(D366,'[2]10. Posgrado'!$F:$G,2,FALSE),IFERROR(VLOOKUP(D366,'[2]17. Gestión TIC'!$F:$G,2,FALSE),IFERROR(VLOOKUP(D366,'[2]16. Desa. del Sistema Educ.Sup.'!$F:$G,2,FALSE),IFERROR(VLOOKUP(D366,'[2]8. Cultura de Inno. Insti...'!$F:$G,2,FALSE),VLOOKUP(D366,'[2]7. Lo Esencial de la Reforma U.'!$F:$G,2,0)))))))))))))))))</f>
        <v>#N/A</v>
      </c>
      <c r="D367" s="31"/>
      <c r="E367" s="93"/>
      <c r="F367" s="93"/>
      <c r="G367" s="93"/>
      <c r="H367" s="76"/>
      <c r="I367" s="76"/>
      <c r="J367" s="76"/>
      <c r="K367" s="112"/>
    </row>
    <row r="368" spans="3:11" ht="15.75" thickBot="1" x14ac:dyDescent="0.3">
      <c r="C368" s="464"/>
      <c r="D368" s="464"/>
      <c r="E368" s="464"/>
      <c r="F368" s="93"/>
      <c r="G368" s="76"/>
      <c r="H368" s="76"/>
      <c r="I368" s="76"/>
      <c r="J368" s="464"/>
      <c r="K368" s="464"/>
    </row>
    <row r="369" spans="3:11" ht="30.75" thickBot="1" x14ac:dyDescent="0.3">
      <c r="C369" s="129" t="s">
        <v>44</v>
      </c>
      <c r="D369" s="129" t="s">
        <v>55</v>
      </c>
      <c r="E369" s="136" t="s">
        <v>57</v>
      </c>
      <c r="F369" s="135" t="s">
        <v>27</v>
      </c>
      <c r="G369" s="133" t="s">
        <v>130</v>
      </c>
      <c r="H369" s="136" t="s">
        <v>46</v>
      </c>
      <c r="I369" s="133" t="s">
        <v>131</v>
      </c>
      <c r="J369" s="133" t="s">
        <v>409</v>
      </c>
      <c r="K369" s="133" t="s">
        <v>410</v>
      </c>
    </row>
    <row r="370" spans="3:11" x14ac:dyDescent="0.25">
      <c r="C370" s="220" t="s">
        <v>447</v>
      </c>
      <c r="D370" s="221">
        <v>4</v>
      </c>
      <c r="E370" s="219">
        <f>HLOOKUP(C370,$AH$2:$BU$3,2,0)</f>
        <v>4404.0555000000004</v>
      </c>
      <c r="F370" s="97">
        <f t="shared" ref="F370:F404" si="16">D370*E370</f>
        <v>17616.222000000002</v>
      </c>
      <c r="G370" s="161" t="s">
        <v>128</v>
      </c>
      <c r="H370" s="142" t="s">
        <v>306</v>
      </c>
      <c r="I370" s="130" t="str">
        <f>VLOOKUP(H370,[2]Presupuesto!$B$11:$C$565,2,0)</f>
        <v>VIATICOS NACIONALES Y OTROS GASTOS DE VIAJE PROYECTO FORTALECIMIENTO ORG. ESTUDI (26200-72)</v>
      </c>
      <c r="J370" s="218" t="s">
        <v>1513</v>
      </c>
      <c r="K370" s="98" t="s">
        <v>411</v>
      </c>
    </row>
    <row r="371" spans="3:11" x14ac:dyDescent="0.25">
      <c r="C371" s="141" t="s">
        <v>1850</v>
      </c>
      <c r="D371" s="158">
        <v>4</v>
      </c>
      <c r="E371" s="123">
        <v>700</v>
      </c>
      <c r="F371" s="97">
        <f t="shared" si="16"/>
        <v>2800</v>
      </c>
      <c r="G371" s="161" t="s">
        <v>128</v>
      </c>
      <c r="H371" s="468" t="s">
        <v>870</v>
      </c>
      <c r="I371" s="130" t="str">
        <f>VLOOKUP(H371,[2]Presupuesto!$B$11:$C$565,2,0)</f>
        <v>GASOLINA</v>
      </c>
      <c r="J371" s="98" t="str">
        <f t="shared" ref="J371:J404" si="17">$J$17</f>
        <v>Vinculación Universidad-Sociedad</v>
      </c>
      <c r="K371" s="98" t="s">
        <v>411</v>
      </c>
    </row>
    <row r="372" spans="3:11" x14ac:dyDescent="0.25">
      <c r="C372" s="141"/>
      <c r="D372" s="158"/>
      <c r="E372" s="123"/>
      <c r="F372" s="97">
        <f t="shared" si="16"/>
        <v>0</v>
      </c>
      <c r="G372" s="161"/>
      <c r="H372" s="142"/>
      <c r="I372" s="130" t="e">
        <f>VLOOKUP(H372,[2]Presupuesto!$B$11:$C$565,2,0)</f>
        <v>#N/A</v>
      </c>
      <c r="J372" s="98" t="str">
        <f t="shared" si="17"/>
        <v>Vinculación Universidad-Sociedad</v>
      </c>
      <c r="K372" s="98" t="s">
        <v>411</v>
      </c>
    </row>
    <row r="373" spans="3:11" x14ac:dyDescent="0.25">
      <c r="C373" s="141"/>
      <c r="D373" s="158"/>
      <c r="E373" s="123"/>
      <c r="F373" s="97">
        <f t="shared" si="16"/>
        <v>0</v>
      </c>
      <c r="G373" s="161"/>
      <c r="H373" s="142"/>
      <c r="I373" s="130" t="e">
        <f>VLOOKUP(H373,[2]Presupuesto!$B$11:$C$565,2,0)</f>
        <v>#N/A</v>
      </c>
      <c r="J373" s="98" t="str">
        <f t="shared" si="17"/>
        <v>Vinculación Universidad-Sociedad</v>
      </c>
      <c r="K373" s="98" t="s">
        <v>411</v>
      </c>
    </row>
    <row r="374" spans="3:11" x14ac:dyDescent="0.25">
      <c r="C374" s="141"/>
      <c r="D374" s="158"/>
      <c r="E374" s="123"/>
      <c r="F374" s="97">
        <f t="shared" si="16"/>
        <v>0</v>
      </c>
      <c r="G374" s="161"/>
      <c r="H374" s="142"/>
      <c r="I374" s="130" t="e">
        <f>VLOOKUP(H374,[2]Presupuesto!$B$11:$C$565,2,0)</f>
        <v>#N/A</v>
      </c>
      <c r="J374" s="98" t="str">
        <f t="shared" si="17"/>
        <v>Vinculación Universidad-Sociedad</v>
      </c>
      <c r="K374" s="98" t="s">
        <v>411</v>
      </c>
    </row>
    <row r="375" spans="3:11" x14ac:dyDescent="0.25">
      <c r="C375" s="141"/>
      <c r="D375" s="158"/>
      <c r="E375" s="123"/>
      <c r="F375" s="97">
        <f t="shared" si="16"/>
        <v>0</v>
      </c>
      <c r="G375" s="161"/>
      <c r="H375" s="142"/>
      <c r="I375" s="130" t="e">
        <f>VLOOKUP(H375,[2]Presupuesto!$B$11:$C$565,2,0)</f>
        <v>#N/A</v>
      </c>
      <c r="J375" s="98" t="str">
        <f t="shared" si="17"/>
        <v>Vinculación Universidad-Sociedad</v>
      </c>
      <c r="K375" s="98" t="s">
        <v>400</v>
      </c>
    </row>
    <row r="376" spans="3:11" x14ac:dyDescent="0.25">
      <c r="C376" s="141"/>
      <c r="D376" s="158"/>
      <c r="E376" s="123"/>
      <c r="F376" s="97">
        <f t="shared" si="16"/>
        <v>0</v>
      </c>
      <c r="G376" s="161"/>
      <c r="H376" s="142"/>
      <c r="I376" s="130" t="e">
        <f>VLOOKUP(H376,[2]Presupuesto!$B$11:$C$565,2,0)</f>
        <v>#N/A</v>
      </c>
      <c r="J376" s="98" t="str">
        <f t="shared" si="17"/>
        <v>Vinculación Universidad-Sociedad</v>
      </c>
      <c r="K376" s="98" t="s">
        <v>411</v>
      </c>
    </row>
    <row r="377" spans="3:11" x14ac:dyDescent="0.25">
      <c r="C377" s="141"/>
      <c r="D377" s="158"/>
      <c r="E377" s="123"/>
      <c r="F377" s="97">
        <f t="shared" si="16"/>
        <v>0</v>
      </c>
      <c r="G377" s="161"/>
      <c r="H377" s="142"/>
      <c r="I377" s="130" t="e">
        <f>VLOOKUP(H377,[2]Presupuesto!$B$11:$C$565,2,0)</f>
        <v>#N/A</v>
      </c>
      <c r="J377" s="98" t="str">
        <f t="shared" si="17"/>
        <v>Vinculación Universidad-Sociedad</v>
      </c>
      <c r="K377" s="98" t="s">
        <v>411</v>
      </c>
    </row>
    <row r="378" spans="3:11" x14ac:dyDescent="0.25">
      <c r="C378" s="141"/>
      <c r="D378" s="158"/>
      <c r="E378" s="123"/>
      <c r="F378" s="97">
        <f t="shared" si="16"/>
        <v>0</v>
      </c>
      <c r="G378" s="161"/>
      <c r="H378" s="142"/>
      <c r="I378" s="130" t="e">
        <f>VLOOKUP(H378,[2]Presupuesto!$B$11:$C$565,2,0)</f>
        <v>#N/A</v>
      </c>
      <c r="J378" s="98" t="str">
        <f t="shared" si="17"/>
        <v>Vinculación Universidad-Sociedad</v>
      </c>
      <c r="K378" s="98" t="s">
        <v>411</v>
      </c>
    </row>
    <row r="379" spans="3:11" x14ac:dyDescent="0.25">
      <c r="C379" s="141"/>
      <c r="D379" s="158"/>
      <c r="E379" s="123"/>
      <c r="F379" s="97">
        <f t="shared" si="16"/>
        <v>0</v>
      </c>
      <c r="G379" s="161"/>
      <c r="H379" s="142"/>
      <c r="I379" s="130" t="e">
        <f>VLOOKUP(H379,[2]Presupuesto!$B$11:$C$565,2,0)</f>
        <v>#N/A</v>
      </c>
      <c r="J379" s="98" t="str">
        <f t="shared" si="17"/>
        <v>Vinculación Universidad-Sociedad</v>
      </c>
      <c r="K379" s="98" t="s">
        <v>411</v>
      </c>
    </row>
    <row r="380" spans="3:11" x14ac:dyDescent="0.25">
      <c r="C380" s="141"/>
      <c r="D380" s="158"/>
      <c r="E380" s="123"/>
      <c r="F380" s="97">
        <f t="shared" si="16"/>
        <v>0</v>
      </c>
      <c r="G380" s="161"/>
      <c r="H380" s="142"/>
      <c r="I380" s="130" t="e">
        <f>VLOOKUP(H380,[2]Presupuesto!$B$11:$C$565,2,0)</f>
        <v>#N/A</v>
      </c>
      <c r="J380" s="98" t="str">
        <f t="shared" si="17"/>
        <v>Vinculación Universidad-Sociedad</v>
      </c>
      <c r="K380" s="98" t="s">
        <v>411</v>
      </c>
    </row>
    <row r="381" spans="3:11" x14ac:dyDescent="0.25">
      <c r="C381" s="141"/>
      <c r="D381" s="158"/>
      <c r="E381" s="123"/>
      <c r="F381" s="97">
        <f t="shared" si="16"/>
        <v>0</v>
      </c>
      <c r="G381" s="161"/>
      <c r="H381" s="142"/>
      <c r="I381" s="130" t="e">
        <f>VLOOKUP(H381,[2]Presupuesto!$B$11:$C$565,2,0)</f>
        <v>#N/A</v>
      </c>
      <c r="J381" s="98" t="str">
        <f t="shared" si="17"/>
        <v>Vinculación Universidad-Sociedad</v>
      </c>
      <c r="K381" s="98" t="s">
        <v>411</v>
      </c>
    </row>
    <row r="382" spans="3:11" x14ac:dyDescent="0.25">
      <c r="C382" s="141"/>
      <c r="D382" s="158"/>
      <c r="E382" s="123"/>
      <c r="F382" s="97">
        <f t="shared" si="16"/>
        <v>0</v>
      </c>
      <c r="G382" s="161"/>
      <c r="H382" s="142"/>
      <c r="I382" s="130" t="e">
        <f>VLOOKUP(H382,[2]Presupuesto!$B$11:$C$565,2,0)</f>
        <v>#N/A</v>
      </c>
      <c r="J382" s="98" t="str">
        <f t="shared" si="17"/>
        <v>Vinculación Universidad-Sociedad</v>
      </c>
      <c r="K382" s="98" t="s">
        <v>411</v>
      </c>
    </row>
    <row r="383" spans="3:11" x14ac:dyDescent="0.25">
      <c r="C383" s="141"/>
      <c r="D383" s="158"/>
      <c r="E383" s="123"/>
      <c r="F383" s="97">
        <f t="shared" si="16"/>
        <v>0</v>
      </c>
      <c r="G383" s="161"/>
      <c r="H383" s="142"/>
      <c r="I383" s="130" t="e">
        <f>VLOOKUP(H383,[2]Presupuesto!$B$11:$C$565,2,0)</f>
        <v>#N/A</v>
      </c>
      <c r="J383" s="98" t="str">
        <f t="shared" si="17"/>
        <v>Vinculación Universidad-Sociedad</v>
      </c>
      <c r="K383" s="98" t="s">
        <v>411</v>
      </c>
    </row>
    <row r="384" spans="3:11" x14ac:dyDescent="0.25">
      <c r="C384" s="141"/>
      <c r="D384" s="158"/>
      <c r="E384" s="123"/>
      <c r="F384" s="97">
        <f t="shared" si="16"/>
        <v>0</v>
      </c>
      <c r="G384" s="161"/>
      <c r="H384" s="142"/>
      <c r="I384" s="130" t="e">
        <f>VLOOKUP(H384,[2]Presupuesto!$B$11:$C$565,2,0)</f>
        <v>#N/A</v>
      </c>
      <c r="J384" s="98" t="str">
        <f t="shared" si="17"/>
        <v>Vinculación Universidad-Sociedad</v>
      </c>
      <c r="K384" s="98" t="s">
        <v>411</v>
      </c>
    </row>
    <row r="385" spans="3:11" x14ac:dyDescent="0.25">
      <c r="C385" s="141"/>
      <c r="D385" s="158"/>
      <c r="E385" s="123"/>
      <c r="F385" s="97">
        <f t="shared" si="16"/>
        <v>0</v>
      </c>
      <c r="G385" s="161"/>
      <c r="H385" s="142"/>
      <c r="I385" s="130" t="e">
        <f>VLOOKUP(H385,[2]Presupuesto!$B$11:$C$565,2,0)</f>
        <v>#N/A</v>
      </c>
      <c r="J385" s="98" t="str">
        <f t="shared" si="17"/>
        <v>Vinculación Universidad-Sociedad</v>
      </c>
      <c r="K385" s="98" t="s">
        <v>411</v>
      </c>
    </row>
    <row r="386" spans="3:11" x14ac:dyDescent="0.25">
      <c r="C386" s="141"/>
      <c r="D386" s="158"/>
      <c r="E386" s="123"/>
      <c r="F386" s="97">
        <f t="shared" si="16"/>
        <v>0</v>
      </c>
      <c r="G386" s="161"/>
      <c r="H386" s="142"/>
      <c r="I386" s="130" t="e">
        <f>VLOOKUP(H386,[2]Presupuesto!$B$11:$C$565,2,0)</f>
        <v>#N/A</v>
      </c>
      <c r="J386" s="98" t="str">
        <f t="shared" si="17"/>
        <v>Vinculación Universidad-Sociedad</v>
      </c>
      <c r="K386" s="98" t="s">
        <v>411</v>
      </c>
    </row>
    <row r="387" spans="3:11" x14ac:dyDescent="0.25">
      <c r="C387" s="141"/>
      <c r="D387" s="158"/>
      <c r="E387" s="123"/>
      <c r="F387" s="97">
        <f t="shared" si="16"/>
        <v>0</v>
      </c>
      <c r="G387" s="161"/>
      <c r="H387" s="142"/>
      <c r="I387" s="130" t="e">
        <f>VLOOKUP(H387,[2]Presupuesto!$B$11:$C$565,2,0)</f>
        <v>#N/A</v>
      </c>
      <c r="J387" s="98" t="str">
        <f t="shared" si="17"/>
        <v>Vinculación Universidad-Sociedad</v>
      </c>
      <c r="K387" s="98" t="s">
        <v>411</v>
      </c>
    </row>
    <row r="388" spans="3:11" x14ac:dyDescent="0.25">
      <c r="C388" s="141"/>
      <c r="D388" s="158"/>
      <c r="E388" s="123"/>
      <c r="F388" s="97">
        <f t="shared" si="16"/>
        <v>0</v>
      </c>
      <c r="G388" s="161"/>
      <c r="H388" s="142"/>
      <c r="I388" s="130" t="e">
        <f>VLOOKUP(H388,[2]Presupuesto!$B$11:$C$565,2,0)</f>
        <v>#N/A</v>
      </c>
      <c r="J388" s="98" t="str">
        <f t="shared" si="17"/>
        <v>Vinculación Universidad-Sociedad</v>
      </c>
      <c r="K388" s="98" t="s">
        <v>411</v>
      </c>
    </row>
    <row r="389" spans="3:11" x14ac:dyDescent="0.25">
      <c r="C389" s="141"/>
      <c r="D389" s="158"/>
      <c r="E389" s="123"/>
      <c r="F389" s="97">
        <f t="shared" si="16"/>
        <v>0</v>
      </c>
      <c r="G389" s="161"/>
      <c r="H389" s="142"/>
      <c r="I389" s="130" t="e">
        <f>VLOOKUP(H389,[2]Presupuesto!$B$11:$C$565,2,0)</f>
        <v>#N/A</v>
      </c>
      <c r="J389" s="98" t="str">
        <f t="shared" si="17"/>
        <v>Vinculación Universidad-Sociedad</v>
      </c>
      <c r="K389" s="98" t="s">
        <v>411</v>
      </c>
    </row>
    <row r="390" spans="3:11" x14ac:dyDescent="0.25">
      <c r="C390" s="141"/>
      <c r="D390" s="158"/>
      <c r="E390" s="123"/>
      <c r="F390" s="97">
        <f t="shared" si="16"/>
        <v>0</v>
      </c>
      <c r="G390" s="161"/>
      <c r="H390" s="142"/>
      <c r="I390" s="130" t="e">
        <f>VLOOKUP(H390,[2]Presupuesto!$B$11:$C$565,2,0)</f>
        <v>#N/A</v>
      </c>
      <c r="J390" s="98" t="str">
        <f t="shared" si="17"/>
        <v>Vinculación Universidad-Sociedad</v>
      </c>
      <c r="K390" s="98" t="s">
        <v>411</v>
      </c>
    </row>
    <row r="391" spans="3:11" x14ac:dyDescent="0.25">
      <c r="C391" s="141"/>
      <c r="D391" s="158"/>
      <c r="E391" s="123"/>
      <c r="F391" s="97">
        <f t="shared" si="16"/>
        <v>0</v>
      </c>
      <c r="G391" s="161"/>
      <c r="H391" s="142"/>
      <c r="I391" s="130" t="e">
        <f>VLOOKUP(H391,[2]Presupuesto!$B$11:$C$565,2,0)</f>
        <v>#N/A</v>
      </c>
      <c r="J391" s="98" t="str">
        <f t="shared" si="17"/>
        <v>Vinculación Universidad-Sociedad</v>
      </c>
      <c r="K391" s="98" t="s">
        <v>411</v>
      </c>
    </row>
    <row r="392" spans="3:11" x14ac:dyDescent="0.25">
      <c r="C392" s="143"/>
      <c r="D392" s="151"/>
      <c r="E392" s="118"/>
      <c r="F392" s="97">
        <f t="shared" si="16"/>
        <v>0</v>
      </c>
      <c r="G392" s="161"/>
      <c r="H392" s="144"/>
      <c r="I392" s="130" t="e">
        <f>VLOOKUP(H392,[2]Presupuesto!$B$11:$C$565,2,0)</f>
        <v>#N/A</v>
      </c>
      <c r="J392" s="98" t="str">
        <f t="shared" si="17"/>
        <v>Vinculación Universidad-Sociedad</v>
      </c>
      <c r="K392" s="98" t="s">
        <v>411</v>
      </c>
    </row>
    <row r="393" spans="3:11" x14ac:dyDescent="0.25">
      <c r="C393" s="143"/>
      <c r="D393" s="151"/>
      <c r="E393" s="118"/>
      <c r="F393" s="97">
        <f t="shared" si="16"/>
        <v>0</v>
      </c>
      <c r="G393" s="161"/>
      <c r="H393" s="144"/>
      <c r="I393" s="130" t="e">
        <f>VLOOKUP(H393,[2]Presupuesto!$B$11:$C$565,2,0)</f>
        <v>#N/A</v>
      </c>
      <c r="J393" s="98" t="str">
        <f t="shared" si="17"/>
        <v>Vinculación Universidad-Sociedad</v>
      </c>
      <c r="K393" s="98" t="s">
        <v>411</v>
      </c>
    </row>
    <row r="394" spans="3:11" x14ac:dyDescent="0.25">
      <c r="C394" s="143"/>
      <c r="D394" s="151"/>
      <c r="E394" s="118"/>
      <c r="F394" s="97">
        <f t="shared" si="16"/>
        <v>0</v>
      </c>
      <c r="G394" s="161"/>
      <c r="H394" s="144"/>
      <c r="I394" s="130" t="e">
        <f>VLOOKUP(H394,[2]Presupuesto!$B$11:$C$565,2,0)</f>
        <v>#N/A</v>
      </c>
      <c r="J394" s="98" t="str">
        <f t="shared" si="17"/>
        <v>Vinculación Universidad-Sociedad</v>
      </c>
      <c r="K394" s="98" t="s">
        <v>411</v>
      </c>
    </row>
    <row r="395" spans="3:11" x14ac:dyDescent="0.25">
      <c r="C395" s="143"/>
      <c r="D395" s="151"/>
      <c r="E395" s="118"/>
      <c r="F395" s="97">
        <f t="shared" si="16"/>
        <v>0</v>
      </c>
      <c r="G395" s="161"/>
      <c r="H395" s="144"/>
      <c r="I395" s="130" t="e">
        <f>VLOOKUP(H395,[2]Presupuesto!$B$11:$C$565,2,0)</f>
        <v>#N/A</v>
      </c>
      <c r="J395" s="98" t="str">
        <f t="shared" si="17"/>
        <v>Vinculación Universidad-Sociedad</v>
      </c>
      <c r="K395" s="98" t="s">
        <v>411</v>
      </c>
    </row>
    <row r="396" spans="3:11" x14ac:dyDescent="0.25">
      <c r="C396" s="143"/>
      <c r="D396" s="151"/>
      <c r="E396" s="118"/>
      <c r="F396" s="97">
        <f t="shared" si="16"/>
        <v>0</v>
      </c>
      <c r="G396" s="161"/>
      <c r="H396" s="144"/>
      <c r="I396" s="130" t="e">
        <f>VLOOKUP(H396,[2]Presupuesto!$B$11:$C$565,2,0)</f>
        <v>#N/A</v>
      </c>
      <c r="J396" s="98" t="str">
        <f t="shared" si="17"/>
        <v>Vinculación Universidad-Sociedad</v>
      </c>
      <c r="K396" s="98" t="s">
        <v>411</v>
      </c>
    </row>
    <row r="397" spans="3:11" x14ac:dyDescent="0.25">
      <c r="C397" s="143"/>
      <c r="D397" s="151"/>
      <c r="E397" s="118"/>
      <c r="F397" s="97">
        <f t="shared" si="16"/>
        <v>0</v>
      </c>
      <c r="G397" s="161"/>
      <c r="H397" s="144"/>
      <c r="I397" s="130" t="e">
        <f>VLOOKUP(H397,[2]Presupuesto!$B$11:$C$565,2,0)</f>
        <v>#N/A</v>
      </c>
      <c r="J397" s="98" t="str">
        <f t="shared" si="17"/>
        <v>Vinculación Universidad-Sociedad</v>
      </c>
      <c r="K397" s="98" t="s">
        <v>411</v>
      </c>
    </row>
    <row r="398" spans="3:11" x14ac:dyDescent="0.25">
      <c r="C398" s="143"/>
      <c r="D398" s="151"/>
      <c r="E398" s="118"/>
      <c r="F398" s="97">
        <f t="shared" si="16"/>
        <v>0</v>
      </c>
      <c r="G398" s="161"/>
      <c r="H398" s="144"/>
      <c r="I398" s="130" t="e">
        <f>VLOOKUP(H398,[2]Presupuesto!$B$11:$C$565,2,0)</f>
        <v>#N/A</v>
      </c>
      <c r="J398" s="98" t="str">
        <f t="shared" si="17"/>
        <v>Vinculación Universidad-Sociedad</v>
      </c>
      <c r="K398" s="98" t="s">
        <v>411</v>
      </c>
    </row>
    <row r="399" spans="3:11" x14ac:dyDescent="0.25">
      <c r="C399" s="143"/>
      <c r="D399" s="151"/>
      <c r="E399" s="118"/>
      <c r="F399" s="97">
        <f t="shared" si="16"/>
        <v>0</v>
      </c>
      <c r="G399" s="161"/>
      <c r="H399" s="144"/>
      <c r="I399" s="130" t="e">
        <f>VLOOKUP(H399,[2]Presupuesto!$B$11:$C$565,2,0)</f>
        <v>#N/A</v>
      </c>
      <c r="J399" s="98" t="str">
        <f t="shared" si="17"/>
        <v>Vinculación Universidad-Sociedad</v>
      </c>
      <c r="K399" s="98" t="s">
        <v>411</v>
      </c>
    </row>
    <row r="400" spans="3:11" x14ac:dyDescent="0.25">
      <c r="C400" s="145"/>
      <c r="D400" s="151"/>
      <c r="E400" s="118"/>
      <c r="F400" s="97">
        <f t="shared" si="16"/>
        <v>0</v>
      </c>
      <c r="G400" s="161"/>
      <c r="H400" s="146"/>
      <c r="I400" s="130" t="e">
        <f>VLOOKUP(H400,[2]Presupuesto!$B$11:$C$565,2,0)</f>
        <v>#N/A</v>
      </c>
      <c r="J400" s="98" t="str">
        <f t="shared" si="17"/>
        <v>Vinculación Universidad-Sociedad</v>
      </c>
      <c r="K400" s="98" t="s">
        <v>402</v>
      </c>
    </row>
    <row r="401" spans="3:11" x14ac:dyDescent="0.25">
      <c r="C401" s="145"/>
      <c r="D401" s="151"/>
      <c r="E401" s="118"/>
      <c r="F401" s="97">
        <f t="shared" si="16"/>
        <v>0</v>
      </c>
      <c r="G401" s="161"/>
      <c r="H401" s="146"/>
      <c r="I401" s="130" t="e">
        <f>VLOOKUP(H401,[2]Presupuesto!$B$11:$C$565,2,0)</f>
        <v>#N/A</v>
      </c>
      <c r="J401" s="98" t="str">
        <f t="shared" si="17"/>
        <v>Vinculación Universidad-Sociedad</v>
      </c>
      <c r="K401" s="98" t="s">
        <v>411</v>
      </c>
    </row>
    <row r="402" spans="3:11" x14ac:dyDescent="0.25">
      <c r="C402" s="145"/>
      <c r="D402" s="151"/>
      <c r="E402" s="118"/>
      <c r="F402" s="97">
        <f t="shared" si="16"/>
        <v>0</v>
      </c>
      <c r="G402" s="161"/>
      <c r="H402" s="146"/>
      <c r="I402" s="130" t="e">
        <f>VLOOKUP(H402,[2]Presupuesto!$B$11:$C$565,2,0)</f>
        <v>#N/A</v>
      </c>
      <c r="J402" s="98" t="str">
        <f t="shared" si="17"/>
        <v>Vinculación Universidad-Sociedad</v>
      </c>
      <c r="K402" s="98" t="s">
        <v>411</v>
      </c>
    </row>
    <row r="403" spans="3:11" x14ac:dyDescent="0.25">
      <c r="C403" s="145"/>
      <c r="D403" s="151"/>
      <c r="E403" s="118"/>
      <c r="F403" s="97">
        <f t="shared" si="16"/>
        <v>0</v>
      </c>
      <c r="G403" s="161"/>
      <c r="H403" s="146"/>
      <c r="I403" s="130" t="e">
        <f>VLOOKUP(H403,[2]Presupuesto!$B$11:$C$565,2,0)</f>
        <v>#N/A</v>
      </c>
      <c r="J403" s="98" t="str">
        <f t="shared" si="17"/>
        <v>Vinculación Universidad-Sociedad</v>
      </c>
      <c r="K403" s="98" t="s">
        <v>411</v>
      </c>
    </row>
    <row r="404" spans="3:11" ht="15.75" thickBot="1" x14ac:dyDescent="0.3">
      <c r="C404" s="147"/>
      <c r="D404" s="159"/>
      <c r="E404" s="103"/>
      <c r="F404" s="105">
        <f t="shared" si="16"/>
        <v>0</v>
      </c>
      <c r="G404" s="162"/>
      <c r="H404" s="148"/>
      <c r="I404" s="132" t="e">
        <f>VLOOKUP(H404,[2]Presupuesto!$B$11:$C$565,2,0)</f>
        <v>#N/A</v>
      </c>
      <c r="J404" s="106" t="str">
        <f t="shared" si="17"/>
        <v>Vinculación Universidad-Sociedad</v>
      </c>
      <c r="K404" s="124" t="s">
        <v>393</v>
      </c>
    </row>
    <row r="406" spans="3:11" ht="15.75" thickBot="1" x14ac:dyDescent="0.3">
      <c r="F406" s="90"/>
      <c r="G406" s="89"/>
      <c r="H406" s="90"/>
      <c r="I406" s="90"/>
    </row>
    <row r="407" spans="3:11" ht="15.75" thickBot="1" x14ac:dyDescent="0.3">
      <c r="C407" s="653" t="s">
        <v>53</v>
      </c>
      <c r="D407" s="668">
        <v>8808.1110000000008</v>
      </c>
      <c r="E407" s="621"/>
      <c r="F407" s="623"/>
      <c r="G407" s="625"/>
      <c r="H407" s="623"/>
      <c r="I407" s="623"/>
      <c r="J407" s="621"/>
      <c r="K407" s="621"/>
    </row>
    <row r="408" spans="3:11" x14ac:dyDescent="0.25">
      <c r="C408" s="623"/>
      <c r="D408" s="622"/>
      <c r="E408" s="628"/>
      <c r="F408" s="628"/>
      <c r="G408" s="628"/>
      <c r="H408" s="624"/>
      <c r="I408" s="624"/>
      <c r="J408" s="624"/>
      <c r="K408" s="634"/>
    </row>
    <row r="409" spans="3:11" x14ac:dyDescent="0.25">
      <c r="C409" s="623"/>
      <c r="D409" s="622"/>
      <c r="E409" s="628"/>
      <c r="F409" s="628"/>
      <c r="G409" s="628"/>
      <c r="H409" s="624"/>
      <c r="I409" s="624"/>
      <c r="J409" s="624"/>
      <c r="K409" s="634"/>
    </row>
    <row r="410" spans="3:11" ht="15.75" x14ac:dyDescent="0.25">
      <c r="C410" s="659" t="s">
        <v>391</v>
      </c>
      <c r="D410" s="667" t="s">
        <v>1875</v>
      </c>
      <c r="E410" s="628"/>
      <c r="F410" s="628"/>
      <c r="G410" s="628"/>
      <c r="H410" s="624"/>
      <c r="I410" s="624"/>
      <c r="J410" s="624"/>
      <c r="K410" s="634"/>
    </row>
    <row r="411" spans="3:11" ht="18.75" x14ac:dyDescent="0.25">
      <c r="C411" s="660" t="s">
        <v>1876</v>
      </c>
      <c r="D411" s="622"/>
      <c r="E411" s="628"/>
      <c r="F411" s="628"/>
      <c r="G411" s="628"/>
      <c r="H411" s="624"/>
      <c r="I411" s="624"/>
      <c r="J411" s="624"/>
      <c r="K411" s="634"/>
    </row>
    <row r="412" spans="3:11" ht="15.75" thickBot="1" x14ac:dyDescent="0.3">
      <c r="C412" s="621"/>
      <c r="D412" s="621"/>
      <c r="E412" s="621"/>
      <c r="F412" s="628"/>
      <c r="G412" s="624"/>
      <c r="H412" s="624"/>
      <c r="I412" s="624"/>
      <c r="J412" s="621"/>
      <c r="K412" s="621"/>
    </row>
    <row r="413" spans="3:11" ht="30.75" thickBot="1" x14ac:dyDescent="0.3">
      <c r="C413" s="638" t="s">
        <v>44</v>
      </c>
      <c r="D413" s="638" t="s">
        <v>55</v>
      </c>
      <c r="E413" s="643" t="s">
        <v>57</v>
      </c>
      <c r="F413" s="642" t="s">
        <v>27</v>
      </c>
      <c r="G413" s="641" t="s">
        <v>130</v>
      </c>
      <c r="H413" s="643" t="s">
        <v>46</v>
      </c>
      <c r="I413" s="641" t="s">
        <v>131</v>
      </c>
      <c r="J413" s="641" t="s">
        <v>409</v>
      </c>
      <c r="K413" s="641" t="s">
        <v>410</v>
      </c>
    </row>
    <row r="414" spans="3:11" x14ac:dyDescent="0.25">
      <c r="C414" s="663" t="s">
        <v>447</v>
      </c>
      <c r="D414" s="664">
        <v>2</v>
      </c>
      <c r="E414" s="662">
        <v>4404.0555000000004</v>
      </c>
      <c r="F414" s="629">
        <v>8808.1110000000008</v>
      </c>
      <c r="G414" s="656" t="s">
        <v>128</v>
      </c>
      <c r="H414" s="645" t="s">
        <v>306</v>
      </c>
      <c r="I414" s="639" t="s">
        <v>186</v>
      </c>
      <c r="J414" s="661" t="s">
        <v>1356</v>
      </c>
      <c r="K414" s="630" t="s">
        <v>411</v>
      </c>
    </row>
    <row r="415" spans="3:11" x14ac:dyDescent="0.25">
      <c r="C415" s="644"/>
      <c r="D415" s="654"/>
      <c r="E415" s="636"/>
      <c r="F415" s="629">
        <v>0</v>
      </c>
      <c r="G415" s="656"/>
      <c r="H415" s="645"/>
      <c r="I415" s="639" t="e">
        <v>#N/A</v>
      </c>
      <c r="J415" s="630" t="s">
        <v>1356</v>
      </c>
      <c r="K415" s="630" t="s">
        <v>411</v>
      </c>
    </row>
    <row r="416" spans="3:11" x14ac:dyDescent="0.25">
      <c r="C416" s="644"/>
      <c r="D416" s="654"/>
      <c r="E416" s="636"/>
      <c r="F416" s="629">
        <v>0</v>
      </c>
      <c r="G416" s="656"/>
      <c r="H416" s="645"/>
      <c r="I416" s="639" t="e">
        <v>#N/A</v>
      </c>
      <c r="J416" s="630" t="s">
        <v>1356</v>
      </c>
      <c r="K416" s="630" t="s">
        <v>411</v>
      </c>
    </row>
    <row r="417" spans="3:11" x14ac:dyDescent="0.25">
      <c r="C417" s="644"/>
      <c r="D417" s="654"/>
      <c r="E417" s="636"/>
      <c r="F417" s="629">
        <v>0</v>
      </c>
      <c r="G417" s="656"/>
      <c r="H417" s="645"/>
      <c r="I417" s="639" t="e">
        <v>#N/A</v>
      </c>
      <c r="J417" s="630" t="s">
        <v>1356</v>
      </c>
      <c r="K417" s="630" t="s">
        <v>411</v>
      </c>
    </row>
    <row r="418" spans="3:11" x14ac:dyDescent="0.25">
      <c r="C418" s="644"/>
      <c r="D418" s="654"/>
      <c r="E418" s="636"/>
      <c r="F418" s="629">
        <v>0</v>
      </c>
      <c r="G418" s="656"/>
      <c r="H418" s="645"/>
      <c r="I418" s="639" t="e">
        <v>#N/A</v>
      </c>
      <c r="J418" s="630" t="s">
        <v>1356</v>
      </c>
      <c r="K418" s="630" t="s">
        <v>411</v>
      </c>
    </row>
    <row r="419" spans="3:11" x14ac:dyDescent="0.25">
      <c r="C419" s="644"/>
      <c r="D419" s="654"/>
      <c r="E419" s="636"/>
      <c r="F419" s="629">
        <v>0</v>
      </c>
      <c r="G419" s="656"/>
      <c r="H419" s="645"/>
      <c r="I419" s="639" t="e">
        <v>#N/A</v>
      </c>
      <c r="J419" s="630" t="s">
        <v>1356</v>
      </c>
      <c r="K419" s="630" t="s">
        <v>400</v>
      </c>
    </row>
    <row r="420" spans="3:11" x14ac:dyDescent="0.25">
      <c r="C420" s="644"/>
      <c r="D420" s="654"/>
      <c r="E420" s="636"/>
      <c r="F420" s="629">
        <v>0</v>
      </c>
      <c r="G420" s="656"/>
      <c r="H420" s="645"/>
      <c r="I420" s="639" t="e">
        <v>#N/A</v>
      </c>
      <c r="J420" s="630" t="s">
        <v>1356</v>
      </c>
      <c r="K420" s="630" t="s">
        <v>411</v>
      </c>
    </row>
    <row r="421" spans="3:11" x14ac:dyDescent="0.25">
      <c r="C421" s="644"/>
      <c r="D421" s="654"/>
      <c r="E421" s="636"/>
      <c r="F421" s="629">
        <v>0</v>
      </c>
      <c r="G421" s="656"/>
      <c r="H421" s="645"/>
      <c r="I421" s="639" t="e">
        <v>#N/A</v>
      </c>
      <c r="J421" s="630" t="s">
        <v>1356</v>
      </c>
      <c r="K421" s="630" t="s">
        <v>411</v>
      </c>
    </row>
    <row r="422" spans="3:11" x14ac:dyDescent="0.25">
      <c r="C422" s="644"/>
      <c r="D422" s="654"/>
      <c r="E422" s="636"/>
      <c r="F422" s="629">
        <v>0</v>
      </c>
      <c r="G422" s="656"/>
      <c r="H422" s="645"/>
      <c r="I422" s="639" t="e">
        <v>#N/A</v>
      </c>
      <c r="J422" s="630" t="s">
        <v>1356</v>
      </c>
      <c r="K422" s="630" t="s">
        <v>411</v>
      </c>
    </row>
    <row r="423" spans="3:11" x14ac:dyDescent="0.25">
      <c r="C423" s="644"/>
      <c r="D423" s="654"/>
      <c r="E423" s="636"/>
      <c r="F423" s="629">
        <v>0</v>
      </c>
      <c r="G423" s="656"/>
      <c r="H423" s="645"/>
      <c r="I423" s="639" t="e">
        <v>#N/A</v>
      </c>
      <c r="J423" s="630" t="s">
        <v>1356</v>
      </c>
      <c r="K423" s="630" t="s">
        <v>411</v>
      </c>
    </row>
    <row r="424" spans="3:11" x14ac:dyDescent="0.25">
      <c r="C424" s="644"/>
      <c r="D424" s="654"/>
      <c r="E424" s="636"/>
      <c r="F424" s="629">
        <v>0</v>
      </c>
      <c r="G424" s="656"/>
      <c r="H424" s="645"/>
      <c r="I424" s="639" t="e">
        <v>#N/A</v>
      </c>
      <c r="J424" s="630" t="s">
        <v>1356</v>
      </c>
      <c r="K424" s="630" t="s">
        <v>411</v>
      </c>
    </row>
    <row r="425" spans="3:11" x14ac:dyDescent="0.25">
      <c r="C425" s="644"/>
      <c r="D425" s="654"/>
      <c r="E425" s="636"/>
      <c r="F425" s="629">
        <v>0</v>
      </c>
      <c r="G425" s="656"/>
      <c r="H425" s="645"/>
      <c r="I425" s="639" t="e">
        <v>#N/A</v>
      </c>
      <c r="J425" s="630" t="s">
        <v>1356</v>
      </c>
      <c r="K425" s="630" t="s">
        <v>411</v>
      </c>
    </row>
    <row r="426" spans="3:11" x14ac:dyDescent="0.25">
      <c r="C426" s="644"/>
      <c r="D426" s="654"/>
      <c r="E426" s="636"/>
      <c r="F426" s="629">
        <v>0</v>
      </c>
      <c r="G426" s="656"/>
      <c r="H426" s="645"/>
      <c r="I426" s="639" t="e">
        <v>#N/A</v>
      </c>
      <c r="J426" s="630" t="s">
        <v>1356</v>
      </c>
      <c r="K426" s="630" t="s">
        <v>411</v>
      </c>
    </row>
    <row r="427" spans="3:11" x14ac:dyDescent="0.25">
      <c r="C427" s="644"/>
      <c r="D427" s="654"/>
      <c r="E427" s="636"/>
      <c r="F427" s="629">
        <v>0</v>
      </c>
      <c r="G427" s="656"/>
      <c r="H427" s="645"/>
      <c r="I427" s="639" t="e">
        <v>#N/A</v>
      </c>
      <c r="J427" s="630" t="s">
        <v>1356</v>
      </c>
      <c r="K427" s="630" t="s">
        <v>411</v>
      </c>
    </row>
    <row r="428" spans="3:11" x14ac:dyDescent="0.25">
      <c r="C428" s="644"/>
      <c r="D428" s="654"/>
      <c r="E428" s="636"/>
      <c r="F428" s="629">
        <v>0</v>
      </c>
      <c r="G428" s="656"/>
      <c r="H428" s="645"/>
      <c r="I428" s="639" t="e">
        <v>#N/A</v>
      </c>
      <c r="J428" s="630" t="s">
        <v>1356</v>
      </c>
      <c r="K428" s="630" t="s">
        <v>411</v>
      </c>
    </row>
    <row r="429" spans="3:11" x14ac:dyDescent="0.25">
      <c r="C429" s="644"/>
      <c r="D429" s="654"/>
      <c r="E429" s="636"/>
      <c r="F429" s="629">
        <v>0</v>
      </c>
      <c r="G429" s="656"/>
      <c r="H429" s="645"/>
      <c r="I429" s="639" t="e">
        <v>#N/A</v>
      </c>
      <c r="J429" s="630" t="s">
        <v>1356</v>
      </c>
      <c r="K429" s="630" t="s">
        <v>411</v>
      </c>
    </row>
    <row r="430" spans="3:11" x14ac:dyDescent="0.25">
      <c r="C430" s="644"/>
      <c r="D430" s="654"/>
      <c r="E430" s="636"/>
      <c r="F430" s="629">
        <v>0</v>
      </c>
      <c r="G430" s="656"/>
      <c r="H430" s="645"/>
      <c r="I430" s="639" t="e">
        <v>#N/A</v>
      </c>
      <c r="J430" s="630" t="s">
        <v>1356</v>
      </c>
      <c r="K430" s="630" t="s">
        <v>411</v>
      </c>
    </row>
    <row r="431" spans="3:11" x14ac:dyDescent="0.25">
      <c r="C431" s="644"/>
      <c r="D431" s="654"/>
      <c r="E431" s="636"/>
      <c r="F431" s="629">
        <v>0</v>
      </c>
      <c r="G431" s="656"/>
      <c r="H431" s="645"/>
      <c r="I431" s="639" t="e">
        <v>#N/A</v>
      </c>
      <c r="J431" s="630" t="s">
        <v>1356</v>
      </c>
      <c r="K431" s="630" t="s">
        <v>411</v>
      </c>
    </row>
    <row r="432" spans="3:11" x14ac:dyDescent="0.25">
      <c r="C432" s="644"/>
      <c r="D432" s="654"/>
      <c r="E432" s="636"/>
      <c r="F432" s="629">
        <v>0</v>
      </c>
      <c r="G432" s="656"/>
      <c r="H432" s="645"/>
      <c r="I432" s="639" t="e">
        <v>#N/A</v>
      </c>
      <c r="J432" s="630" t="s">
        <v>1356</v>
      </c>
      <c r="K432" s="630" t="s">
        <v>411</v>
      </c>
    </row>
    <row r="433" spans="3:11" x14ac:dyDescent="0.25">
      <c r="C433" s="644"/>
      <c r="D433" s="654"/>
      <c r="E433" s="636"/>
      <c r="F433" s="629">
        <v>0</v>
      </c>
      <c r="G433" s="656"/>
      <c r="H433" s="645"/>
      <c r="I433" s="639" t="e">
        <v>#N/A</v>
      </c>
      <c r="J433" s="630" t="s">
        <v>1356</v>
      </c>
      <c r="K433" s="630" t="s">
        <v>411</v>
      </c>
    </row>
    <row r="434" spans="3:11" x14ac:dyDescent="0.25">
      <c r="C434" s="644"/>
      <c r="D434" s="654"/>
      <c r="E434" s="636"/>
      <c r="F434" s="629">
        <v>0</v>
      </c>
      <c r="G434" s="656"/>
      <c r="H434" s="645"/>
      <c r="I434" s="639" t="e">
        <v>#N/A</v>
      </c>
      <c r="J434" s="630" t="s">
        <v>1356</v>
      </c>
      <c r="K434" s="630" t="s">
        <v>411</v>
      </c>
    </row>
    <row r="435" spans="3:11" x14ac:dyDescent="0.25">
      <c r="C435" s="644"/>
      <c r="D435" s="654"/>
      <c r="E435" s="636"/>
      <c r="F435" s="629">
        <v>0</v>
      </c>
      <c r="G435" s="656"/>
      <c r="H435" s="645"/>
      <c r="I435" s="639" t="e">
        <v>#N/A</v>
      </c>
      <c r="J435" s="630" t="s">
        <v>1356</v>
      </c>
      <c r="K435" s="630" t="s">
        <v>411</v>
      </c>
    </row>
    <row r="436" spans="3:11" x14ac:dyDescent="0.25">
      <c r="C436" s="646"/>
      <c r="D436" s="652"/>
      <c r="E436" s="635"/>
      <c r="F436" s="629">
        <v>0</v>
      </c>
      <c r="G436" s="656"/>
      <c r="H436" s="647"/>
      <c r="I436" s="639" t="e">
        <v>#N/A</v>
      </c>
      <c r="J436" s="630" t="s">
        <v>1356</v>
      </c>
      <c r="K436" s="630" t="s">
        <v>411</v>
      </c>
    </row>
    <row r="437" spans="3:11" x14ac:dyDescent="0.25">
      <c r="C437" s="646"/>
      <c r="D437" s="652"/>
      <c r="E437" s="635"/>
      <c r="F437" s="629">
        <v>0</v>
      </c>
      <c r="G437" s="656"/>
      <c r="H437" s="647"/>
      <c r="I437" s="639" t="e">
        <v>#N/A</v>
      </c>
      <c r="J437" s="630" t="s">
        <v>1356</v>
      </c>
      <c r="K437" s="630" t="s">
        <v>411</v>
      </c>
    </row>
    <row r="438" spans="3:11" x14ac:dyDescent="0.25">
      <c r="C438" s="646"/>
      <c r="D438" s="652"/>
      <c r="E438" s="635"/>
      <c r="F438" s="629">
        <v>0</v>
      </c>
      <c r="G438" s="656"/>
      <c r="H438" s="647"/>
      <c r="I438" s="639" t="e">
        <v>#N/A</v>
      </c>
      <c r="J438" s="630" t="s">
        <v>1356</v>
      </c>
      <c r="K438" s="630" t="s">
        <v>411</v>
      </c>
    </row>
    <row r="439" spans="3:11" x14ac:dyDescent="0.25">
      <c r="C439" s="646"/>
      <c r="D439" s="652"/>
      <c r="E439" s="635"/>
      <c r="F439" s="629">
        <v>0</v>
      </c>
      <c r="G439" s="656"/>
      <c r="H439" s="647"/>
      <c r="I439" s="639" t="e">
        <v>#N/A</v>
      </c>
      <c r="J439" s="630" t="s">
        <v>1356</v>
      </c>
      <c r="K439" s="630" t="s">
        <v>411</v>
      </c>
    </row>
    <row r="440" spans="3:11" x14ac:dyDescent="0.25">
      <c r="C440" s="646"/>
      <c r="D440" s="652"/>
      <c r="E440" s="635"/>
      <c r="F440" s="629">
        <v>0</v>
      </c>
      <c r="G440" s="656"/>
      <c r="H440" s="647"/>
      <c r="I440" s="639" t="e">
        <v>#N/A</v>
      </c>
      <c r="J440" s="630" t="s">
        <v>1356</v>
      </c>
      <c r="K440" s="630" t="s">
        <v>411</v>
      </c>
    </row>
    <row r="441" spans="3:11" x14ac:dyDescent="0.25">
      <c r="C441" s="646"/>
      <c r="D441" s="652"/>
      <c r="E441" s="635"/>
      <c r="F441" s="629">
        <v>0</v>
      </c>
      <c r="G441" s="656"/>
      <c r="H441" s="647"/>
      <c r="I441" s="639" t="e">
        <v>#N/A</v>
      </c>
      <c r="J441" s="630" t="s">
        <v>1356</v>
      </c>
      <c r="K441" s="630" t="s">
        <v>411</v>
      </c>
    </row>
    <row r="442" spans="3:11" x14ac:dyDescent="0.25">
      <c r="C442" s="646"/>
      <c r="D442" s="652"/>
      <c r="E442" s="635"/>
      <c r="F442" s="629">
        <v>0</v>
      </c>
      <c r="G442" s="656"/>
      <c r="H442" s="647"/>
      <c r="I442" s="639" t="e">
        <v>#N/A</v>
      </c>
      <c r="J442" s="630" t="s">
        <v>1356</v>
      </c>
      <c r="K442" s="630" t="s">
        <v>411</v>
      </c>
    </row>
    <row r="443" spans="3:11" x14ac:dyDescent="0.25">
      <c r="C443" s="646"/>
      <c r="D443" s="652"/>
      <c r="E443" s="635"/>
      <c r="F443" s="629">
        <v>0</v>
      </c>
      <c r="G443" s="656"/>
      <c r="H443" s="647"/>
      <c r="I443" s="639" t="e">
        <v>#N/A</v>
      </c>
      <c r="J443" s="630" t="s">
        <v>1356</v>
      </c>
      <c r="K443" s="630" t="s">
        <v>411</v>
      </c>
    </row>
    <row r="444" spans="3:11" x14ac:dyDescent="0.25">
      <c r="C444" s="648"/>
      <c r="D444" s="652"/>
      <c r="E444" s="635"/>
      <c r="F444" s="629">
        <v>0</v>
      </c>
      <c r="G444" s="656"/>
      <c r="H444" s="649"/>
      <c r="I444" s="639" t="e">
        <v>#N/A</v>
      </c>
      <c r="J444" s="630" t="s">
        <v>1356</v>
      </c>
      <c r="K444" s="630" t="s">
        <v>402</v>
      </c>
    </row>
    <row r="445" spans="3:11" x14ac:dyDescent="0.25">
      <c r="C445" s="648"/>
      <c r="D445" s="652"/>
      <c r="E445" s="635"/>
      <c r="F445" s="629">
        <v>0</v>
      </c>
      <c r="G445" s="656"/>
      <c r="H445" s="649"/>
      <c r="I445" s="639" t="e">
        <v>#N/A</v>
      </c>
      <c r="J445" s="630" t="s">
        <v>1356</v>
      </c>
      <c r="K445" s="630" t="s">
        <v>411</v>
      </c>
    </row>
    <row r="446" spans="3:11" x14ac:dyDescent="0.25">
      <c r="C446" s="648"/>
      <c r="D446" s="652"/>
      <c r="E446" s="635"/>
      <c r="F446" s="629">
        <v>0</v>
      </c>
      <c r="G446" s="656"/>
      <c r="H446" s="649"/>
      <c r="I446" s="639" t="e">
        <v>#N/A</v>
      </c>
      <c r="J446" s="630" t="s">
        <v>1356</v>
      </c>
      <c r="K446" s="630" t="s">
        <v>411</v>
      </c>
    </row>
    <row r="447" spans="3:11" x14ac:dyDescent="0.25">
      <c r="C447" s="648"/>
      <c r="D447" s="652"/>
      <c r="E447" s="635"/>
      <c r="F447" s="629">
        <v>0</v>
      </c>
      <c r="G447" s="656"/>
      <c r="H447" s="649"/>
      <c r="I447" s="639" t="e">
        <v>#N/A</v>
      </c>
      <c r="J447" s="630" t="s">
        <v>1356</v>
      </c>
      <c r="K447" s="630" t="s">
        <v>411</v>
      </c>
    </row>
    <row r="448" spans="3:11" ht="15.75" thickBot="1" x14ac:dyDescent="0.3">
      <c r="C448" s="650"/>
      <c r="D448" s="655"/>
      <c r="E448" s="631"/>
      <c r="F448" s="632">
        <v>0</v>
      </c>
      <c r="G448" s="657"/>
      <c r="H448" s="651"/>
      <c r="I448" s="640" t="e">
        <v>#N/A</v>
      </c>
      <c r="J448" s="633" t="s">
        <v>1356</v>
      </c>
      <c r="K448" s="637" t="s">
        <v>393</v>
      </c>
    </row>
    <row r="450" spans="3:11" ht="15.75" thickBot="1" x14ac:dyDescent="0.3">
      <c r="C450" s="621"/>
      <c r="D450" s="621"/>
      <c r="E450" s="621"/>
      <c r="F450" s="627"/>
      <c r="G450" s="626"/>
      <c r="H450" s="627"/>
      <c r="I450" s="627"/>
      <c r="J450" s="621"/>
      <c r="K450" s="621"/>
    </row>
    <row r="451" spans="3:11" ht="15.75" thickBot="1" x14ac:dyDescent="0.3">
      <c r="C451" s="653" t="s">
        <v>53</v>
      </c>
      <c r="D451" s="668">
        <v>62085</v>
      </c>
      <c r="E451" s="621"/>
      <c r="F451" s="623"/>
      <c r="G451" s="625"/>
      <c r="H451" s="623"/>
      <c r="I451" s="623"/>
      <c r="J451" s="621"/>
      <c r="K451" s="621"/>
    </row>
    <row r="452" spans="3:11" x14ac:dyDescent="0.25">
      <c r="C452" s="623"/>
      <c r="D452" s="622"/>
      <c r="E452" s="628"/>
      <c r="F452" s="628"/>
      <c r="G452" s="628"/>
      <c r="H452" s="624"/>
      <c r="I452" s="624"/>
      <c r="J452" s="624"/>
      <c r="K452" s="634"/>
    </row>
    <row r="453" spans="3:11" x14ac:dyDescent="0.25">
      <c r="C453" s="623"/>
      <c r="D453" s="622"/>
      <c r="E453" s="628"/>
      <c r="F453" s="628"/>
      <c r="G453" s="628"/>
      <c r="H453" s="624"/>
      <c r="I453" s="624"/>
      <c r="J453" s="624"/>
      <c r="K453" s="634"/>
    </row>
    <row r="454" spans="3:11" ht="15.75" x14ac:dyDescent="0.25">
      <c r="C454" s="659" t="s">
        <v>391</v>
      </c>
      <c r="D454" s="667" t="s">
        <v>1877</v>
      </c>
      <c r="E454" s="628"/>
      <c r="F454" s="628"/>
      <c r="G454" s="628"/>
      <c r="H454" s="624"/>
      <c r="I454" s="624"/>
      <c r="J454" s="624"/>
      <c r="K454" s="634"/>
    </row>
    <row r="455" spans="3:11" ht="18.75" x14ac:dyDescent="0.25">
      <c r="C455" s="660" t="s">
        <v>1878</v>
      </c>
      <c r="D455" s="622"/>
      <c r="E455" s="628"/>
      <c r="F455" s="628"/>
      <c r="G455" s="628"/>
      <c r="H455" s="624"/>
      <c r="I455" s="624"/>
      <c r="J455" s="624"/>
      <c r="K455" s="634"/>
    </row>
    <row r="456" spans="3:11" ht="15.75" thickBot="1" x14ac:dyDescent="0.3">
      <c r="C456" s="621"/>
      <c r="D456" s="621"/>
      <c r="E456" s="621"/>
      <c r="F456" s="628"/>
      <c r="G456" s="624"/>
      <c r="H456" s="624"/>
      <c r="I456" s="624"/>
      <c r="J456" s="621"/>
      <c r="K456" s="621"/>
    </row>
    <row r="457" spans="3:11" ht="30.75" thickBot="1" x14ac:dyDescent="0.3">
      <c r="C457" s="638" t="s">
        <v>44</v>
      </c>
      <c r="D457" s="638" t="s">
        <v>55</v>
      </c>
      <c r="E457" s="643" t="s">
        <v>57</v>
      </c>
      <c r="F457" s="642" t="s">
        <v>27</v>
      </c>
      <c r="G457" s="641" t="s">
        <v>130</v>
      </c>
      <c r="H457" s="643" t="s">
        <v>46</v>
      </c>
      <c r="I457" s="641" t="s">
        <v>131</v>
      </c>
      <c r="J457" s="641" t="s">
        <v>409</v>
      </c>
      <c r="K457" s="641" t="s">
        <v>410</v>
      </c>
    </row>
    <row r="458" spans="3:11" x14ac:dyDescent="0.25">
      <c r="C458" s="663" t="s">
        <v>438</v>
      </c>
      <c r="D458" s="664"/>
      <c r="E458" s="662">
        <v>620</v>
      </c>
      <c r="F458" s="629">
        <v>0</v>
      </c>
      <c r="G458" s="656"/>
      <c r="H458" s="645"/>
      <c r="I458" s="639" t="e">
        <v>#N/A</v>
      </c>
      <c r="J458" s="661" t="s">
        <v>1478</v>
      </c>
      <c r="K458" s="630" t="s">
        <v>393</v>
      </c>
    </row>
    <row r="459" spans="3:11" x14ac:dyDescent="0.25">
      <c r="C459" s="644" t="s">
        <v>1879</v>
      </c>
      <c r="D459" s="654">
        <v>2</v>
      </c>
      <c r="E459" s="636">
        <v>30000</v>
      </c>
      <c r="F459" s="629">
        <v>60000</v>
      </c>
      <c r="G459" s="656" t="s">
        <v>128</v>
      </c>
      <c r="H459" s="645" t="s">
        <v>698</v>
      </c>
      <c r="I459" s="639" t="s">
        <v>699</v>
      </c>
      <c r="J459" s="630" t="s">
        <v>1358</v>
      </c>
      <c r="K459" s="630" t="s">
        <v>398</v>
      </c>
    </row>
    <row r="460" spans="3:11" x14ac:dyDescent="0.25">
      <c r="C460" s="644" t="s">
        <v>1880</v>
      </c>
      <c r="D460" s="654">
        <v>1</v>
      </c>
      <c r="E460" s="636">
        <v>85</v>
      </c>
      <c r="F460" s="629">
        <v>85</v>
      </c>
      <c r="G460" s="656" t="s">
        <v>128</v>
      </c>
      <c r="H460" s="645" t="s">
        <v>820</v>
      </c>
      <c r="I460" s="639" t="s">
        <v>821</v>
      </c>
      <c r="J460" s="630" t="s">
        <v>1358</v>
      </c>
      <c r="K460" s="630" t="s">
        <v>398</v>
      </c>
    </row>
    <row r="461" spans="3:11" x14ac:dyDescent="0.25">
      <c r="C461" s="644" t="s">
        <v>1881</v>
      </c>
      <c r="D461" s="654">
        <v>10</v>
      </c>
      <c r="E461" s="636">
        <v>200</v>
      </c>
      <c r="F461" s="629">
        <v>2000</v>
      </c>
      <c r="G461" s="656" t="s">
        <v>128</v>
      </c>
      <c r="H461" s="645" t="s">
        <v>791</v>
      </c>
      <c r="I461" s="639" t="s">
        <v>792</v>
      </c>
      <c r="J461" s="630" t="s">
        <v>1358</v>
      </c>
      <c r="K461" s="630" t="s">
        <v>398</v>
      </c>
    </row>
    <row r="462" spans="3:11" x14ac:dyDescent="0.25">
      <c r="C462" s="644"/>
      <c r="D462" s="654"/>
      <c r="E462" s="636"/>
      <c r="F462" s="629">
        <v>0</v>
      </c>
      <c r="G462" s="656"/>
      <c r="H462" s="645"/>
      <c r="I462" s="639" t="e">
        <v>#N/A</v>
      </c>
      <c r="J462" s="630" t="s">
        <v>1478</v>
      </c>
      <c r="K462" s="630" t="s">
        <v>411</v>
      </c>
    </row>
    <row r="463" spans="3:11" x14ac:dyDescent="0.25">
      <c r="C463" s="644"/>
      <c r="D463" s="654"/>
      <c r="E463" s="636"/>
      <c r="F463" s="629">
        <v>0</v>
      </c>
      <c r="G463" s="656"/>
      <c r="H463" s="645"/>
      <c r="I463" s="639" t="e">
        <v>#N/A</v>
      </c>
      <c r="J463" s="630" t="s">
        <v>1478</v>
      </c>
      <c r="K463" s="630" t="s">
        <v>400</v>
      </c>
    </row>
    <row r="464" spans="3:11" x14ac:dyDescent="0.25">
      <c r="C464" s="644"/>
      <c r="D464" s="654"/>
      <c r="E464" s="636"/>
      <c r="F464" s="629">
        <v>0</v>
      </c>
      <c r="G464" s="656"/>
      <c r="H464" s="645"/>
      <c r="I464" s="639" t="e">
        <v>#N/A</v>
      </c>
      <c r="J464" s="630" t="s">
        <v>1478</v>
      </c>
      <c r="K464" s="630" t="s">
        <v>411</v>
      </c>
    </row>
    <row r="465" spans="3:11" x14ac:dyDescent="0.25">
      <c r="C465" s="644"/>
      <c r="D465" s="654"/>
      <c r="E465" s="636"/>
      <c r="F465" s="629">
        <v>0</v>
      </c>
      <c r="G465" s="656"/>
      <c r="H465" s="645"/>
      <c r="I465" s="639" t="e">
        <v>#N/A</v>
      </c>
      <c r="J465" s="630" t="s">
        <v>1478</v>
      </c>
      <c r="K465" s="630" t="s">
        <v>411</v>
      </c>
    </row>
    <row r="466" spans="3:11" x14ac:dyDescent="0.25">
      <c r="C466" s="644"/>
      <c r="D466" s="654"/>
      <c r="E466" s="636"/>
      <c r="F466" s="629">
        <v>0</v>
      </c>
      <c r="G466" s="656"/>
      <c r="H466" s="645"/>
      <c r="I466" s="639" t="e">
        <v>#N/A</v>
      </c>
      <c r="J466" s="630" t="s">
        <v>1478</v>
      </c>
      <c r="K466" s="630" t="s">
        <v>411</v>
      </c>
    </row>
    <row r="467" spans="3:11" x14ac:dyDescent="0.25">
      <c r="C467" s="644"/>
      <c r="D467" s="654"/>
      <c r="E467" s="636"/>
      <c r="F467" s="629">
        <v>0</v>
      </c>
      <c r="G467" s="656"/>
      <c r="H467" s="645"/>
      <c r="I467" s="639" t="e">
        <v>#N/A</v>
      </c>
      <c r="J467" s="630" t="s">
        <v>1478</v>
      </c>
      <c r="K467" s="630" t="s">
        <v>411</v>
      </c>
    </row>
    <row r="468" spans="3:11" x14ac:dyDescent="0.25">
      <c r="C468" s="644"/>
      <c r="D468" s="654"/>
      <c r="E468" s="636"/>
      <c r="F468" s="629">
        <v>0</v>
      </c>
      <c r="G468" s="656"/>
      <c r="H468" s="645"/>
      <c r="I468" s="639" t="e">
        <v>#N/A</v>
      </c>
      <c r="J468" s="630" t="s">
        <v>1478</v>
      </c>
      <c r="K468" s="630" t="s">
        <v>411</v>
      </c>
    </row>
    <row r="469" spans="3:11" x14ac:dyDescent="0.25">
      <c r="C469" s="644"/>
      <c r="D469" s="654"/>
      <c r="E469" s="636"/>
      <c r="F469" s="629">
        <v>0</v>
      </c>
      <c r="G469" s="656"/>
      <c r="H469" s="645"/>
      <c r="I469" s="639" t="e">
        <v>#N/A</v>
      </c>
      <c r="J469" s="630" t="s">
        <v>1478</v>
      </c>
      <c r="K469" s="630" t="s">
        <v>411</v>
      </c>
    </row>
    <row r="470" spans="3:11" x14ac:dyDescent="0.25">
      <c r="C470" s="644"/>
      <c r="D470" s="654"/>
      <c r="E470" s="636"/>
      <c r="F470" s="629">
        <v>0</v>
      </c>
      <c r="G470" s="656"/>
      <c r="H470" s="645"/>
      <c r="I470" s="639" t="e">
        <v>#N/A</v>
      </c>
      <c r="J470" s="630" t="s">
        <v>1478</v>
      </c>
      <c r="K470" s="630" t="s">
        <v>411</v>
      </c>
    </row>
    <row r="471" spans="3:11" x14ac:dyDescent="0.25">
      <c r="C471" s="644"/>
      <c r="D471" s="654"/>
      <c r="E471" s="636"/>
      <c r="F471" s="629">
        <v>0</v>
      </c>
      <c r="G471" s="656"/>
      <c r="H471" s="645"/>
      <c r="I471" s="639" t="e">
        <v>#N/A</v>
      </c>
      <c r="J471" s="630" t="s">
        <v>1478</v>
      </c>
      <c r="K471" s="630" t="s">
        <v>411</v>
      </c>
    </row>
    <row r="472" spans="3:11" x14ac:dyDescent="0.25">
      <c r="C472" s="644"/>
      <c r="D472" s="654"/>
      <c r="E472" s="636"/>
      <c r="F472" s="629">
        <v>0</v>
      </c>
      <c r="G472" s="656"/>
      <c r="H472" s="645"/>
      <c r="I472" s="639" t="e">
        <v>#N/A</v>
      </c>
      <c r="J472" s="630" t="s">
        <v>1478</v>
      </c>
      <c r="K472" s="630" t="s">
        <v>411</v>
      </c>
    </row>
    <row r="473" spans="3:11" x14ac:dyDescent="0.25">
      <c r="C473" s="644"/>
      <c r="D473" s="654"/>
      <c r="E473" s="636"/>
      <c r="F473" s="629">
        <v>0</v>
      </c>
      <c r="G473" s="656"/>
      <c r="H473" s="645"/>
      <c r="I473" s="639" t="e">
        <v>#N/A</v>
      </c>
      <c r="J473" s="630" t="s">
        <v>1478</v>
      </c>
      <c r="K473" s="630" t="s">
        <v>411</v>
      </c>
    </row>
    <row r="474" spans="3:11" x14ac:dyDescent="0.25">
      <c r="C474" s="644"/>
      <c r="D474" s="654"/>
      <c r="E474" s="636"/>
      <c r="F474" s="629">
        <v>0</v>
      </c>
      <c r="G474" s="656"/>
      <c r="H474" s="645"/>
      <c r="I474" s="639" t="e">
        <v>#N/A</v>
      </c>
      <c r="J474" s="630" t="s">
        <v>1478</v>
      </c>
      <c r="K474" s="630" t="s">
        <v>411</v>
      </c>
    </row>
    <row r="475" spans="3:11" x14ac:dyDescent="0.25">
      <c r="C475" s="644"/>
      <c r="D475" s="654"/>
      <c r="E475" s="636"/>
      <c r="F475" s="629">
        <v>0</v>
      </c>
      <c r="G475" s="656"/>
      <c r="H475" s="645"/>
      <c r="I475" s="639" t="e">
        <v>#N/A</v>
      </c>
      <c r="J475" s="630" t="s">
        <v>1478</v>
      </c>
      <c r="K475" s="630" t="s">
        <v>411</v>
      </c>
    </row>
    <row r="476" spans="3:11" x14ac:dyDescent="0.25">
      <c r="C476" s="644"/>
      <c r="D476" s="654"/>
      <c r="E476" s="636"/>
      <c r="F476" s="629">
        <v>0</v>
      </c>
      <c r="G476" s="656"/>
      <c r="H476" s="645"/>
      <c r="I476" s="639" t="e">
        <v>#N/A</v>
      </c>
      <c r="J476" s="630" t="s">
        <v>1478</v>
      </c>
      <c r="K476" s="630" t="s">
        <v>411</v>
      </c>
    </row>
    <row r="477" spans="3:11" x14ac:dyDescent="0.25">
      <c r="C477" s="644"/>
      <c r="D477" s="654"/>
      <c r="E477" s="636"/>
      <c r="F477" s="629">
        <v>0</v>
      </c>
      <c r="G477" s="656"/>
      <c r="H477" s="645"/>
      <c r="I477" s="639" t="e">
        <v>#N/A</v>
      </c>
      <c r="J477" s="630" t="s">
        <v>1478</v>
      </c>
      <c r="K477" s="630" t="s">
        <v>411</v>
      </c>
    </row>
    <row r="478" spans="3:11" x14ac:dyDescent="0.25">
      <c r="C478" s="644"/>
      <c r="D478" s="654"/>
      <c r="E478" s="636"/>
      <c r="F478" s="629">
        <v>0</v>
      </c>
      <c r="G478" s="656"/>
      <c r="H478" s="645"/>
      <c r="I478" s="639" t="e">
        <v>#N/A</v>
      </c>
      <c r="J478" s="630" t="s">
        <v>1478</v>
      </c>
      <c r="K478" s="630" t="s">
        <v>411</v>
      </c>
    </row>
    <row r="479" spans="3:11" x14ac:dyDescent="0.25">
      <c r="C479" s="644"/>
      <c r="D479" s="654"/>
      <c r="E479" s="636"/>
      <c r="F479" s="629">
        <v>0</v>
      </c>
      <c r="G479" s="656"/>
      <c r="H479" s="645"/>
      <c r="I479" s="639" t="e">
        <v>#N/A</v>
      </c>
      <c r="J479" s="630" t="s">
        <v>1478</v>
      </c>
      <c r="K479" s="630" t="s">
        <v>411</v>
      </c>
    </row>
    <row r="480" spans="3:11" x14ac:dyDescent="0.25">
      <c r="C480" s="646"/>
      <c r="D480" s="652"/>
      <c r="E480" s="635"/>
      <c r="F480" s="629">
        <v>0</v>
      </c>
      <c r="G480" s="656"/>
      <c r="H480" s="647"/>
      <c r="I480" s="639" t="e">
        <v>#N/A</v>
      </c>
      <c r="J480" s="630" t="s">
        <v>1478</v>
      </c>
      <c r="K480" s="630" t="s">
        <v>411</v>
      </c>
    </row>
    <row r="481" spans="3:11" x14ac:dyDescent="0.25">
      <c r="C481" s="646"/>
      <c r="D481" s="652"/>
      <c r="E481" s="635"/>
      <c r="F481" s="629">
        <v>0</v>
      </c>
      <c r="G481" s="656"/>
      <c r="H481" s="647"/>
      <c r="I481" s="639" t="e">
        <v>#N/A</v>
      </c>
      <c r="J481" s="630" t="s">
        <v>1478</v>
      </c>
      <c r="K481" s="630" t="s">
        <v>411</v>
      </c>
    </row>
    <row r="482" spans="3:11" x14ac:dyDescent="0.25">
      <c r="C482" s="646"/>
      <c r="D482" s="652"/>
      <c r="E482" s="635"/>
      <c r="F482" s="629">
        <v>0</v>
      </c>
      <c r="G482" s="656"/>
      <c r="H482" s="647"/>
      <c r="I482" s="639" t="e">
        <v>#N/A</v>
      </c>
      <c r="J482" s="630" t="s">
        <v>1478</v>
      </c>
      <c r="K482" s="630" t="s">
        <v>411</v>
      </c>
    </row>
    <row r="483" spans="3:11" x14ac:dyDescent="0.25">
      <c r="C483" s="646"/>
      <c r="D483" s="652"/>
      <c r="E483" s="635"/>
      <c r="F483" s="629">
        <v>0</v>
      </c>
      <c r="G483" s="656"/>
      <c r="H483" s="647"/>
      <c r="I483" s="639" t="e">
        <v>#N/A</v>
      </c>
      <c r="J483" s="630" t="s">
        <v>1478</v>
      </c>
      <c r="K483" s="630" t="s">
        <v>411</v>
      </c>
    </row>
    <row r="484" spans="3:11" x14ac:dyDescent="0.25">
      <c r="C484" s="646"/>
      <c r="D484" s="652"/>
      <c r="E484" s="635"/>
      <c r="F484" s="629">
        <v>0</v>
      </c>
      <c r="G484" s="656"/>
      <c r="H484" s="647"/>
      <c r="I484" s="639" t="e">
        <v>#N/A</v>
      </c>
      <c r="J484" s="630" t="s">
        <v>1478</v>
      </c>
      <c r="K484" s="630" t="s">
        <v>411</v>
      </c>
    </row>
    <row r="485" spans="3:11" x14ac:dyDescent="0.25">
      <c r="C485" s="646"/>
      <c r="D485" s="652"/>
      <c r="E485" s="635"/>
      <c r="F485" s="629">
        <v>0</v>
      </c>
      <c r="G485" s="656"/>
      <c r="H485" s="647"/>
      <c r="I485" s="639" t="e">
        <v>#N/A</v>
      </c>
      <c r="J485" s="630" t="s">
        <v>1478</v>
      </c>
      <c r="K485" s="630" t="s">
        <v>411</v>
      </c>
    </row>
    <row r="486" spans="3:11" x14ac:dyDescent="0.25">
      <c r="C486" s="646"/>
      <c r="D486" s="652"/>
      <c r="E486" s="635"/>
      <c r="F486" s="629">
        <v>0</v>
      </c>
      <c r="G486" s="656"/>
      <c r="H486" s="647"/>
      <c r="I486" s="639" t="e">
        <v>#N/A</v>
      </c>
      <c r="J486" s="630" t="s">
        <v>1478</v>
      </c>
      <c r="K486" s="630" t="s">
        <v>411</v>
      </c>
    </row>
    <row r="487" spans="3:11" x14ac:dyDescent="0.25">
      <c r="C487" s="646"/>
      <c r="D487" s="652"/>
      <c r="E487" s="635"/>
      <c r="F487" s="629">
        <v>0</v>
      </c>
      <c r="G487" s="656"/>
      <c r="H487" s="647"/>
      <c r="I487" s="639" t="e">
        <v>#N/A</v>
      </c>
      <c r="J487" s="630" t="s">
        <v>1478</v>
      </c>
      <c r="K487" s="630" t="s">
        <v>411</v>
      </c>
    </row>
    <row r="488" spans="3:11" x14ac:dyDescent="0.25">
      <c r="C488" s="648"/>
      <c r="D488" s="652"/>
      <c r="E488" s="635"/>
      <c r="F488" s="629">
        <v>0</v>
      </c>
      <c r="G488" s="656"/>
      <c r="H488" s="649"/>
      <c r="I488" s="639" t="e">
        <v>#N/A</v>
      </c>
      <c r="J488" s="630" t="s">
        <v>1478</v>
      </c>
      <c r="K488" s="630" t="s">
        <v>402</v>
      </c>
    </row>
    <row r="489" spans="3:11" x14ac:dyDescent="0.25">
      <c r="C489" s="648"/>
      <c r="D489" s="652"/>
      <c r="E489" s="635"/>
      <c r="F489" s="629">
        <v>0</v>
      </c>
      <c r="G489" s="656"/>
      <c r="H489" s="649"/>
      <c r="I489" s="639" t="e">
        <v>#N/A</v>
      </c>
      <c r="J489" s="630" t="s">
        <v>1478</v>
      </c>
      <c r="K489" s="630" t="s">
        <v>411</v>
      </c>
    </row>
    <row r="490" spans="3:11" x14ac:dyDescent="0.25">
      <c r="C490" s="648"/>
      <c r="D490" s="652"/>
      <c r="E490" s="635"/>
      <c r="F490" s="629">
        <v>0</v>
      </c>
      <c r="G490" s="656"/>
      <c r="H490" s="649"/>
      <c r="I490" s="639" t="e">
        <v>#N/A</v>
      </c>
      <c r="J490" s="630" t="s">
        <v>1478</v>
      </c>
      <c r="K490" s="630" t="s">
        <v>411</v>
      </c>
    </row>
    <row r="491" spans="3:11" x14ac:dyDescent="0.25">
      <c r="C491" s="648"/>
      <c r="D491" s="652"/>
      <c r="E491" s="635"/>
      <c r="F491" s="629">
        <v>0</v>
      </c>
      <c r="G491" s="656"/>
      <c r="H491" s="649"/>
      <c r="I491" s="639" t="e">
        <v>#N/A</v>
      </c>
      <c r="J491" s="630" t="s">
        <v>1478</v>
      </c>
      <c r="K491" s="630" t="s">
        <v>411</v>
      </c>
    </row>
    <row r="492" spans="3:11" ht="15.75" thickBot="1" x14ac:dyDescent="0.3">
      <c r="C492" s="650"/>
      <c r="D492" s="655"/>
      <c r="E492" s="631"/>
      <c r="F492" s="632">
        <v>0</v>
      </c>
      <c r="G492" s="657"/>
      <c r="H492" s="651"/>
      <c r="I492" s="640" t="e">
        <v>#N/A</v>
      </c>
      <c r="J492" s="633" t="s">
        <v>1478</v>
      </c>
      <c r="K492" s="637" t="s">
        <v>393</v>
      </c>
    </row>
    <row r="494" spans="3:11" ht="15.75" thickBot="1" x14ac:dyDescent="0.3">
      <c r="C494" s="621"/>
      <c r="D494" s="621"/>
      <c r="E494" s="621"/>
      <c r="F494" s="621"/>
      <c r="G494" s="621"/>
      <c r="H494" s="621"/>
      <c r="I494" s="621"/>
      <c r="J494" s="621"/>
      <c r="K494" s="621"/>
    </row>
    <row r="495" spans="3:11" ht="15.75" thickBot="1" x14ac:dyDescent="0.3">
      <c r="C495" s="653" t="s">
        <v>53</v>
      </c>
      <c r="D495" s="668">
        <v>8585</v>
      </c>
      <c r="E495" s="621"/>
      <c r="F495" s="623"/>
      <c r="G495" s="625"/>
      <c r="H495" s="623"/>
      <c r="I495" s="623"/>
      <c r="J495" s="621"/>
      <c r="K495" s="621"/>
    </row>
    <row r="496" spans="3:11" x14ac:dyDescent="0.25">
      <c r="C496" s="623"/>
      <c r="D496" s="622"/>
      <c r="E496" s="628"/>
      <c r="F496" s="628"/>
      <c r="G496" s="628"/>
      <c r="H496" s="624"/>
      <c r="I496" s="624"/>
      <c r="J496" s="624"/>
      <c r="K496" s="634"/>
    </row>
    <row r="497" spans="3:11" x14ac:dyDescent="0.25">
      <c r="C497" s="623"/>
      <c r="D497" s="622"/>
      <c r="E497" s="628"/>
      <c r="F497" s="628"/>
      <c r="G497" s="628"/>
      <c r="H497" s="624"/>
      <c r="I497" s="624"/>
      <c r="J497" s="624"/>
      <c r="K497" s="634"/>
    </row>
    <row r="498" spans="3:11" ht="15.75" x14ac:dyDescent="0.25">
      <c r="C498" s="659" t="s">
        <v>391</v>
      </c>
      <c r="D498" s="667" t="s">
        <v>1882</v>
      </c>
      <c r="E498" s="628"/>
      <c r="F498" s="628"/>
      <c r="G498" s="628"/>
      <c r="H498" s="624"/>
      <c r="I498" s="624"/>
      <c r="J498" s="624"/>
      <c r="K498" s="634"/>
    </row>
    <row r="499" spans="3:11" ht="18.75" x14ac:dyDescent="0.25">
      <c r="C499" s="660" t="s">
        <v>1883</v>
      </c>
      <c r="D499" s="669"/>
      <c r="E499" s="628"/>
      <c r="F499" s="628"/>
      <c r="G499" s="628"/>
      <c r="H499" s="624"/>
      <c r="I499" s="624"/>
      <c r="J499" s="624"/>
      <c r="K499" s="634"/>
    </row>
    <row r="500" spans="3:11" ht="15.75" thickBot="1" x14ac:dyDescent="0.3">
      <c r="C500" s="621"/>
      <c r="D500" s="621"/>
      <c r="E500" s="621"/>
      <c r="F500" s="628"/>
      <c r="G500" s="624"/>
      <c r="H500" s="624"/>
      <c r="I500" s="624"/>
      <c r="J500" s="621"/>
      <c r="K500" s="621"/>
    </row>
    <row r="501" spans="3:11" ht="30.75" thickBot="1" x14ac:dyDescent="0.3">
      <c r="C501" s="638" t="s">
        <v>44</v>
      </c>
      <c r="D501" s="638" t="s">
        <v>55</v>
      </c>
      <c r="E501" s="643" t="s">
        <v>57</v>
      </c>
      <c r="F501" s="642" t="s">
        <v>27</v>
      </c>
      <c r="G501" s="641" t="s">
        <v>130</v>
      </c>
      <c r="H501" s="643" t="s">
        <v>46</v>
      </c>
      <c r="I501" s="641" t="s">
        <v>131</v>
      </c>
      <c r="J501" s="641" t="s">
        <v>409</v>
      </c>
      <c r="K501" s="641" t="s">
        <v>410</v>
      </c>
    </row>
    <row r="502" spans="3:11" ht="15.75" thickBot="1" x14ac:dyDescent="0.3">
      <c r="C502" s="663" t="s">
        <v>427</v>
      </c>
      <c r="D502" s="664">
        <v>2</v>
      </c>
      <c r="E502" s="662">
        <v>2000</v>
      </c>
      <c r="F502" s="629">
        <v>4000</v>
      </c>
      <c r="G502" s="656" t="s">
        <v>128</v>
      </c>
      <c r="H502" s="666" t="s">
        <v>306</v>
      </c>
      <c r="I502" s="639" t="s">
        <v>186</v>
      </c>
      <c r="J502" s="661" t="s">
        <v>1358</v>
      </c>
      <c r="K502" s="630" t="s">
        <v>396</v>
      </c>
    </row>
    <row r="503" spans="3:11" x14ac:dyDescent="0.25">
      <c r="C503" s="644" t="s">
        <v>1850</v>
      </c>
      <c r="D503" s="654">
        <v>1</v>
      </c>
      <c r="E503" s="636">
        <v>3000</v>
      </c>
      <c r="F503" s="629">
        <v>3000</v>
      </c>
      <c r="G503" s="656" t="s">
        <v>128</v>
      </c>
      <c r="H503" s="658" t="s">
        <v>870</v>
      </c>
      <c r="I503" s="639" t="s">
        <v>871</v>
      </c>
      <c r="J503" s="630" t="s">
        <v>1358</v>
      </c>
      <c r="K503" s="630" t="s">
        <v>396</v>
      </c>
    </row>
    <row r="504" spans="3:11" ht="15.75" thickBot="1" x14ac:dyDescent="0.3">
      <c r="C504" s="644"/>
      <c r="D504" s="654"/>
      <c r="E504" s="636"/>
      <c r="F504" s="629">
        <v>0</v>
      </c>
      <c r="G504" s="656"/>
      <c r="H504" s="666"/>
      <c r="I504" s="639" t="e">
        <v>#N/A</v>
      </c>
      <c r="J504" s="630" t="s">
        <v>1358</v>
      </c>
      <c r="K504" s="630" t="s">
        <v>411</v>
      </c>
    </row>
    <row r="505" spans="3:11" x14ac:dyDescent="0.25">
      <c r="C505" s="644" t="s">
        <v>51</v>
      </c>
      <c r="D505" s="654">
        <v>1</v>
      </c>
      <c r="E505" s="636">
        <v>85</v>
      </c>
      <c r="F505" s="629">
        <v>85</v>
      </c>
      <c r="G505" s="656" t="s">
        <v>128</v>
      </c>
      <c r="H505" s="630" t="s">
        <v>820</v>
      </c>
      <c r="I505" s="639" t="s">
        <v>821</v>
      </c>
      <c r="J505" s="630" t="s">
        <v>1358</v>
      </c>
      <c r="K505" s="630" t="s">
        <v>411</v>
      </c>
    </row>
    <row r="506" spans="3:11" x14ac:dyDescent="0.25">
      <c r="C506" s="644" t="s">
        <v>1884</v>
      </c>
      <c r="D506" s="654">
        <v>10</v>
      </c>
      <c r="E506" s="636">
        <v>150</v>
      </c>
      <c r="F506" s="629">
        <v>1500</v>
      </c>
      <c r="G506" s="656" t="s">
        <v>128</v>
      </c>
      <c r="H506" s="630" t="s">
        <v>791</v>
      </c>
      <c r="I506" s="639" t="s">
        <v>792</v>
      </c>
      <c r="J506" s="630" t="s">
        <v>1358</v>
      </c>
      <c r="K506" s="630" t="s">
        <v>394</v>
      </c>
    </row>
    <row r="507" spans="3:11" x14ac:dyDescent="0.25">
      <c r="C507" s="644"/>
      <c r="D507" s="654"/>
      <c r="E507" s="636"/>
      <c r="F507" s="629">
        <v>0</v>
      </c>
      <c r="G507" s="656"/>
      <c r="H507" s="645"/>
      <c r="I507" s="639" t="e">
        <v>#N/A</v>
      </c>
      <c r="J507" s="630" t="s">
        <v>1358</v>
      </c>
      <c r="K507" s="630" t="s">
        <v>400</v>
      </c>
    </row>
    <row r="508" spans="3:11" x14ac:dyDescent="0.25">
      <c r="C508" s="644"/>
      <c r="D508" s="654"/>
      <c r="E508" s="636"/>
      <c r="F508" s="629">
        <v>0</v>
      </c>
      <c r="G508" s="656"/>
      <c r="H508" s="645"/>
      <c r="I508" s="639" t="e">
        <v>#N/A</v>
      </c>
      <c r="J508" s="630" t="s">
        <v>1358</v>
      </c>
      <c r="K508" s="630" t="s">
        <v>411</v>
      </c>
    </row>
    <row r="509" spans="3:11" x14ac:dyDescent="0.25">
      <c r="C509" s="644"/>
      <c r="D509" s="654"/>
      <c r="E509" s="636"/>
      <c r="F509" s="629">
        <v>0</v>
      </c>
      <c r="G509" s="656"/>
      <c r="H509" s="645"/>
      <c r="I509" s="639" t="e">
        <v>#N/A</v>
      </c>
      <c r="J509" s="630" t="s">
        <v>1358</v>
      </c>
      <c r="K509" s="630" t="s">
        <v>411</v>
      </c>
    </row>
    <row r="510" spans="3:11" x14ac:dyDescent="0.25">
      <c r="C510" s="644"/>
      <c r="D510" s="654"/>
      <c r="E510" s="636"/>
      <c r="F510" s="629">
        <v>0</v>
      </c>
      <c r="G510" s="656"/>
      <c r="H510" s="645"/>
      <c r="I510" s="639" t="e">
        <v>#N/A</v>
      </c>
      <c r="J510" s="630" t="s">
        <v>1358</v>
      </c>
      <c r="K510" s="630" t="s">
        <v>411</v>
      </c>
    </row>
    <row r="511" spans="3:11" x14ac:dyDescent="0.25">
      <c r="C511" s="644"/>
      <c r="D511" s="654"/>
      <c r="E511" s="636"/>
      <c r="F511" s="629">
        <v>0</v>
      </c>
      <c r="G511" s="656"/>
      <c r="H511" s="645"/>
      <c r="I511" s="639" t="e">
        <v>#N/A</v>
      </c>
      <c r="J511" s="630" t="s">
        <v>1358</v>
      </c>
      <c r="K511" s="630" t="s">
        <v>411</v>
      </c>
    </row>
    <row r="512" spans="3:11" x14ac:dyDescent="0.25">
      <c r="C512" s="644"/>
      <c r="D512" s="654"/>
      <c r="E512" s="636"/>
      <c r="F512" s="629">
        <v>0</v>
      </c>
      <c r="G512" s="656"/>
      <c r="H512" s="645"/>
      <c r="I512" s="639" t="e">
        <v>#N/A</v>
      </c>
      <c r="J512" s="630" t="s">
        <v>1358</v>
      </c>
      <c r="K512" s="630" t="s">
        <v>411</v>
      </c>
    </row>
    <row r="513" spans="3:11" x14ac:dyDescent="0.25">
      <c r="C513" s="644"/>
      <c r="D513" s="654"/>
      <c r="E513" s="636"/>
      <c r="F513" s="629">
        <v>0</v>
      </c>
      <c r="G513" s="656"/>
      <c r="H513" s="645"/>
      <c r="I513" s="639" t="e">
        <v>#N/A</v>
      </c>
      <c r="J513" s="630" t="s">
        <v>1358</v>
      </c>
      <c r="K513" s="630" t="s">
        <v>411</v>
      </c>
    </row>
    <row r="514" spans="3:11" x14ac:dyDescent="0.25">
      <c r="C514" s="644"/>
      <c r="D514" s="654"/>
      <c r="E514" s="636"/>
      <c r="F514" s="629">
        <v>0</v>
      </c>
      <c r="G514" s="656"/>
      <c r="H514" s="645"/>
      <c r="I514" s="639" t="e">
        <v>#N/A</v>
      </c>
      <c r="J514" s="630" t="s">
        <v>1358</v>
      </c>
      <c r="K514" s="630" t="s">
        <v>411</v>
      </c>
    </row>
    <row r="515" spans="3:11" x14ac:dyDescent="0.25">
      <c r="C515" s="644"/>
      <c r="D515" s="654"/>
      <c r="E515" s="636"/>
      <c r="F515" s="629">
        <v>0</v>
      </c>
      <c r="G515" s="656"/>
      <c r="H515" s="645"/>
      <c r="I515" s="639" t="e">
        <v>#N/A</v>
      </c>
      <c r="J515" s="630" t="s">
        <v>1358</v>
      </c>
      <c r="K515" s="630" t="s">
        <v>411</v>
      </c>
    </row>
    <row r="516" spans="3:11" x14ac:dyDescent="0.25">
      <c r="C516" s="644"/>
      <c r="D516" s="654"/>
      <c r="E516" s="636"/>
      <c r="F516" s="629">
        <v>0</v>
      </c>
      <c r="G516" s="656"/>
      <c r="H516" s="645"/>
      <c r="I516" s="639" t="e">
        <v>#N/A</v>
      </c>
      <c r="J516" s="630" t="s">
        <v>1358</v>
      </c>
      <c r="K516" s="630" t="s">
        <v>411</v>
      </c>
    </row>
    <row r="517" spans="3:11" x14ac:dyDescent="0.25">
      <c r="C517" s="644"/>
      <c r="D517" s="654"/>
      <c r="E517" s="636"/>
      <c r="F517" s="629">
        <v>0</v>
      </c>
      <c r="G517" s="656"/>
      <c r="H517" s="645"/>
      <c r="I517" s="639" t="e">
        <v>#N/A</v>
      </c>
      <c r="J517" s="630" t="s">
        <v>1358</v>
      </c>
      <c r="K517" s="630" t="s">
        <v>411</v>
      </c>
    </row>
    <row r="518" spans="3:11" x14ac:dyDescent="0.25">
      <c r="C518" s="644"/>
      <c r="D518" s="654"/>
      <c r="E518" s="636"/>
      <c r="F518" s="629">
        <v>0</v>
      </c>
      <c r="G518" s="656"/>
      <c r="H518" s="645"/>
      <c r="I518" s="639" t="e">
        <v>#N/A</v>
      </c>
      <c r="J518" s="630" t="s">
        <v>1358</v>
      </c>
      <c r="K518" s="630" t="s">
        <v>411</v>
      </c>
    </row>
    <row r="519" spans="3:11" x14ac:dyDescent="0.25">
      <c r="C519" s="644"/>
      <c r="D519" s="654"/>
      <c r="E519" s="636"/>
      <c r="F519" s="629">
        <v>0</v>
      </c>
      <c r="G519" s="656"/>
      <c r="H519" s="645"/>
      <c r="I519" s="639" t="e">
        <v>#N/A</v>
      </c>
      <c r="J519" s="630" t="s">
        <v>1358</v>
      </c>
      <c r="K519" s="630" t="s">
        <v>411</v>
      </c>
    </row>
    <row r="520" spans="3:11" x14ac:dyDescent="0.25">
      <c r="C520" s="644"/>
      <c r="D520" s="654"/>
      <c r="E520" s="636"/>
      <c r="F520" s="629">
        <v>0</v>
      </c>
      <c r="G520" s="656"/>
      <c r="H520" s="645"/>
      <c r="I520" s="639" t="e">
        <v>#N/A</v>
      </c>
      <c r="J520" s="630" t="s">
        <v>1358</v>
      </c>
      <c r="K520" s="630" t="s">
        <v>411</v>
      </c>
    </row>
    <row r="521" spans="3:11" x14ac:dyDescent="0.25">
      <c r="C521" s="644"/>
      <c r="D521" s="654"/>
      <c r="E521" s="636"/>
      <c r="F521" s="629">
        <v>0</v>
      </c>
      <c r="G521" s="656"/>
      <c r="H521" s="645"/>
      <c r="I521" s="639" t="e">
        <v>#N/A</v>
      </c>
      <c r="J521" s="630" t="s">
        <v>1358</v>
      </c>
      <c r="K521" s="630" t="s">
        <v>411</v>
      </c>
    </row>
    <row r="522" spans="3:11" x14ac:dyDescent="0.25">
      <c r="C522" s="644"/>
      <c r="D522" s="654"/>
      <c r="E522" s="636"/>
      <c r="F522" s="629">
        <v>0</v>
      </c>
      <c r="G522" s="656"/>
      <c r="H522" s="645"/>
      <c r="I522" s="639" t="e">
        <v>#N/A</v>
      </c>
      <c r="J522" s="630" t="s">
        <v>1358</v>
      </c>
      <c r="K522" s="630" t="s">
        <v>411</v>
      </c>
    </row>
    <row r="523" spans="3:11" x14ac:dyDescent="0.25">
      <c r="C523" s="644"/>
      <c r="D523" s="654"/>
      <c r="E523" s="636"/>
      <c r="F523" s="629">
        <v>0</v>
      </c>
      <c r="G523" s="656"/>
      <c r="H523" s="645"/>
      <c r="I523" s="639" t="e">
        <v>#N/A</v>
      </c>
      <c r="J523" s="630" t="s">
        <v>1358</v>
      </c>
      <c r="K523" s="630" t="s">
        <v>411</v>
      </c>
    </row>
    <row r="524" spans="3:11" x14ac:dyDescent="0.25">
      <c r="C524" s="646"/>
      <c r="D524" s="652"/>
      <c r="E524" s="635"/>
      <c r="F524" s="629">
        <v>0</v>
      </c>
      <c r="G524" s="656"/>
      <c r="H524" s="647"/>
      <c r="I524" s="639" t="e">
        <v>#N/A</v>
      </c>
      <c r="J524" s="630" t="s">
        <v>1358</v>
      </c>
      <c r="K524" s="630" t="s">
        <v>411</v>
      </c>
    </row>
    <row r="525" spans="3:11" x14ac:dyDescent="0.25">
      <c r="C525" s="646"/>
      <c r="D525" s="652"/>
      <c r="E525" s="635"/>
      <c r="F525" s="629">
        <v>0</v>
      </c>
      <c r="G525" s="656"/>
      <c r="H525" s="647"/>
      <c r="I525" s="639" t="e">
        <v>#N/A</v>
      </c>
      <c r="J525" s="630" t="s">
        <v>1358</v>
      </c>
      <c r="K525" s="630" t="s">
        <v>411</v>
      </c>
    </row>
    <row r="526" spans="3:11" x14ac:dyDescent="0.25">
      <c r="C526" s="646"/>
      <c r="D526" s="652"/>
      <c r="E526" s="635"/>
      <c r="F526" s="629">
        <v>0</v>
      </c>
      <c r="G526" s="656"/>
      <c r="H526" s="647"/>
      <c r="I526" s="639" t="e">
        <v>#N/A</v>
      </c>
      <c r="J526" s="630" t="s">
        <v>1358</v>
      </c>
      <c r="K526" s="630" t="s">
        <v>411</v>
      </c>
    </row>
    <row r="527" spans="3:11" x14ac:dyDescent="0.25">
      <c r="C527" s="646"/>
      <c r="D527" s="652"/>
      <c r="E527" s="635"/>
      <c r="F527" s="629">
        <v>0</v>
      </c>
      <c r="G527" s="656"/>
      <c r="H527" s="647"/>
      <c r="I527" s="639" t="e">
        <v>#N/A</v>
      </c>
      <c r="J527" s="630" t="s">
        <v>1358</v>
      </c>
      <c r="K527" s="630" t="s">
        <v>411</v>
      </c>
    </row>
    <row r="528" spans="3:11" x14ac:dyDescent="0.25">
      <c r="C528" s="646"/>
      <c r="D528" s="652"/>
      <c r="E528" s="635"/>
      <c r="F528" s="629">
        <v>0</v>
      </c>
      <c r="G528" s="656"/>
      <c r="H528" s="647"/>
      <c r="I528" s="639" t="e">
        <v>#N/A</v>
      </c>
      <c r="J528" s="630" t="s">
        <v>1358</v>
      </c>
      <c r="K528" s="630" t="s">
        <v>411</v>
      </c>
    </row>
    <row r="529" spans="3:11" x14ac:dyDescent="0.25">
      <c r="C529" s="646"/>
      <c r="D529" s="652"/>
      <c r="E529" s="635"/>
      <c r="F529" s="629">
        <v>0</v>
      </c>
      <c r="G529" s="656"/>
      <c r="H529" s="647"/>
      <c r="I529" s="639" t="e">
        <v>#N/A</v>
      </c>
      <c r="J529" s="630" t="s">
        <v>1358</v>
      </c>
      <c r="K529" s="630" t="s">
        <v>411</v>
      </c>
    </row>
    <row r="530" spans="3:11" x14ac:dyDescent="0.25">
      <c r="C530" s="646"/>
      <c r="D530" s="652"/>
      <c r="E530" s="635"/>
      <c r="F530" s="629">
        <v>0</v>
      </c>
      <c r="G530" s="656"/>
      <c r="H530" s="647"/>
      <c r="I530" s="639" t="e">
        <v>#N/A</v>
      </c>
      <c r="J530" s="630" t="s">
        <v>1358</v>
      </c>
      <c r="K530" s="630" t="s">
        <v>411</v>
      </c>
    </row>
    <row r="531" spans="3:11" x14ac:dyDescent="0.25">
      <c r="C531" s="646"/>
      <c r="D531" s="652"/>
      <c r="E531" s="635"/>
      <c r="F531" s="629">
        <v>0</v>
      </c>
      <c r="G531" s="656"/>
      <c r="H531" s="647"/>
      <c r="I531" s="639" t="e">
        <v>#N/A</v>
      </c>
      <c r="J531" s="630" t="s">
        <v>1358</v>
      </c>
      <c r="K531" s="630" t="s">
        <v>411</v>
      </c>
    </row>
    <row r="532" spans="3:11" x14ac:dyDescent="0.25">
      <c r="C532" s="648"/>
      <c r="D532" s="652"/>
      <c r="E532" s="635"/>
      <c r="F532" s="629">
        <v>0</v>
      </c>
      <c r="G532" s="656"/>
      <c r="H532" s="649"/>
      <c r="I532" s="639" t="e">
        <v>#N/A</v>
      </c>
      <c r="J532" s="630" t="s">
        <v>1358</v>
      </c>
      <c r="K532" s="630" t="s">
        <v>402</v>
      </c>
    </row>
    <row r="533" spans="3:11" x14ac:dyDescent="0.25">
      <c r="C533" s="648"/>
      <c r="D533" s="652"/>
      <c r="E533" s="635"/>
      <c r="F533" s="629">
        <v>0</v>
      </c>
      <c r="G533" s="656"/>
      <c r="H533" s="649"/>
      <c r="I533" s="639" t="e">
        <v>#N/A</v>
      </c>
      <c r="J533" s="630" t="s">
        <v>1358</v>
      </c>
      <c r="K533" s="630" t="s">
        <v>411</v>
      </c>
    </row>
    <row r="534" spans="3:11" x14ac:dyDescent="0.25">
      <c r="C534" s="648"/>
      <c r="D534" s="652"/>
      <c r="E534" s="635"/>
      <c r="F534" s="629">
        <v>0</v>
      </c>
      <c r="G534" s="656"/>
      <c r="H534" s="649"/>
      <c r="I534" s="639" t="e">
        <v>#N/A</v>
      </c>
      <c r="J534" s="630" t="s">
        <v>1358</v>
      </c>
      <c r="K534" s="630" t="s">
        <v>411</v>
      </c>
    </row>
    <row r="535" spans="3:11" x14ac:dyDescent="0.25">
      <c r="C535" s="648"/>
      <c r="D535" s="652"/>
      <c r="E535" s="635"/>
      <c r="F535" s="629">
        <v>0</v>
      </c>
      <c r="G535" s="656"/>
      <c r="H535" s="649"/>
      <c r="I535" s="639" t="e">
        <v>#N/A</v>
      </c>
      <c r="J535" s="630" t="s">
        <v>1358</v>
      </c>
      <c r="K535" s="630" t="s">
        <v>411</v>
      </c>
    </row>
    <row r="536" spans="3:11" ht="15.75" thickBot="1" x14ac:dyDescent="0.3">
      <c r="C536" s="650"/>
      <c r="D536" s="655"/>
      <c r="E536" s="631"/>
      <c r="F536" s="632">
        <v>0</v>
      </c>
      <c r="G536" s="657"/>
      <c r="H536" s="651"/>
      <c r="I536" s="640" t="e">
        <v>#N/A</v>
      </c>
      <c r="J536" s="633" t="s">
        <v>1358</v>
      </c>
      <c r="K536" s="637" t="s">
        <v>393</v>
      </c>
    </row>
    <row r="538" spans="3:11" ht="15.75" thickBot="1" x14ac:dyDescent="0.3">
      <c r="C538" s="621"/>
      <c r="D538" s="621"/>
      <c r="E538" s="621"/>
      <c r="F538" s="627"/>
      <c r="G538" s="626"/>
      <c r="H538" s="627"/>
      <c r="I538" s="627"/>
      <c r="J538" s="621"/>
      <c r="K538" s="621"/>
    </row>
    <row r="539" spans="3:11" ht="15.75" thickBot="1" x14ac:dyDescent="0.3">
      <c r="C539" s="653" t="s">
        <v>53</v>
      </c>
      <c r="D539" s="668">
        <v>6585</v>
      </c>
      <c r="E539" s="621"/>
      <c r="F539" s="623"/>
      <c r="G539" s="625"/>
      <c r="H539" s="623"/>
      <c r="I539" s="623"/>
      <c r="J539" s="621"/>
      <c r="K539" s="621"/>
    </row>
    <row r="540" spans="3:11" x14ac:dyDescent="0.25">
      <c r="C540" s="623"/>
      <c r="D540" s="622"/>
      <c r="E540" s="628"/>
      <c r="F540" s="628"/>
      <c r="G540" s="628"/>
      <c r="H540" s="624"/>
      <c r="I540" s="624"/>
      <c r="J540" s="624"/>
      <c r="K540" s="634"/>
    </row>
    <row r="541" spans="3:11" x14ac:dyDescent="0.25">
      <c r="C541" s="623"/>
      <c r="D541" s="622"/>
      <c r="E541" s="628"/>
      <c r="F541" s="628"/>
      <c r="G541" s="628"/>
      <c r="H541" s="624"/>
      <c r="I541" s="624"/>
      <c r="J541" s="624"/>
      <c r="K541" s="634"/>
    </row>
    <row r="542" spans="3:11" ht="15.75" x14ac:dyDescent="0.25">
      <c r="C542" s="659" t="s">
        <v>391</v>
      </c>
      <c r="D542" s="667" t="s">
        <v>1885</v>
      </c>
      <c r="E542" s="628"/>
      <c r="F542" s="628"/>
      <c r="G542" s="628"/>
      <c r="H542" s="624"/>
      <c r="I542" s="624"/>
      <c r="J542" s="624"/>
      <c r="K542" s="634"/>
    </row>
    <row r="543" spans="3:11" ht="18.75" x14ac:dyDescent="0.25">
      <c r="C543" s="660" t="s">
        <v>1886</v>
      </c>
      <c r="D543" s="622"/>
      <c r="E543" s="628"/>
      <c r="F543" s="628"/>
      <c r="G543" s="628"/>
      <c r="H543" s="624"/>
      <c r="I543" s="624"/>
      <c r="J543" s="624"/>
      <c r="K543" s="634"/>
    </row>
    <row r="544" spans="3:11" ht="15.75" thickBot="1" x14ac:dyDescent="0.3">
      <c r="C544" s="621"/>
      <c r="D544" s="621"/>
      <c r="E544" s="621"/>
      <c r="F544" s="628"/>
      <c r="G544" s="624"/>
      <c r="H544" s="624"/>
      <c r="I544" s="624"/>
      <c r="J544" s="621"/>
      <c r="K544" s="621"/>
    </row>
    <row r="545" spans="3:11" ht="30.75" thickBot="1" x14ac:dyDescent="0.3">
      <c r="C545" s="638" t="s">
        <v>44</v>
      </c>
      <c r="D545" s="638" t="s">
        <v>55</v>
      </c>
      <c r="E545" s="643" t="s">
        <v>57</v>
      </c>
      <c r="F545" s="642" t="s">
        <v>27</v>
      </c>
      <c r="G545" s="641" t="s">
        <v>130</v>
      </c>
      <c r="H545" s="643" t="s">
        <v>46</v>
      </c>
      <c r="I545" s="641" t="s">
        <v>131</v>
      </c>
      <c r="J545" s="641" t="s">
        <v>409</v>
      </c>
      <c r="K545" s="641" t="s">
        <v>410</v>
      </c>
    </row>
    <row r="546" spans="3:11" ht="15.75" thickBot="1" x14ac:dyDescent="0.3">
      <c r="C546" s="663" t="s">
        <v>427</v>
      </c>
      <c r="D546" s="664">
        <v>1</v>
      </c>
      <c r="E546" s="662">
        <v>2000</v>
      </c>
      <c r="F546" s="629">
        <v>2000</v>
      </c>
      <c r="G546" s="656" t="s">
        <v>128</v>
      </c>
      <c r="H546" s="666" t="s">
        <v>306</v>
      </c>
      <c r="I546" s="639" t="s">
        <v>186</v>
      </c>
      <c r="J546" s="661" t="s">
        <v>470</v>
      </c>
      <c r="K546" s="630" t="s">
        <v>394</v>
      </c>
    </row>
    <row r="547" spans="3:11" x14ac:dyDescent="0.25">
      <c r="C547" s="644" t="s">
        <v>1850</v>
      </c>
      <c r="D547" s="654">
        <v>1</v>
      </c>
      <c r="E547" s="636">
        <v>3000</v>
      </c>
      <c r="F547" s="629">
        <v>3000</v>
      </c>
      <c r="G547" s="656" t="s">
        <v>128</v>
      </c>
      <c r="H547" s="658" t="s">
        <v>870</v>
      </c>
      <c r="I547" s="639" t="s">
        <v>871</v>
      </c>
      <c r="J547" s="630" t="s">
        <v>470</v>
      </c>
      <c r="K547" s="630" t="s">
        <v>395</v>
      </c>
    </row>
    <row r="548" spans="3:11" x14ac:dyDescent="0.25">
      <c r="C548" s="644" t="s">
        <v>51</v>
      </c>
      <c r="D548" s="654">
        <v>1</v>
      </c>
      <c r="E548" s="636">
        <v>85</v>
      </c>
      <c r="F548" s="629">
        <v>85</v>
      </c>
      <c r="G548" s="656" t="s">
        <v>128</v>
      </c>
      <c r="H548" s="630" t="s">
        <v>820</v>
      </c>
      <c r="I548" s="639" t="s">
        <v>821</v>
      </c>
      <c r="J548" s="630" t="s">
        <v>470</v>
      </c>
      <c r="K548" s="630" t="s">
        <v>411</v>
      </c>
    </row>
    <row r="549" spans="3:11" x14ac:dyDescent="0.25">
      <c r="C549" s="644" t="s">
        <v>1884</v>
      </c>
      <c r="D549" s="654">
        <v>10</v>
      </c>
      <c r="E549" s="636">
        <v>150</v>
      </c>
      <c r="F549" s="629">
        <v>1500</v>
      </c>
      <c r="G549" s="656" t="s">
        <v>128</v>
      </c>
      <c r="H549" s="630" t="s">
        <v>791</v>
      </c>
      <c r="I549" s="639" t="s">
        <v>792</v>
      </c>
      <c r="J549" s="630" t="s">
        <v>470</v>
      </c>
      <c r="K549" s="630" t="s">
        <v>394</v>
      </c>
    </row>
    <row r="550" spans="3:11" x14ac:dyDescent="0.25">
      <c r="C550" s="644"/>
      <c r="D550" s="654"/>
      <c r="E550" s="636"/>
      <c r="F550" s="629">
        <v>0</v>
      </c>
      <c r="G550" s="656"/>
      <c r="H550" s="630"/>
      <c r="I550" s="639" t="e">
        <v>#N/A</v>
      </c>
      <c r="J550" s="630" t="s">
        <v>470</v>
      </c>
      <c r="K550" s="630" t="s">
        <v>411</v>
      </c>
    </row>
    <row r="551" spans="3:11" x14ac:dyDescent="0.25">
      <c r="C551" s="644"/>
      <c r="D551" s="654"/>
      <c r="E551" s="636"/>
      <c r="F551" s="629">
        <v>0</v>
      </c>
      <c r="G551" s="656"/>
      <c r="H551" s="645"/>
      <c r="I551" s="639" t="e">
        <v>#N/A</v>
      </c>
      <c r="J551" s="630" t="s">
        <v>470</v>
      </c>
      <c r="K551" s="630" t="s">
        <v>400</v>
      </c>
    </row>
    <row r="552" spans="3:11" x14ac:dyDescent="0.25">
      <c r="C552" s="644"/>
      <c r="D552" s="654"/>
      <c r="E552" s="636"/>
      <c r="F552" s="629">
        <v>0</v>
      </c>
      <c r="G552" s="656"/>
      <c r="H552" s="645"/>
      <c r="I552" s="639" t="e">
        <v>#N/A</v>
      </c>
      <c r="J552" s="630" t="s">
        <v>470</v>
      </c>
      <c r="K552" s="630" t="s">
        <v>411</v>
      </c>
    </row>
    <row r="553" spans="3:11" x14ac:dyDescent="0.25">
      <c r="C553" s="644"/>
      <c r="D553" s="654"/>
      <c r="E553" s="636"/>
      <c r="F553" s="629">
        <v>0</v>
      </c>
      <c r="G553" s="656"/>
      <c r="H553" s="645"/>
      <c r="I553" s="639" t="e">
        <v>#N/A</v>
      </c>
      <c r="J553" s="630" t="s">
        <v>470</v>
      </c>
      <c r="K553" s="630" t="s">
        <v>411</v>
      </c>
    </row>
    <row r="554" spans="3:11" x14ac:dyDescent="0.25">
      <c r="C554" s="644"/>
      <c r="D554" s="654"/>
      <c r="E554" s="636"/>
      <c r="F554" s="629">
        <v>0</v>
      </c>
      <c r="G554" s="656"/>
      <c r="H554" s="645"/>
      <c r="I554" s="639" t="e">
        <v>#N/A</v>
      </c>
      <c r="J554" s="630" t="s">
        <v>470</v>
      </c>
      <c r="K554" s="630" t="s">
        <v>411</v>
      </c>
    </row>
    <row r="555" spans="3:11" x14ac:dyDescent="0.25">
      <c r="C555" s="644"/>
      <c r="D555" s="654"/>
      <c r="E555" s="636"/>
      <c r="F555" s="629">
        <v>0</v>
      </c>
      <c r="G555" s="656"/>
      <c r="H555" s="645"/>
      <c r="I555" s="639" t="e">
        <v>#N/A</v>
      </c>
      <c r="J555" s="630" t="s">
        <v>470</v>
      </c>
      <c r="K555" s="630" t="s">
        <v>411</v>
      </c>
    </row>
    <row r="556" spans="3:11" x14ac:dyDescent="0.25">
      <c r="C556" s="644"/>
      <c r="D556" s="654"/>
      <c r="E556" s="636"/>
      <c r="F556" s="629">
        <v>0</v>
      </c>
      <c r="G556" s="656"/>
      <c r="H556" s="645"/>
      <c r="I556" s="639" t="e">
        <v>#N/A</v>
      </c>
      <c r="J556" s="630" t="s">
        <v>470</v>
      </c>
      <c r="K556" s="630" t="s">
        <v>411</v>
      </c>
    </row>
    <row r="557" spans="3:11" x14ac:dyDescent="0.25">
      <c r="C557" s="644"/>
      <c r="D557" s="654"/>
      <c r="E557" s="636"/>
      <c r="F557" s="629">
        <v>0</v>
      </c>
      <c r="G557" s="656"/>
      <c r="H557" s="645"/>
      <c r="I557" s="639" t="e">
        <v>#N/A</v>
      </c>
      <c r="J557" s="630" t="s">
        <v>470</v>
      </c>
      <c r="K557" s="630" t="s">
        <v>411</v>
      </c>
    </row>
    <row r="558" spans="3:11" x14ac:dyDescent="0.25">
      <c r="C558" s="644"/>
      <c r="D558" s="654"/>
      <c r="E558" s="636"/>
      <c r="F558" s="629">
        <v>0</v>
      </c>
      <c r="G558" s="656"/>
      <c r="H558" s="645"/>
      <c r="I558" s="639" t="e">
        <v>#N/A</v>
      </c>
      <c r="J558" s="630" t="s">
        <v>470</v>
      </c>
      <c r="K558" s="630" t="s">
        <v>411</v>
      </c>
    </row>
    <row r="559" spans="3:11" x14ac:dyDescent="0.25">
      <c r="C559" s="644"/>
      <c r="D559" s="654"/>
      <c r="E559" s="636"/>
      <c r="F559" s="629">
        <v>0</v>
      </c>
      <c r="G559" s="656"/>
      <c r="H559" s="645"/>
      <c r="I559" s="639" t="e">
        <v>#N/A</v>
      </c>
      <c r="J559" s="630" t="s">
        <v>470</v>
      </c>
      <c r="K559" s="630" t="s">
        <v>411</v>
      </c>
    </row>
    <row r="560" spans="3:11" x14ac:dyDescent="0.25">
      <c r="C560" s="644"/>
      <c r="D560" s="654"/>
      <c r="E560" s="636"/>
      <c r="F560" s="629">
        <v>0</v>
      </c>
      <c r="G560" s="656"/>
      <c r="H560" s="645"/>
      <c r="I560" s="639" t="e">
        <v>#N/A</v>
      </c>
      <c r="J560" s="630" t="s">
        <v>470</v>
      </c>
      <c r="K560" s="630" t="s">
        <v>411</v>
      </c>
    </row>
    <row r="561" spans="3:11" x14ac:dyDescent="0.25">
      <c r="C561" s="644"/>
      <c r="D561" s="654"/>
      <c r="E561" s="636"/>
      <c r="F561" s="629">
        <v>0</v>
      </c>
      <c r="G561" s="656"/>
      <c r="H561" s="645"/>
      <c r="I561" s="639" t="e">
        <v>#N/A</v>
      </c>
      <c r="J561" s="630" t="s">
        <v>470</v>
      </c>
      <c r="K561" s="630" t="s">
        <v>411</v>
      </c>
    </row>
    <row r="562" spans="3:11" x14ac:dyDescent="0.25">
      <c r="C562" s="644"/>
      <c r="D562" s="654"/>
      <c r="E562" s="636"/>
      <c r="F562" s="629">
        <v>0</v>
      </c>
      <c r="G562" s="656"/>
      <c r="H562" s="645"/>
      <c r="I562" s="639" t="e">
        <v>#N/A</v>
      </c>
      <c r="J562" s="630" t="s">
        <v>470</v>
      </c>
      <c r="K562" s="630" t="s">
        <v>411</v>
      </c>
    </row>
    <row r="563" spans="3:11" x14ac:dyDescent="0.25">
      <c r="C563" s="644"/>
      <c r="D563" s="654"/>
      <c r="E563" s="636"/>
      <c r="F563" s="629">
        <v>0</v>
      </c>
      <c r="G563" s="656"/>
      <c r="H563" s="645"/>
      <c r="I563" s="639" t="e">
        <v>#N/A</v>
      </c>
      <c r="J563" s="630" t="s">
        <v>470</v>
      </c>
      <c r="K563" s="630" t="s">
        <v>411</v>
      </c>
    </row>
    <row r="564" spans="3:11" x14ac:dyDescent="0.25">
      <c r="C564" s="644"/>
      <c r="D564" s="654"/>
      <c r="E564" s="636"/>
      <c r="F564" s="629">
        <v>0</v>
      </c>
      <c r="G564" s="656"/>
      <c r="H564" s="645"/>
      <c r="I564" s="639" t="e">
        <v>#N/A</v>
      </c>
      <c r="J564" s="630" t="s">
        <v>470</v>
      </c>
      <c r="K564" s="630" t="s">
        <v>411</v>
      </c>
    </row>
    <row r="565" spans="3:11" x14ac:dyDescent="0.25">
      <c r="C565" s="644"/>
      <c r="D565" s="654"/>
      <c r="E565" s="636"/>
      <c r="F565" s="629">
        <v>0</v>
      </c>
      <c r="G565" s="656"/>
      <c r="H565" s="645"/>
      <c r="I565" s="639" t="e">
        <v>#N/A</v>
      </c>
      <c r="J565" s="630" t="s">
        <v>470</v>
      </c>
      <c r="K565" s="630" t="s">
        <v>411</v>
      </c>
    </row>
    <row r="566" spans="3:11" x14ac:dyDescent="0.25">
      <c r="C566" s="644"/>
      <c r="D566" s="654"/>
      <c r="E566" s="636"/>
      <c r="F566" s="629">
        <v>0</v>
      </c>
      <c r="G566" s="656"/>
      <c r="H566" s="645"/>
      <c r="I566" s="639" t="e">
        <v>#N/A</v>
      </c>
      <c r="J566" s="630" t="s">
        <v>470</v>
      </c>
      <c r="K566" s="630" t="s">
        <v>411</v>
      </c>
    </row>
    <row r="567" spans="3:11" x14ac:dyDescent="0.25">
      <c r="C567" s="644"/>
      <c r="D567" s="654"/>
      <c r="E567" s="636"/>
      <c r="F567" s="629">
        <v>0</v>
      </c>
      <c r="G567" s="656"/>
      <c r="H567" s="645"/>
      <c r="I567" s="639" t="e">
        <v>#N/A</v>
      </c>
      <c r="J567" s="630" t="s">
        <v>470</v>
      </c>
      <c r="K567" s="630" t="s">
        <v>411</v>
      </c>
    </row>
    <row r="568" spans="3:11" x14ac:dyDescent="0.25">
      <c r="C568" s="646"/>
      <c r="D568" s="652"/>
      <c r="E568" s="635"/>
      <c r="F568" s="629">
        <v>0</v>
      </c>
      <c r="G568" s="656"/>
      <c r="H568" s="647"/>
      <c r="I568" s="639" t="e">
        <v>#N/A</v>
      </c>
      <c r="J568" s="630" t="s">
        <v>470</v>
      </c>
      <c r="K568" s="630" t="s">
        <v>411</v>
      </c>
    </row>
    <row r="569" spans="3:11" x14ac:dyDescent="0.25">
      <c r="C569" s="646"/>
      <c r="D569" s="652"/>
      <c r="E569" s="635"/>
      <c r="F569" s="629">
        <v>0</v>
      </c>
      <c r="G569" s="656"/>
      <c r="H569" s="647"/>
      <c r="I569" s="639" t="e">
        <v>#N/A</v>
      </c>
      <c r="J569" s="630" t="s">
        <v>470</v>
      </c>
      <c r="K569" s="630" t="s">
        <v>411</v>
      </c>
    </row>
    <row r="570" spans="3:11" x14ac:dyDescent="0.25">
      <c r="C570" s="646"/>
      <c r="D570" s="652"/>
      <c r="E570" s="635"/>
      <c r="F570" s="629">
        <v>0</v>
      </c>
      <c r="G570" s="656"/>
      <c r="H570" s="647"/>
      <c r="I570" s="639" t="e">
        <v>#N/A</v>
      </c>
      <c r="J570" s="630" t="s">
        <v>470</v>
      </c>
      <c r="K570" s="630" t="s">
        <v>411</v>
      </c>
    </row>
    <row r="571" spans="3:11" x14ac:dyDescent="0.25">
      <c r="C571" s="646"/>
      <c r="D571" s="652"/>
      <c r="E571" s="635"/>
      <c r="F571" s="629">
        <v>0</v>
      </c>
      <c r="G571" s="656"/>
      <c r="H571" s="647"/>
      <c r="I571" s="639" t="e">
        <v>#N/A</v>
      </c>
      <c r="J571" s="630" t="s">
        <v>470</v>
      </c>
      <c r="K571" s="630" t="s">
        <v>411</v>
      </c>
    </row>
    <row r="572" spans="3:11" x14ac:dyDescent="0.25">
      <c r="C572" s="646"/>
      <c r="D572" s="652"/>
      <c r="E572" s="635"/>
      <c r="F572" s="629">
        <v>0</v>
      </c>
      <c r="G572" s="656"/>
      <c r="H572" s="647"/>
      <c r="I572" s="639" t="e">
        <v>#N/A</v>
      </c>
      <c r="J572" s="630" t="s">
        <v>470</v>
      </c>
      <c r="K572" s="630" t="s">
        <v>411</v>
      </c>
    </row>
    <row r="573" spans="3:11" x14ac:dyDescent="0.25">
      <c r="C573" s="646"/>
      <c r="D573" s="652"/>
      <c r="E573" s="635"/>
      <c r="F573" s="629">
        <v>0</v>
      </c>
      <c r="G573" s="656"/>
      <c r="H573" s="647"/>
      <c r="I573" s="639" t="e">
        <v>#N/A</v>
      </c>
      <c r="J573" s="630" t="s">
        <v>470</v>
      </c>
      <c r="K573" s="630" t="s">
        <v>411</v>
      </c>
    </row>
    <row r="574" spans="3:11" x14ac:dyDescent="0.25">
      <c r="C574" s="646"/>
      <c r="D574" s="652"/>
      <c r="E574" s="635"/>
      <c r="F574" s="629">
        <v>0</v>
      </c>
      <c r="G574" s="656"/>
      <c r="H574" s="647"/>
      <c r="I574" s="639" t="e">
        <v>#N/A</v>
      </c>
      <c r="J574" s="630" t="s">
        <v>470</v>
      </c>
      <c r="K574" s="630" t="s">
        <v>411</v>
      </c>
    </row>
    <row r="575" spans="3:11" x14ac:dyDescent="0.25">
      <c r="C575" s="646"/>
      <c r="D575" s="652"/>
      <c r="E575" s="635"/>
      <c r="F575" s="629">
        <v>0</v>
      </c>
      <c r="G575" s="656"/>
      <c r="H575" s="647"/>
      <c r="I575" s="639" t="e">
        <v>#N/A</v>
      </c>
      <c r="J575" s="630" t="s">
        <v>470</v>
      </c>
      <c r="K575" s="630" t="s">
        <v>411</v>
      </c>
    </row>
    <row r="576" spans="3:11" x14ac:dyDescent="0.25">
      <c r="C576" s="648"/>
      <c r="D576" s="652"/>
      <c r="E576" s="635"/>
      <c r="F576" s="629">
        <v>0</v>
      </c>
      <c r="G576" s="656"/>
      <c r="H576" s="649"/>
      <c r="I576" s="639" t="e">
        <v>#N/A</v>
      </c>
      <c r="J576" s="630" t="s">
        <v>470</v>
      </c>
      <c r="K576" s="630" t="s">
        <v>402</v>
      </c>
    </row>
    <row r="577" spans="3:11" x14ac:dyDescent="0.25">
      <c r="C577" s="648"/>
      <c r="D577" s="652"/>
      <c r="E577" s="635"/>
      <c r="F577" s="629">
        <v>0</v>
      </c>
      <c r="G577" s="656"/>
      <c r="H577" s="649"/>
      <c r="I577" s="639" t="e">
        <v>#N/A</v>
      </c>
      <c r="J577" s="630" t="s">
        <v>470</v>
      </c>
      <c r="K577" s="630" t="s">
        <v>411</v>
      </c>
    </row>
    <row r="578" spans="3:11" x14ac:dyDescent="0.25">
      <c r="C578" s="648"/>
      <c r="D578" s="652"/>
      <c r="E578" s="635"/>
      <c r="F578" s="629">
        <v>0</v>
      </c>
      <c r="G578" s="656"/>
      <c r="H578" s="649"/>
      <c r="I578" s="639" t="e">
        <v>#N/A</v>
      </c>
      <c r="J578" s="630" t="s">
        <v>470</v>
      </c>
      <c r="K578" s="630" t="s">
        <v>411</v>
      </c>
    </row>
    <row r="579" spans="3:11" x14ac:dyDescent="0.25">
      <c r="C579" s="648"/>
      <c r="D579" s="652"/>
      <c r="E579" s="635"/>
      <c r="F579" s="629">
        <v>0</v>
      </c>
      <c r="G579" s="656"/>
      <c r="H579" s="649"/>
      <c r="I579" s="639" t="e">
        <v>#N/A</v>
      </c>
      <c r="J579" s="630" t="s">
        <v>470</v>
      </c>
      <c r="K579" s="630" t="s">
        <v>411</v>
      </c>
    </row>
    <row r="580" spans="3:11" ht="15.75" thickBot="1" x14ac:dyDescent="0.3">
      <c r="C580" s="650"/>
      <c r="D580" s="655"/>
      <c r="E580" s="631"/>
      <c r="F580" s="632">
        <v>0</v>
      </c>
      <c r="G580" s="657"/>
      <c r="H580" s="651"/>
      <c r="I580" s="640" t="e">
        <v>#N/A</v>
      </c>
      <c r="J580" s="633" t="s">
        <v>470</v>
      </c>
      <c r="K580" s="637" t="s">
        <v>393</v>
      </c>
    </row>
    <row r="582" spans="3:11" ht="15.75" thickBot="1" x14ac:dyDescent="0.3">
      <c r="C582" s="621"/>
      <c r="D582" s="621"/>
      <c r="E582" s="621"/>
      <c r="F582" s="621"/>
      <c r="G582" s="621"/>
      <c r="H582" s="621"/>
      <c r="I582" s="621"/>
      <c r="J582" s="621"/>
      <c r="K582" s="621"/>
    </row>
    <row r="583" spans="3:11" ht="15.75" thickBot="1" x14ac:dyDescent="0.3">
      <c r="C583" s="653" t="s">
        <v>53</v>
      </c>
      <c r="D583" s="668">
        <v>110000</v>
      </c>
      <c r="E583" s="621"/>
      <c r="F583" s="623"/>
      <c r="G583" s="625"/>
      <c r="H583" s="623"/>
      <c r="I583" s="623"/>
      <c r="J583" s="621"/>
      <c r="K583" s="621"/>
    </row>
    <row r="584" spans="3:11" x14ac:dyDescent="0.25">
      <c r="C584" s="623"/>
      <c r="D584" s="622"/>
      <c r="E584" s="628"/>
      <c r="F584" s="628"/>
      <c r="G584" s="628"/>
      <c r="H584" s="624"/>
      <c r="I584" s="624"/>
      <c r="J584" s="624"/>
      <c r="K584" s="634"/>
    </row>
    <row r="585" spans="3:11" x14ac:dyDescent="0.25">
      <c r="C585" s="623"/>
      <c r="D585" s="622"/>
      <c r="E585" s="628"/>
      <c r="F585" s="628"/>
      <c r="G585" s="628"/>
      <c r="H585" s="624"/>
      <c r="I585" s="624"/>
      <c r="J585" s="624"/>
      <c r="K585" s="634"/>
    </row>
    <row r="586" spans="3:11" ht="15.75" x14ac:dyDescent="0.25">
      <c r="C586" s="659" t="s">
        <v>391</v>
      </c>
      <c r="D586" s="667" t="s">
        <v>1887</v>
      </c>
      <c r="E586" s="628"/>
      <c r="F586" s="628"/>
      <c r="G586" s="628"/>
      <c r="H586" s="624"/>
      <c r="I586" s="624"/>
      <c r="J586" s="624"/>
      <c r="K586" s="634"/>
    </row>
    <row r="587" spans="3:11" ht="18.75" x14ac:dyDescent="0.25">
      <c r="C587" s="660" t="s">
        <v>1888</v>
      </c>
      <c r="D587" s="622"/>
      <c r="E587" s="628"/>
      <c r="F587" s="628"/>
      <c r="G587" s="628"/>
      <c r="H587" s="624"/>
      <c r="I587" s="624"/>
      <c r="J587" s="624"/>
      <c r="K587" s="634"/>
    </row>
    <row r="588" spans="3:11" ht="15.75" thickBot="1" x14ac:dyDescent="0.3">
      <c r="C588" s="621"/>
      <c r="D588" s="621"/>
      <c r="E588" s="621"/>
      <c r="F588" s="628"/>
      <c r="G588" s="624"/>
      <c r="H588" s="624"/>
      <c r="I588" s="624"/>
      <c r="J588" s="621"/>
      <c r="K588" s="621"/>
    </row>
    <row r="589" spans="3:11" ht="30.75" thickBot="1" x14ac:dyDescent="0.3">
      <c r="C589" s="638" t="s">
        <v>44</v>
      </c>
      <c r="D589" s="638" t="s">
        <v>55</v>
      </c>
      <c r="E589" s="643" t="s">
        <v>57</v>
      </c>
      <c r="F589" s="642" t="s">
        <v>27</v>
      </c>
      <c r="G589" s="641" t="s">
        <v>130</v>
      </c>
      <c r="H589" s="643" t="s">
        <v>46</v>
      </c>
      <c r="I589" s="641" t="s">
        <v>131</v>
      </c>
      <c r="J589" s="641" t="s">
        <v>409</v>
      </c>
      <c r="K589" s="641" t="s">
        <v>410</v>
      </c>
    </row>
    <row r="590" spans="3:11" x14ac:dyDescent="0.25">
      <c r="C590" s="663" t="s">
        <v>427</v>
      </c>
      <c r="D590" s="664">
        <v>2</v>
      </c>
      <c r="E590" s="662">
        <v>2000</v>
      </c>
      <c r="F590" s="629">
        <v>4000</v>
      </c>
      <c r="G590" s="656" t="s">
        <v>128</v>
      </c>
      <c r="H590" s="645" t="s">
        <v>306</v>
      </c>
      <c r="I590" s="639" t="s">
        <v>186</v>
      </c>
      <c r="J590" s="661" t="s">
        <v>1363</v>
      </c>
      <c r="K590" s="630" t="s">
        <v>411</v>
      </c>
    </row>
    <row r="591" spans="3:11" x14ac:dyDescent="0.25">
      <c r="C591" s="644" t="s">
        <v>1889</v>
      </c>
      <c r="D591" s="654">
        <v>2</v>
      </c>
      <c r="E591" s="636">
        <v>8000</v>
      </c>
      <c r="F591" s="629">
        <v>16000</v>
      </c>
      <c r="G591" s="656" t="s">
        <v>128</v>
      </c>
      <c r="H591" s="645" t="s">
        <v>1002</v>
      </c>
      <c r="I591" s="639" t="s">
        <v>1003</v>
      </c>
      <c r="J591" s="630" t="s">
        <v>1363</v>
      </c>
      <c r="K591" s="630" t="s">
        <v>394</v>
      </c>
    </row>
    <row r="592" spans="3:11" x14ac:dyDescent="0.25">
      <c r="C592" s="644" t="s">
        <v>1890</v>
      </c>
      <c r="D592" s="654">
        <v>1</v>
      </c>
      <c r="E592" s="636">
        <v>45000</v>
      </c>
      <c r="F592" s="629">
        <v>45000</v>
      </c>
      <c r="G592" s="656" t="s">
        <v>128</v>
      </c>
      <c r="H592" s="645" t="s">
        <v>1002</v>
      </c>
      <c r="I592" s="639" t="s">
        <v>1003</v>
      </c>
      <c r="J592" s="630" t="s">
        <v>1363</v>
      </c>
      <c r="K592" s="630" t="s">
        <v>395</v>
      </c>
    </row>
    <row r="593" spans="3:11" x14ac:dyDescent="0.25">
      <c r="C593" s="644" t="s">
        <v>1891</v>
      </c>
      <c r="D593" s="654">
        <v>1</v>
      </c>
      <c r="E593" s="636">
        <v>45000</v>
      </c>
      <c r="F593" s="629">
        <v>45000</v>
      </c>
      <c r="G593" s="656" t="s">
        <v>128</v>
      </c>
      <c r="H593" s="645" t="s">
        <v>1002</v>
      </c>
      <c r="I593" s="639" t="s">
        <v>1003</v>
      </c>
      <c r="J593" s="630" t="s">
        <v>1363</v>
      </c>
      <c r="K593" s="630" t="s">
        <v>395</v>
      </c>
    </row>
    <row r="594" spans="3:11" x14ac:dyDescent="0.25">
      <c r="C594" s="644"/>
      <c r="D594" s="654"/>
      <c r="E594" s="636"/>
      <c r="F594" s="629">
        <v>0</v>
      </c>
      <c r="G594" s="656"/>
      <c r="H594" s="645"/>
      <c r="I594" s="639" t="e">
        <v>#N/A</v>
      </c>
      <c r="J594" s="630" t="s">
        <v>1363</v>
      </c>
      <c r="K594" s="630" t="s">
        <v>411</v>
      </c>
    </row>
    <row r="595" spans="3:11" x14ac:dyDescent="0.25">
      <c r="C595" s="644"/>
      <c r="D595" s="654"/>
      <c r="E595" s="636"/>
      <c r="F595" s="629">
        <v>0</v>
      </c>
      <c r="G595" s="656"/>
      <c r="H595" s="645"/>
      <c r="I595" s="639" t="e">
        <v>#N/A</v>
      </c>
      <c r="J595" s="630" t="s">
        <v>1363</v>
      </c>
      <c r="K595" s="630" t="s">
        <v>400</v>
      </c>
    </row>
    <row r="596" spans="3:11" x14ac:dyDescent="0.25">
      <c r="C596" s="644"/>
      <c r="D596" s="654"/>
      <c r="E596" s="636"/>
      <c r="F596" s="629">
        <v>0</v>
      </c>
      <c r="G596" s="656"/>
      <c r="H596" s="645"/>
      <c r="I596" s="639" t="e">
        <v>#N/A</v>
      </c>
      <c r="J596" s="630" t="s">
        <v>1363</v>
      </c>
      <c r="K596" s="630" t="s">
        <v>411</v>
      </c>
    </row>
    <row r="597" spans="3:11" x14ac:dyDescent="0.25">
      <c r="C597" s="644"/>
      <c r="D597" s="654"/>
      <c r="E597" s="636"/>
      <c r="F597" s="629">
        <v>0</v>
      </c>
      <c r="G597" s="656"/>
      <c r="H597" s="645"/>
      <c r="I597" s="639" t="e">
        <v>#N/A</v>
      </c>
      <c r="J597" s="630" t="s">
        <v>1363</v>
      </c>
      <c r="K597" s="630" t="s">
        <v>411</v>
      </c>
    </row>
    <row r="598" spans="3:11" x14ac:dyDescent="0.25">
      <c r="C598" s="644"/>
      <c r="D598" s="654"/>
      <c r="E598" s="636"/>
      <c r="F598" s="629">
        <v>0</v>
      </c>
      <c r="G598" s="656"/>
      <c r="H598" s="645"/>
      <c r="I598" s="639" t="e">
        <v>#N/A</v>
      </c>
      <c r="J598" s="630" t="s">
        <v>1363</v>
      </c>
      <c r="K598" s="630" t="s">
        <v>411</v>
      </c>
    </row>
    <row r="599" spans="3:11" x14ac:dyDescent="0.25">
      <c r="C599" s="644"/>
      <c r="D599" s="654"/>
      <c r="E599" s="636"/>
      <c r="F599" s="629">
        <v>0</v>
      </c>
      <c r="G599" s="656"/>
      <c r="H599" s="645"/>
      <c r="I599" s="639" t="e">
        <v>#N/A</v>
      </c>
      <c r="J599" s="630" t="s">
        <v>1363</v>
      </c>
      <c r="K599" s="630" t="s">
        <v>411</v>
      </c>
    </row>
    <row r="600" spans="3:11" x14ac:dyDescent="0.25">
      <c r="C600" s="644"/>
      <c r="D600" s="654"/>
      <c r="E600" s="636"/>
      <c r="F600" s="629">
        <v>0</v>
      </c>
      <c r="G600" s="656"/>
      <c r="H600" s="645"/>
      <c r="I600" s="639" t="e">
        <v>#N/A</v>
      </c>
      <c r="J600" s="630" t="s">
        <v>1363</v>
      </c>
      <c r="K600" s="630" t="s">
        <v>411</v>
      </c>
    </row>
    <row r="601" spans="3:11" x14ac:dyDescent="0.25">
      <c r="C601" s="644"/>
      <c r="D601" s="654"/>
      <c r="E601" s="636"/>
      <c r="F601" s="629">
        <v>0</v>
      </c>
      <c r="G601" s="656"/>
      <c r="H601" s="645"/>
      <c r="I601" s="639" t="e">
        <v>#N/A</v>
      </c>
      <c r="J601" s="630" t="s">
        <v>1363</v>
      </c>
      <c r="K601" s="630" t="s">
        <v>411</v>
      </c>
    </row>
    <row r="602" spans="3:11" x14ac:dyDescent="0.25">
      <c r="C602" s="644"/>
      <c r="D602" s="654"/>
      <c r="E602" s="636"/>
      <c r="F602" s="629">
        <v>0</v>
      </c>
      <c r="G602" s="656"/>
      <c r="H602" s="645"/>
      <c r="I602" s="639" t="e">
        <v>#N/A</v>
      </c>
      <c r="J602" s="630" t="s">
        <v>1363</v>
      </c>
      <c r="K602" s="630" t="s">
        <v>411</v>
      </c>
    </row>
    <row r="603" spans="3:11" x14ac:dyDescent="0.25">
      <c r="C603" s="644"/>
      <c r="D603" s="654"/>
      <c r="E603" s="636"/>
      <c r="F603" s="629">
        <v>0</v>
      </c>
      <c r="G603" s="656"/>
      <c r="H603" s="645"/>
      <c r="I603" s="639" t="e">
        <v>#N/A</v>
      </c>
      <c r="J603" s="630" t="s">
        <v>1363</v>
      </c>
      <c r="K603" s="630" t="s">
        <v>411</v>
      </c>
    </row>
    <row r="604" spans="3:11" x14ac:dyDescent="0.25">
      <c r="C604" s="644"/>
      <c r="D604" s="654"/>
      <c r="E604" s="636"/>
      <c r="F604" s="629">
        <v>0</v>
      </c>
      <c r="G604" s="656"/>
      <c r="H604" s="645"/>
      <c r="I604" s="639" t="e">
        <v>#N/A</v>
      </c>
      <c r="J604" s="630" t="s">
        <v>1363</v>
      </c>
      <c r="K604" s="630" t="s">
        <v>411</v>
      </c>
    </row>
    <row r="605" spans="3:11" x14ac:dyDescent="0.25">
      <c r="C605" s="644"/>
      <c r="D605" s="654"/>
      <c r="E605" s="636"/>
      <c r="F605" s="629">
        <v>0</v>
      </c>
      <c r="G605" s="656"/>
      <c r="H605" s="645"/>
      <c r="I605" s="639" t="e">
        <v>#N/A</v>
      </c>
      <c r="J605" s="630" t="s">
        <v>1363</v>
      </c>
      <c r="K605" s="630" t="s">
        <v>411</v>
      </c>
    </row>
    <row r="606" spans="3:11" x14ac:dyDescent="0.25">
      <c r="C606" s="644"/>
      <c r="D606" s="654"/>
      <c r="E606" s="636"/>
      <c r="F606" s="629">
        <v>0</v>
      </c>
      <c r="G606" s="656"/>
      <c r="H606" s="645"/>
      <c r="I606" s="639" t="e">
        <v>#N/A</v>
      </c>
      <c r="J606" s="630" t="s">
        <v>1363</v>
      </c>
      <c r="K606" s="630" t="s">
        <v>411</v>
      </c>
    </row>
    <row r="607" spans="3:11" x14ac:dyDescent="0.25">
      <c r="C607" s="644"/>
      <c r="D607" s="654"/>
      <c r="E607" s="636"/>
      <c r="F607" s="629">
        <v>0</v>
      </c>
      <c r="G607" s="656"/>
      <c r="H607" s="645"/>
      <c r="I607" s="639" t="e">
        <v>#N/A</v>
      </c>
      <c r="J607" s="630" t="s">
        <v>1363</v>
      </c>
      <c r="K607" s="630" t="s">
        <v>411</v>
      </c>
    </row>
    <row r="608" spans="3:11" x14ac:dyDescent="0.25">
      <c r="C608" s="644"/>
      <c r="D608" s="654"/>
      <c r="E608" s="636"/>
      <c r="F608" s="629">
        <v>0</v>
      </c>
      <c r="G608" s="656"/>
      <c r="H608" s="645"/>
      <c r="I608" s="639" t="e">
        <v>#N/A</v>
      </c>
      <c r="J608" s="630" t="s">
        <v>1363</v>
      </c>
      <c r="K608" s="630" t="s">
        <v>411</v>
      </c>
    </row>
    <row r="609" spans="3:11" x14ac:dyDescent="0.25">
      <c r="C609" s="644"/>
      <c r="D609" s="654"/>
      <c r="E609" s="636"/>
      <c r="F609" s="629">
        <v>0</v>
      </c>
      <c r="G609" s="656"/>
      <c r="H609" s="645"/>
      <c r="I609" s="639" t="e">
        <v>#N/A</v>
      </c>
      <c r="J609" s="630" t="s">
        <v>1363</v>
      </c>
      <c r="K609" s="630" t="s">
        <v>411</v>
      </c>
    </row>
    <row r="610" spans="3:11" x14ac:dyDescent="0.25">
      <c r="C610" s="644"/>
      <c r="D610" s="654"/>
      <c r="E610" s="636"/>
      <c r="F610" s="629">
        <v>0</v>
      </c>
      <c r="G610" s="656"/>
      <c r="H610" s="645"/>
      <c r="I610" s="639" t="e">
        <v>#N/A</v>
      </c>
      <c r="J610" s="630" t="s">
        <v>1363</v>
      </c>
      <c r="K610" s="630" t="s">
        <v>411</v>
      </c>
    </row>
    <row r="611" spans="3:11" x14ac:dyDescent="0.25">
      <c r="C611" s="644"/>
      <c r="D611" s="654"/>
      <c r="E611" s="636"/>
      <c r="F611" s="629">
        <v>0</v>
      </c>
      <c r="G611" s="656"/>
      <c r="H611" s="645"/>
      <c r="I611" s="639" t="e">
        <v>#N/A</v>
      </c>
      <c r="J611" s="630" t="s">
        <v>1363</v>
      </c>
      <c r="K611" s="630" t="s">
        <v>411</v>
      </c>
    </row>
    <row r="612" spans="3:11" x14ac:dyDescent="0.25">
      <c r="C612" s="646"/>
      <c r="D612" s="652"/>
      <c r="E612" s="635"/>
      <c r="F612" s="629">
        <v>0</v>
      </c>
      <c r="G612" s="656"/>
      <c r="H612" s="647"/>
      <c r="I612" s="639" t="e">
        <v>#N/A</v>
      </c>
      <c r="J612" s="630" t="s">
        <v>1363</v>
      </c>
      <c r="K612" s="630" t="s">
        <v>411</v>
      </c>
    </row>
    <row r="613" spans="3:11" x14ac:dyDescent="0.25">
      <c r="C613" s="646"/>
      <c r="D613" s="652"/>
      <c r="E613" s="635"/>
      <c r="F613" s="629">
        <v>0</v>
      </c>
      <c r="G613" s="656"/>
      <c r="H613" s="647"/>
      <c r="I613" s="639" t="e">
        <v>#N/A</v>
      </c>
      <c r="J613" s="630" t="s">
        <v>1363</v>
      </c>
      <c r="K613" s="630" t="s">
        <v>411</v>
      </c>
    </row>
    <row r="614" spans="3:11" x14ac:dyDescent="0.25">
      <c r="C614" s="646"/>
      <c r="D614" s="652"/>
      <c r="E614" s="635"/>
      <c r="F614" s="629">
        <v>0</v>
      </c>
      <c r="G614" s="656"/>
      <c r="H614" s="647"/>
      <c r="I614" s="639" t="e">
        <v>#N/A</v>
      </c>
      <c r="J614" s="630" t="s">
        <v>1363</v>
      </c>
      <c r="K614" s="630" t="s">
        <v>411</v>
      </c>
    </row>
    <row r="615" spans="3:11" x14ac:dyDescent="0.25">
      <c r="C615" s="646"/>
      <c r="D615" s="652"/>
      <c r="E615" s="635"/>
      <c r="F615" s="629">
        <v>0</v>
      </c>
      <c r="G615" s="656"/>
      <c r="H615" s="647"/>
      <c r="I615" s="639" t="e">
        <v>#N/A</v>
      </c>
      <c r="J615" s="630" t="s">
        <v>1363</v>
      </c>
      <c r="K615" s="630" t="s">
        <v>411</v>
      </c>
    </row>
    <row r="616" spans="3:11" x14ac:dyDescent="0.25">
      <c r="C616" s="646"/>
      <c r="D616" s="652"/>
      <c r="E616" s="635"/>
      <c r="F616" s="629">
        <v>0</v>
      </c>
      <c r="G616" s="656"/>
      <c r="H616" s="647"/>
      <c r="I616" s="639" t="e">
        <v>#N/A</v>
      </c>
      <c r="J616" s="630" t="s">
        <v>1363</v>
      </c>
      <c r="K616" s="630" t="s">
        <v>411</v>
      </c>
    </row>
    <row r="617" spans="3:11" x14ac:dyDescent="0.25">
      <c r="C617" s="646"/>
      <c r="D617" s="652"/>
      <c r="E617" s="635"/>
      <c r="F617" s="629">
        <v>0</v>
      </c>
      <c r="G617" s="656"/>
      <c r="H617" s="647"/>
      <c r="I617" s="639" t="e">
        <v>#N/A</v>
      </c>
      <c r="J617" s="630" t="s">
        <v>1363</v>
      </c>
      <c r="K617" s="630" t="s">
        <v>411</v>
      </c>
    </row>
    <row r="618" spans="3:11" x14ac:dyDescent="0.25">
      <c r="C618" s="646"/>
      <c r="D618" s="652"/>
      <c r="E618" s="635"/>
      <c r="F618" s="629">
        <v>0</v>
      </c>
      <c r="G618" s="656"/>
      <c r="H618" s="647"/>
      <c r="I618" s="639" t="e">
        <v>#N/A</v>
      </c>
      <c r="J618" s="630" t="s">
        <v>1363</v>
      </c>
      <c r="K618" s="630" t="s">
        <v>411</v>
      </c>
    </row>
    <row r="619" spans="3:11" x14ac:dyDescent="0.25">
      <c r="C619" s="646"/>
      <c r="D619" s="652"/>
      <c r="E619" s="635"/>
      <c r="F619" s="629">
        <v>0</v>
      </c>
      <c r="G619" s="656"/>
      <c r="H619" s="647"/>
      <c r="I619" s="639" t="e">
        <v>#N/A</v>
      </c>
      <c r="J619" s="630" t="s">
        <v>1363</v>
      </c>
      <c r="K619" s="630" t="s">
        <v>411</v>
      </c>
    </row>
    <row r="620" spans="3:11" x14ac:dyDescent="0.25">
      <c r="C620" s="648"/>
      <c r="D620" s="652"/>
      <c r="E620" s="635"/>
      <c r="F620" s="629">
        <v>0</v>
      </c>
      <c r="G620" s="656"/>
      <c r="H620" s="649"/>
      <c r="I620" s="639" t="e">
        <v>#N/A</v>
      </c>
      <c r="J620" s="630" t="s">
        <v>1363</v>
      </c>
      <c r="K620" s="630" t="s">
        <v>402</v>
      </c>
    </row>
    <row r="621" spans="3:11" x14ac:dyDescent="0.25">
      <c r="C621" s="648"/>
      <c r="D621" s="652"/>
      <c r="E621" s="635"/>
      <c r="F621" s="629">
        <v>0</v>
      </c>
      <c r="G621" s="656"/>
      <c r="H621" s="649"/>
      <c r="I621" s="639" t="e">
        <v>#N/A</v>
      </c>
      <c r="J621" s="630" t="s">
        <v>1363</v>
      </c>
      <c r="K621" s="630" t="s">
        <v>411</v>
      </c>
    </row>
    <row r="622" spans="3:11" x14ac:dyDescent="0.25">
      <c r="C622" s="648"/>
      <c r="D622" s="652"/>
      <c r="E622" s="635"/>
      <c r="F622" s="629">
        <v>0</v>
      </c>
      <c r="G622" s="656"/>
      <c r="H622" s="649"/>
      <c r="I622" s="639" t="e">
        <v>#N/A</v>
      </c>
      <c r="J622" s="630" t="s">
        <v>1363</v>
      </c>
      <c r="K622" s="630" t="s">
        <v>411</v>
      </c>
    </row>
    <row r="623" spans="3:11" x14ac:dyDescent="0.25">
      <c r="C623" s="648"/>
      <c r="D623" s="652"/>
      <c r="E623" s="635"/>
      <c r="F623" s="629">
        <v>0</v>
      </c>
      <c r="G623" s="656"/>
      <c r="H623" s="649"/>
      <c r="I623" s="639" t="e">
        <v>#N/A</v>
      </c>
      <c r="J623" s="630" t="s">
        <v>1363</v>
      </c>
      <c r="K623" s="630" t="s">
        <v>411</v>
      </c>
    </row>
    <row r="624" spans="3:11" ht="15.75" thickBot="1" x14ac:dyDescent="0.3">
      <c r="C624" s="650"/>
      <c r="D624" s="655"/>
      <c r="E624" s="631"/>
      <c r="F624" s="632">
        <v>0</v>
      </c>
      <c r="G624" s="657"/>
      <c r="H624" s="651"/>
      <c r="I624" s="640" t="e">
        <v>#N/A</v>
      </c>
      <c r="J624" s="633" t="s">
        <v>1363</v>
      </c>
      <c r="K624" s="637" t="s">
        <v>393</v>
      </c>
    </row>
    <row r="626" spans="3:11" ht="15.75" thickBot="1" x14ac:dyDescent="0.3"/>
    <row r="627" spans="3:11" ht="15.75" thickBot="1" x14ac:dyDescent="0.3">
      <c r="C627" s="772" t="s">
        <v>53</v>
      </c>
      <c r="D627" s="793">
        <v>5500</v>
      </c>
      <c r="E627" s="738"/>
      <c r="F627" s="740"/>
      <c r="G627" s="742"/>
      <c r="H627" s="740"/>
      <c r="I627" s="740"/>
      <c r="J627" s="738"/>
      <c r="K627" s="738"/>
    </row>
    <row r="628" spans="3:11" x14ac:dyDescent="0.25">
      <c r="C628" s="740"/>
      <c r="D628" s="739"/>
      <c r="E628" s="746"/>
      <c r="F628" s="746"/>
      <c r="G628" s="746"/>
      <c r="H628" s="741"/>
      <c r="I628" s="741"/>
      <c r="J628" s="741"/>
      <c r="K628" s="753"/>
    </row>
    <row r="629" spans="3:11" x14ac:dyDescent="0.25">
      <c r="C629" s="740"/>
      <c r="D629" s="739"/>
      <c r="E629" s="746"/>
      <c r="F629" s="746"/>
      <c r="G629" s="746"/>
      <c r="H629" s="741"/>
      <c r="I629" s="741"/>
      <c r="J629" s="741"/>
      <c r="K629" s="753"/>
    </row>
    <row r="630" spans="3:11" ht="15.75" x14ac:dyDescent="0.25">
      <c r="C630" s="777" t="s">
        <v>391</v>
      </c>
      <c r="D630" s="784" t="s">
        <v>1962</v>
      </c>
      <c r="E630" s="746"/>
      <c r="F630" s="746"/>
      <c r="G630" s="746"/>
      <c r="H630" s="741"/>
      <c r="I630" s="741"/>
      <c r="J630" s="741"/>
      <c r="K630" s="753"/>
    </row>
    <row r="631" spans="3:11" ht="18.75" x14ac:dyDescent="0.25">
      <c r="C631" s="778" t="s">
        <v>1963</v>
      </c>
      <c r="D631" s="798"/>
      <c r="E631" s="746"/>
      <c r="F631" s="746"/>
      <c r="G631" s="746"/>
      <c r="H631" s="741"/>
      <c r="I631" s="741"/>
      <c r="J631" s="741"/>
      <c r="K631" s="753"/>
    </row>
    <row r="632" spans="3:11" ht="15.75" thickBot="1" x14ac:dyDescent="0.3">
      <c r="C632" s="743"/>
      <c r="D632" s="743"/>
      <c r="E632" s="743"/>
      <c r="F632" s="746"/>
      <c r="G632" s="741"/>
      <c r="H632" s="741"/>
      <c r="I632" s="741"/>
      <c r="J632" s="743"/>
      <c r="K632" s="743"/>
    </row>
    <row r="633" spans="3:11" ht="30.75" thickBot="1" x14ac:dyDescent="0.3">
      <c r="C633" s="757" t="s">
        <v>44</v>
      </c>
      <c r="D633" s="757" t="s">
        <v>55</v>
      </c>
      <c r="E633" s="762" t="s">
        <v>57</v>
      </c>
      <c r="F633" s="761" t="s">
        <v>27</v>
      </c>
      <c r="G633" s="760" t="s">
        <v>130</v>
      </c>
      <c r="H633" s="762" t="s">
        <v>46</v>
      </c>
      <c r="I633" s="760" t="s">
        <v>131</v>
      </c>
      <c r="J633" s="760" t="s">
        <v>409</v>
      </c>
      <c r="K633" s="760" t="s">
        <v>410</v>
      </c>
    </row>
    <row r="634" spans="3:11" x14ac:dyDescent="0.25">
      <c r="C634" s="781" t="s">
        <v>438</v>
      </c>
      <c r="D634" s="782"/>
      <c r="E634" s="780">
        <v>620</v>
      </c>
      <c r="F634" s="747">
        <v>0</v>
      </c>
      <c r="G634" s="775"/>
      <c r="H634" s="764"/>
      <c r="I634" s="758" t="e">
        <v>#N/A</v>
      </c>
      <c r="J634" s="779" t="s">
        <v>1478</v>
      </c>
      <c r="K634" s="748"/>
    </row>
    <row r="635" spans="3:11" x14ac:dyDescent="0.25">
      <c r="C635" s="763" t="s">
        <v>1964</v>
      </c>
      <c r="D635" s="773">
        <v>250</v>
      </c>
      <c r="E635" s="755">
        <v>10</v>
      </c>
      <c r="F635" s="747">
        <v>2500</v>
      </c>
      <c r="G635" s="775" t="s">
        <v>128</v>
      </c>
      <c r="H635" s="764" t="s">
        <v>820</v>
      </c>
      <c r="I635" s="758" t="s">
        <v>821</v>
      </c>
      <c r="J635" s="748" t="s">
        <v>1359</v>
      </c>
      <c r="K635" s="748" t="s">
        <v>395</v>
      </c>
    </row>
    <row r="636" spans="3:11" x14ac:dyDescent="0.25">
      <c r="C636" s="763" t="s">
        <v>1965</v>
      </c>
      <c r="D636" s="773">
        <v>150</v>
      </c>
      <c r="E636" s="755">
        <v>20</v>
      </c>
      <c r="F636" s="747">
        <v>3000</v>
      </c>
      <c r="G636" s="775" t="s">
        <v>128</v>
      </c>
      <c r="H636" s="764" t="s">
        <v>791</v>
      </c>
      <c r="I636" s="758" t="s">
        <v>792</v>
      </c>
      <c r="J636" s="748" t="s">
        <v>1359</v>
      </c>
      <c r="K636" s="748" t="s">
        <v>395</v>
      </c>
    </row>
    <row r="637" spans="3:11" x14ac:dyDescent="0.25">
      <c r="C637" s="763"/>
      <c r="D637" s="773"/>
      <c r="E637" s="755"/>
      <c r="F637" s="747">
        <v>0</v>
      </c>
      <c r="G637" s="775"/>
      <c r="H637" s="764"/>
      <c r="I637" s="758"/>
      <c r="J637" s="748"/>
      <c r="K637" s="748"/>
    </row>
    <row r="638" spans="3:11" x14ac:dyDescent="0.25">
      <c r="C638" s="763"/>
      <c r="D638" s="773"/>
      <c r="E638" s="755"/>
      <c r="F638" s="747">
        <v>0</v>
      </c>
      <c r="G638" s="775"/>
      <c r="H638" s="764"/>
      <c r="I638" s="758" t="e">
        <v>#N/A</v>
      </c>
      <c r="J638" s="748"/>
      <c r="K638" s="748"/>
    </row>
    <row r="639" spans="3:11" x14ac:dyDescent="0.25">
      <c r="C639" s="763"/>
      <c r="D639" s="773"/>
      <c r="E639" s="755"/>
      <c r="F639" s="747">
        <v>0</v>
      </c>
      <c r="G639" s="775"/>
      <c r="H639" s="764"/>
      <c r="I639" s="758" t="e">
        <v>#N/A</v>
      </c>
      <c r="J639" s="748"/>
      <c r="K639" s="748"/>
    </row>
    <row r="640" spans="3:11" x14ac:dyDescent="0.25">
      <c r="C640" s="763"/>
      <c r="D640" s="773"/>
      <c r="E640" s="755"/>
      <c r="F640" s="747">
        <v>0</v>
      </c>
      <c r="G640" s="775"/>
      <c r="H640" s="764"/>
      <c r="I640" s="758" t="e">
        <v>#N/A</v>
      </c>
      <c r="J640" s="748"/>
      <c r="K640" s="748"/>
    </row>
    <row r="641" spans="3:11" x14ac:dyDescent="0.25">
      <c r="C641" s="763"/>
      <c r="D641" s="773"/>
      <c r="E641" s="755"/>
      <c r="F641" s="747">
        <v>0</v>
      </c>
      <c r="G641" s="775"/>
      <c r="H641" s="764"/>
      <c r="I641" s="758" t="e">
        <v>#N/A</v>
      </c>
      <c r="J641" s="748"/>
      <c r="K641" s="748"/>
    </row>
    <row r="642" spans="3:11" x14ac:dyDescent="0.25">
      <c r="C642" s="763"/>
      <c r="D642" s="773"/>
      <c r="E642" s="755"/>
      <c r="F642" s="747">
        <v>0</v>
      </c>
      <c r="G642" s="775"/>
      <c r="H642" s="764"/>
      <c r="I642" s="758" t="e">
        <v>#N/A</v>
      </c>
      <c r="J642" s="748"/>
      <c r="K642" s="748"/>
    </row>
    <row r="643" spans="3:11" x14ac:dyDescent="0.25">
      <c r="C643" s="763"/>
      <c r="D643" s="773"/>
      <c r="E643" s="755"/>
      <c r="F643" s="747">
        <v>0</v>
      </c>
      <c r="G643" s="775"/>
      <c r="H643" s="764"/>
      <c r="I643" s="758" t="e">
        <v>#N/A</v>
      </c>
      <c r="J643" s="748"/>
      <c r="K643" s="748"/>
    </row>
    <row r="644" spans="3:11" x14ac:dyDescent="0.25">
      <c r="C644" s="763"/>
      <c r="D644" s="773"/>
      <c r="E644" s="755"/>
      <c r="F644" s="747">
        <v>0</v>
      </c>
      <c r="G644" s="775"/>
      <c r="H644" s="764"/>
      <c r="I644" s="758" t="e">
        <v>#N/A</v>
      </c>
      <c r="J644" s="748"/>
      <c r="K644" s="748"/>
    </row>
    <row r="645" spans="3:11" x14ac:dyDescent="0.25">
      <c r="C645" s="763"/>
      <c r="D645" s="773"/>
      <c r="E645" s="755"/>
      <c r="F645" s="747">
        <v>0</v>
      </c>
      <c r="G645" s="775"/>
      <c r="H645" s="764"/>
      <c r="I645" s="758" t="e">
        <v>#N/A</v>
      </c>
      <c r="J645" s="748"/>
      <c r="K645" s="748"/>
    </row>
    <row r="646" spans="3:11" x14ac:dyDescent="0.25">
      <c r="C646" s="763"/>
      <c r="D646" s="773"/>
      <c r="E646" s="755"/>
      <c r="F646" s="747">
        <v>0</v>
      </c>
      <c r="G646" s="775"/>
      <c r="H646" s="764"/>
      <c r="I646" s="758" t="e">
        <v>#N/A</v>
      </c>
      <c r="J646" s="748"/>
      <c r="K646" s="748"/>
    </row>
    <row r="647" spans="3:11" x14ac:dyDescent="0.25">
      <c r="C647" s="763"/>
      <c r="D647" s="773"/>
      <c r="E647" s="755"/>
      <c r="F647" s="747">
        <v>0</v>
      </c>
      <c r="G647" s="775"/>
      <c r="H647" s="764"/>
      <c r="I647" s="758" t="e">
        <v>#N/A</v>
      </c>
      <c r="J647" s="748"/>
      <c r="K647" s="748"/>
    </row>
    <row r="648" spans="3:11" x14ac:dyDescent="0.25">
      <c r="C648" s="763"/>
      <c r="D648" s="773"/>
      <c r="E648" s="755"/>
      <c r="F648" s="747">
        <v>0</v>
      </c>
      <c r="G648" s="775"/>
      <c r="H648" s="764"/>
      <c r="I648" s="758" t="e">
        <v>#N/A</v>
      </c>
      <c r="J648" s="748"/>
      <c r="K648" s="748"/>
    </row>
    <row r="649" spans="3:11" x14ac:dyDescent="0.25">
      <c r="C649" s="763"/>
      <c r="D649" s="773"/>
      <c r="E649" s="755"/>
      <c r="F649" s="747">
        <v>0</v>
      </c>
      <c r="G649" s="775"/>
      <c r="H649" s="764"/>
      <c r="I649" s="758" t="e">
        <v>#N/A</v>
      </c>
      <c r="J649" s="748"/>
      <c r="K649" s="748"/>
    </row>
    <row r="650" spans="3:11" x14ac:dyDescent="0.25">
      <c r="C650" s="763"/>
      <c r="D650" s="773"/>
      <c r="E650" s="755"/>
      <c r="F650" s="747">
        <v>0</v>
      </c>
      <c r="G650" s="775"/>
      <c r="H650" s="764"/>
      <c r="I650" s="758" t="e">
        <v>#N/A</v>
      </c>
      <c r="J650" s="748"/>
      <c r="K650" s="748"/>
    </row>
    <row r="651" spans="3:11" x14ac:dyDescent="0.25">
      <c r="C651" s="763"/>
      <c r="D651" s="773"/>
      <c r="E651" s="755"/>
      <c r="F651" s="747">
        <v>0</v>
      </c>
      <c r="G651" s="775"/>
      <c r="H651" s="764"/>
      <c r="I651" s="758" t="e">
        <v>#N/A</v>
      </c>
      <c r="J651" s="748"/>
      <c r="K651" s="748"/>
    </row>
    <row r="652" spans="3:11" x14ac:dyDescent="0.25">
      <c r="C652" s="763"/>
      <c r="D652" s="773"/>
      <c r="E652" s="755"/>
      <c r="F652" s="747">
        <v>0</v>
      </c>
      <c r="G652" s="775"/>
      <c r="H652" s="764"/>
      <c r="I652" s="758" t="e">
        <v>#N/A</v>
      </c>
      <c r="J652" s="748"/>
      <c r="K652" s="748"/>
    </row>
    <row r="653" spans="3:11" x14ac:dyDescent="0.25">
      <c r="C653" s="763"/>
      <c r="D653" s="773"/>
      <c r="E653" s="755"/>
      <c r="F653" s="747">
        <v>0</v>
      </c>
      <c r="G653" s="775"/>
      <c r="H653" s="764"/>
      <c r="I653" s="758" t="e">
        <v>#N/A</v>
      </c>
      <c r="J653" s="748"/>
      <c r="K653" s="748"/>
    </row>
    <row r="654" spans="3:11" x14ac:dyDescent="0.25">
      <c r="C654" s="763"/>
      <c r="D654" s="773"/>
      <c r="E654" s="755"/>
      <c r="F654" s="747">
        <v>0</v>
      </c>
      <c r="G654" s="775"/>
      <c r="H654" s="764"/>
      <c r="I654" s="758" t="e">
        <v>#N/A</v>
      </c>
      <c r="J654" s="748"/>
      <c r="K654" s="748"/>
    </row>
    <row r="655" spans="3:11" x14ac:dyDescent="0.25">
      <c r="C655" s="763"/>
      <c r="D655" s="773"/>
      <c r="E655" s="755"/>
      <c r="F655" s="747">
        <v>0</v>
      </c>
      <c r="G655" s="775"/>
      <c r="H655" s="764"/>
      <c r="I655" s="758" t="e">
        <v>#N/A</v>
      </c>
      <c r="J655" s="748"/>
      <c r="K655" s="748"/>
    </row>
    <row r="656" spans="3:11" x14ac:dyDescent="0.25">
      <c r="C656" s="765"/>
      <c r="D656" s="771"/>
      <c r="E656" s="754"/>
      <c r="F656" s="747">
        <v>0</v>
      </c>
      <c r="G656" s="775"/>
      <c r="H656" s="766"/>
      <c r="I656" s="758" t="e">
        <v>#N/A</v>
      </c>
      <c r="J656" s="748"/>
      <c r="K656" s="748"/>
    </row>
    <row r="657" spans="3:11" x14ac:dyDescent="0.25">
      <c r="C657" s="765"/>
      <c r="D657" s="771"/>
      <c r="E657" s="754"/>
      <c r="F657" s="747">
        <v>0</v>
      </c>
      <c r="G657" s="775"/>
      <c r="H657" s="766"/>
      <c r="I657" s="758" t="e">
        <v>#N/A</v>
      </c>
      <c r="J657" s="748"/>
      <c r="K657" s="748"/>
    </row>
    <row r="658" spans="3:11" x14ac:dyDescent="0.25">
      <c r="C658" s="765"/>
      <c r="D658" s="771"/>
      <c r="E658" s="754"/>
      <c r="F658" s="747">
        <v>0</v>
      </c>
      <c r="G658" s="775"/>
      <c r="H658" s="766"/>
      <c r="I658" s="758" t="e">
        <v>#N/A</v>
      </c>
      <c r="J658" s="748"/>
      <c r="K658" s="748"/>
    </row>
    <row r="659" spans="3:11" x14ac:dyDescent="0.25">
      <c r="C659" s="765"/>
      <c r="D659" s="771"/>
      <c r="E659" s="754"/>
      <c r="F659" s="747">
        <v>0</v>
      </c>
      <c r="G659" s="775"/>
      <c r="H659" s="766"/>
      <c r="I659" s="758" t="e">
        <v>#N/A</v>
      </c>
      <c r="J659" s="748"/>
      <c r="K659" s="748"/>
    </row>
    <row r="660" spans="3:11" x14ac:dyDescent="0.25">
      <c r="C660" s="765"/>
      <c r="D660" s="771"/>
      <c r="E660" s="754"/>
      <c r="F660" s="747">
        <v>0</v>
      </c>
      <c r="G660" s="775"/>
      <c r="H660" s="766"/>
      <c r="I660" s="758" t="e">
        <v>#N/A</v>
      </c>
      <c r="J660" s="748"/>
      <c r="K660" s="748"/>
    </row>
    <row r="661" spans="3:11" x14ac:dyDescent="0.25">
      <c r="C661" s="765"/>
      <c r="D661" s="771"/>
      <c r="E661" s="754"/>
      <c r="F661" s="747">
        <v>0</v>
      </c>
      <c r="G661" s="775"/>
      <c r="H661" s="766"/>
      <c r="I661" s="758" t="e">
        <v>#N/A</v>
      </c>
      <c r="J661" s="748"/>
      <c r="K661" s="748"/>
    </row>
    <row r="662" spans="3:11" x14ac:dyDescent="0.25">
      <c r="C662" s="765"/>
      <c r="D662" s="771"/>
      <c r="E662" s="754"/>
      <c r="F662" s="747">
        <v>0</v>
      </c>
      <c r="G662" s="775"/>
      <c r="H662" s="766"/>
      <c r="I662" s="758" t="e">
        <v>#N/A</v>
      </c>
      <c r="J662" s="748"/>
      <c r="K662" s="748"/>
    </row>
    <row r="663" spans="3:11" x14ac:dyDescent="0.25">
      <c r="C663" s="765"/>
      <c r="D663" s="771"/>
      <c r="E663" s="754"/>
      <c r="F663" s="747">
        <v>0</v>
      </c>
      <c r="G663" s="775"/>
      <c r="H663" s="766"/>
      <c r="I663" s="758" t="e">
        <v>#N/A</v>
      </c>
      <c r="J663" s="748"/>
      <c r="K663" s="748"/>
    </row>
    <row r="664" spans="3:11" x14ac:dyDescent="0.25">
      <c r="C664" s="767"/>
      <c r="D664" s="771"/>
      <c r="E664" s="754"/>
      <c r="F664" s="747">
        <v>0</v>
      </c>
      <c r="G664" s="775"/>
      <c r="H664" s="768"/>
      <c r="I664" s="758" t="e">
        <v>#N/A</v>
      </c>
      <c r="J664" s="748"/>
      <c r="K664" s="748"/>
    </row>
    <row r="665" spans="3:11" x14ac:dyDescent="0.25">
      <c r="C665" s="767"/>
      <c r="D665" s="771"/>
      <c r="E665" s="754"/>
      <c r="F665" s="747">
        <v>0</v>
      </c>
      <c r="G665" s="775"/>
      <c r="H665" s="768"/>
      <c r="I665" s="758" t="e">
        <v>#N/A</v>
      </c>
      <c r="J665" s="748"/>
      <c r="K665" s="748"/>
    </row>
    <row r="666" spans="3:11" x14ac:dyDescent="0.25">
      <c r="C666" s="767"/>
      <c r="D666" s="771"/>
      <c r="E666" s="754"/>
      <c r="F666" s="747">
        <v>0</v>
      </c>
      <c r="G666" s="775"/>
      <c r="H666" s="768"/>
      <c r="I666" s="758" t="e">
        <v>#N/A</v>
      </c>
      <c r="J666" s="748"/>
      <c r="K666" s="748"/>
    </row>
    <row r="667" spans="3:11" x14ac:dyDescent="0.25">
      <c r="C667" s="767"/>
      <c r="D667" s="771"/>
      <c r="E667" s="754"/>
      <c r="F667" s="747">
        <v>0</v>
      </c>
      <c r="G667" s="775"/>
      <c r="H667" s="768"/>
      <c r="I667" s="758" t="e">
        <v>#N/A</v>
      </c>
      <c r="J667" s="748"/>
      <c r="K667" s="748"/>
    </row>
    <row r="668" spans="3:11" ht="15.75" thickBot="1" x14ac:dyDescent="0.3">
      <c r="C668" s="769"/>
      <c r="D668" s="774"/>
      <c r="E668" s="750"/>
      <c r="F668" s="751">
        <v>0</v>
      </c>
      <c r="G668" s="776"/>
      <c r="H668" s="770"/>
      <c r="I668" s="759" t="e">
        <v>#N/A</v>
      </c>
      <c r="J668" s="752"/>
      <c r="K668" s="756"/>
    </row>
    <row r="670" spans="3:11" ht="15.75" thickBot="1" x14ac:dyDescent="0.3">
      <c r="C670" s="738"/>
      <c r="D670" s="738"/>
      <c r="E670" s="738"/>
      <c r="F670" s="745"/>
      <c r="G670" s="744"/>
      <c r="H670" s="745"/>
      <c r="I670" s="745"/>
      <c r="J670" s="738"/>
      <c r="K670" s="738"/>
    </row>
    <row r="671" spans="3:11" ht="15.75" thickBot="1" x14ac:dyDescent="0.3">
      <c r="C671" s="772" t="s">
        <v>53</v>
      </c>
      <c r="D671" s="793">
        <v>100000</v>
      </c>
      <c r="E671" s="738"/>
      <c r="F671" s="740"/>
      <c r="G671" s="742"/>
      <c r="H671" s="740"/>
      <c r="I671" s="740"/>
      <c r="J671" s="738"/>
      <c r="K671" s="738"/>
    </row>
    <row r="672" spans="3:11" x14ac:dyDescent="0.25">
      <c r="C672" s="740"/>
      <c r="D672" s="739"/>
      <c r="E672" s="746"/>
      <c r="F672" s="746"/>
      <c r="G672" s="746"/>
      <c r="H672" s="741"/>
      <c r="I672" s="741"/>
      <c r="J672" s="741"/>
      <c r="K672" s="753"/>
    </row>
    <row r="673" spans="3:11" x14ac:dyDescent="0.25">
      <c r="C673" s="740"/>
      <c r="D673" s="739"/>
      <c r="E673" s="746"/>
      <c r="F673" s="746"/>
      <c r="G673" s="746"/>
      <c r="H673" s="741"/>
      <c r="I673" s="741"/>
      <c r="J673" s="741"/>
      <c r="K673" s="753"/>
    </row>
    <row r="674" spans="3:11" ht="15.75" x14ac:dyDescent="0.25">
      <c r="C674" s="777" t="s">
        <v>391</v>
      </c>
      <c r="D674" s="787" t="s">
        <v>1966</v>
      </c>
      <c r="E674" s="746"/>
      <c r="F674" s="746"/>
      <c r="G674" s="746"/>
      <c r="H674" s="741"/>
      <c r="I674" s="741"/>
      <c r="J674" s="741"/>
      <c r="K674" s="753"/>
    </row>
    <row r="675" spans="3:11" ht="18.75" x14ac:dyDescent="0.25">
      <c r="C675" s="778" t="s">
        <v>1967</v>
      </c>
      <c r="D675" s="739"/>
      <c r="E675" s="746"/>
      <c r="F675" s="746"/>
      <c r="G675" s="746"/>
      <c r="H675" s="741"/>
      <c r="I675" s="741"/>
      <c r="J675" s="741"/>
      <c r="K675" s="753"/>
    </row>
    <row r="676" spans="3:11" ht="15.75" thickBot="1" x14ac:dyDescent="0.3">
      <c r="C676" s="738"/>
      <c r="D676" s="738"/>
      <c r="E676" s="738"/>
      <c r="F676" s="746"/>
      <c r="G676" s="741"/>
      <c r="H676" s="741"/>
      <c r="I676" s="741"/>
      <c r="J676" s="738"/>
      <c r="K676" s="738"/>
    </row>
    <row r="677" spans="3:11" ht="30.75" thickBot="1" x14ac:dyDescent="0.3">
      <c r="C677" s="757" t="s">
        <v>44</v>
      </c>
      <c r="D677" s="757" t="s">
        <v>55</v>
      </c>
      <c r="E677" s="762" t="s">
        <v>57</v>
      </c>
      <c r="F677" s="761" t="s">
        <v>27</v>
      </c>
      <c r="G677" s="760" t="s">
        <v>130</v>
      </c>
      <c r="H677" s="762" t="s">
        <v>46</v>
      </c>
      <c r="I677" s="760" t="s">
        <v>131</v>
      </c>
      <c r="J677" s="760" t="s">
        <v>409</v>
      </c>
      <c r="K677" s="760" t="s">
        <v>410</v>
      </c>
    </row>
    <row r="678" spans="3:11" x14ac:dyDescent="0.25">
      <c r="C678" s="781" t="s">
        <v>438</v>
      </c>
      <c r="D678" s="782"/>
      <c r="E678" s="780">
        <v>620</v>
      </c>
      <c r="F678" s="747">
        <v>0</v>
      </c>
      <c r="G678" s="775"/>
      <c r="H678" s="764"/>
      <c r="I678" s="758" t="e">
        <v>#N/A</v>
      </c>
      <c r="J678" s="779" t="s">
        <v>1478</v>
      </c>
      <c r="K678" s="748" t="s">
        <v>393</v>
      </c>
    </row>
    <row r="679" spans="3:11" x14ac:dyDescent="0.25">
      <c r="C679" s="749" t="s">
        <v>1968</v>
      </c>
      <c r="D679" s="773">
        <v>200</v>
      </c>
      <c r="E679" s="755">
        <v>500</v>
      </c>
      <c r="F679" s="747">
        <v>100000</v>
      </c>
      <c r="G679" s="775" t="s">
        <v>128</v>
      </c>
      <c r="H679" s="764" t="s">
        <v>828</v>
      </c>
      <c r="I679" s="758" t="s">
        <v>829</v>
      </c>
      <c r="J679" s="748" t="s">
        <v>1478</v>
      </c>
      <c r="K679" s="748" t="s">
        <v>394</v>
      </c>
    </row>
    <row r="680" spans="3:11" x14ac:dyDescent="0.25">
      <c r="C680" s="763"/>
      <c r="D680" s="773"/>
      <c r="E680" s="755"/>
      <c r="F680" s="747">
        <v>0</v>
      </c>
      <c r="G680" s="775"/>
      <c r="H680" s="764"/>
      <c r="I680" s="758" t="e">
        <v>#N/A</v>
      </c>
      <c r="J680" s="748" t="s">
        <v>1478</v>
      </c>
      <c r="K680" s="748" t="s">
        <v>411</v>
      </c>
    </row>
    <row r="681" spans="3:11" x14ac:dyDescent="0.25">
      <c r="C681" s="763"/>
      <c r="D681" s="773"/>
      <c r="E681" s="755"/>
      <c r="F681" s="747">
        <v>0</v>
      </c>
      <c r="G681" s="775"/>
      <c r="H681" s="764"/>
      <c r="I681" s="758" t="e">
        <v>#N/A</v>
      </c>
      <c r="J681" s="748" t="s">
        <v>1478</v>
      </c>
      <c r="K681" s="748" t="s">
        <v>411</v>
      </c>
    </row>
    <row r="682" spans="3:11" x14ac:dyDescent="0.25">
      <c r="C682" s="763"/>
      <c r="D682" s="773"/>
      <c r="E682" s="755"/>
      <c r="F682" s="747">
        <v>0</v>
      </c>
      <c r="G682" s="775"/>
      <c r="H682" s="764"/>
      <c r="I682" s="758" t="e">
        <v>#N/A</v>
      </c>
      <c r="J682" s="748" t="s">
        <v>1478</v>
      </c>
      <c r="K682" s="748" t="s">
        <v>411</v>
      </c>
    </row>
    <row r="683" spans="3:11" x14ac:dyDescent="0.25">
      <c r="C683" s="763"/>
      <c r="D683" s="773"/>
      <c r="E683" s="755"/>
      <c r="F683" s="747">
        <v>0</v>
      </c>
      <c r="G683" s="775"/>
      <c r="H683" s="764"/>
      <c r="I683" s="758" t="e">
        <v>#N/A</v>
      </c>
      <c r="J683" s="748" t="s">
        <v>1478</v>
      </c>
      <c r="K683" s="748" t="s">
        <v>400</v>
      </c>
    </row>
    <row r="684" spans="3:11" x14ac:dyDescent="0.25">
      <c r="C684" s="763"/>
      <c r="D684" s="773"/>
      <c r="E684" s="755"/>
      <c r="F684" s="747">
        <v>0</v>
      </c>
      <c r="G684" s="775"/>
      <c r="H684" s="764"/>
      <c r="I684" s="758" t="e">
        <v>#N/A</v>
      </c>
      <c r="J684" s="748" t="s">
        <v>1478</v>
      </c>
      <c r="K684" s="748" t="s">
        <v>411</v>
      </c>
    </row>
    <row r="685" spans="3:11" x14ac:dyDescent="0.25">
      <c r="C685" s="763"/>
      <c r="D685" s="773"/>
      <c r="E685" s="755"/>
      <c r="F685" s="747">
        <v>0</v>
      </c>
      <c r="G685" s="775"/>
      <c r="H685" s="764"/>
      <c r="I685" s="758" t="e">
        <v>#N/A</v>
      </c>
      <c r="J685" s="748" t="s">
        <v>1478</v>
      </c>
      <c r="K685" s="748" t="s">
        <v>411</v>
      </c>
    </row>
    <row r="686" spans="3:11" x14ac:dyDescent="0.25">
      <c r="C686" s="763"/>
      <c r="D686" s="773"/>
      <c r="E686" s="755"/>
      <c r="F686" s="747">
        <v>0</v>
      </c>
      <c r="G686" s="775"/>
      <c r="H686" s="764"/>
      <c r="I686" s="758" t="e">
        <v>#N/A</v>
      </c>
      <c r="J686" s="748" t="s">
        <v>1478</v>
      </c>
      <c r="K686" s="748" t="s">
        <v>411</v>
      </c>
    </row>
    <row r="687" spans="3:11" x14ac:dyDescent="0.25">
      <c r="C687" s="763"/>
      <c r="D687" s="773"/>
      <c r="E687" s="755"/>
      <c r="F687" s="747">
        <v>0</v>
      </c>
      <c r="G687" s="775"/>
      <c r="H687" s="764"/>
      <c r="I687" s="758" t="e">
        <v>#N/A</v>
      </c>
      <c r="J687" s="748" t="s">
        <v>1478</v>
      </c>
      <c r="K687" s="748" t="s">
        <v>411</v>
      </c>
    </row>
    <row r="688" spans="3:11" x14ac:dyDescent="0.25">
      <c r="C688" s="763"/>
      <c r="D688" s="773"/>
      <c r="E688" s="755"/>
      <c r="F688" s="747">
        <v>0</v>
      </c>
      <c r="G688" s="775"/>
      <c r="H688" s="764"/>
      <c r="I688" s="758" t="e">
        <v>#N/A</v>
      </c>
      <c r="J688" s="748" t="s">
        <v>1478</v>
      </c>
      <c r="K688" s="748" t="s">
        <v>411</v>
      </c>
    </row>
    <row r="689" spans="3:11" x14ac:dyDescent="0.25">
      <c r="C689" s="763"/>
      <c r="D689" s="773"/>
      <c r="E689" s="755"/>
      <c r="F689" s="747">
        <v>0</v>
      </c>
      <c r="G689" s="775"/>
      <c r="H689" s="764"/>
      <c r="I689" s="758" t="e">
        <v>#N/A</v>
      </c>
      <c r="J689" s="748" t="s">
        <v>1478</v>
      </c>
      <c r="K689" s="748" t="s">
        <v>411</v>
      </c>
    </row>
    <row r="690" spans="3:11" x14ac:dyDescent="0.25">
      <c r="C690" s="763"/>
      <c r="D690" s="773"/>
      <c r="E690" s="755"/>
      <c r="F690" s="747">
        <v>0</v>
      </c>
      <c r="G690" s="775"/>
      <c r="H690" s="764"/>
      <c r="I690" s="758" t="e">
        <v>#N/A</v>
      </c>
      <c r="J690" s="748" t="s">
        <v>1478</v>
      </c>
      <c r="K690" s="748" t="s">
        <v>411</v>
      </c>
    </row>
    <row r="691" spans="3:11" x14ac:dyDescent="0.25">
      <c r="C691" s="763"/>
      <c r="D691" s="773"/>
      <c r="E691" s="755"/>
      <c r="F691" s="747">
        <v>0</v>
      </c>
      <c r="G691" s="775"/>
      <c r="H691" s="764"/>
      <c r="I691" s="758" t="e">
        <v>#N/A</v>
      </c>
      <c r="J691" s="748" t="s">
        <v>1478</v>
      </c>
      <c r="K691" s="748" t="s">
        <v>411</v>
      </c>
    </row>
    <row r="692" spans="3:11" x14ac:dyDescent="0.25">
      <c r="C692" s="763"/>
      <c r="D692" s="773"/>
      <c r="E692" s="755"/>
      <c r="F692" s="747">
        <v>0</v>
      </c>
      <c r="G692" s="775"/>
      <c r="H692" s="764"/>
      <c r="I692" s="758" t="e">
        <v>#N/A</v>
      </c>
      <c r="J692" s="748" t="s">
        <v>1478</v>
      </c>
      <c r="K692" s="748" t="s">
        <v>411</v>
      </c>
    </row>
    <row r="693" spans="3:11" x14ac:dyDescent="0.25">
      <c r="C693" s="763"/>
      <c r="D693" s="773"/>
      <c r="E693" s="755"/>
      <c r="F693" s="747">
        <v>0</v>
      </c>
      <c r="G693" s="775"/>
      <c r="H693" s="764"/>
      <c r="I693" s="758" t="e">
        <v>#N/A</v>
      </c>
      <c r="J693" s="748" t="s">
        <v>1478</v>
      </c>
      <c r="K693" s="748" t="s">
        <v>411</v>
      </c>
    </row>
    <row r="694" spans="3:11" x14ac:dyDescent="0.25">
      <c r="C694" s="763"/>
      <c r="D694" s="773"/>
      <c r="E694" s="755"/>
      <c r="F694" s="747">
        <v>0</v>
      </c>
      <c r="G694" s="775"/>
      <c r="H694" s="764"/>
      <c r="I694" s="758" t="e">
        <v>#N/A</v>
      </c>
      <c r="J694" s="748" t="s">
        <v>1478</v>
      </c>
      <c r="K694" s="748" t="s">
        <v>411</v>
      </c>
    </row>
    <row r="695" spans="3:11" x14ac:dyDescent="0.25">
      <c r="C695" s="763"/>
      <c r="D695" s="773"/>
      <c r="E695" s="755"/>
      <c r="F695" s="747">
        <v>0</v>
      </c>
      <c r="G695" s="775"/>
      <c r="H695" s="764"/>
      <c r="I695" s="758" t="e">
        <v>#N/A</v>
      </c>
      <c r="J695" s="748" t="s">
        <v>1478</v>
      </c>
      <c r="K695" s="748" t="s">
        <v>411</v>
      </c>
    </row>
    <row r="696" spans="3:11" x14ac:dyDescent="0.25">
      <c r="C696" s="763"/>
      <c r="D696" s="773"/>
      <c r="E696" s="755"/>
      <c r="F696" s="747">
        <v>0</v>
      </c>
      <c r="G696" s="775"/>
      <c r="H696" s="764"/>
      <c r="I696" s="758" t="e">
        <v>#N/A</v>
      </c>
      <c r="J696" s="748" t="s">
        <v>1478</v>
      </c>
      <c r="K696" s="748" t="s">
        <v>411</v>
      </c>
    </row>
    <row r="697" spans="3:11" x14ac:dyDescent="0.25">
      <c r="C697" s="763"/>
      <c r="D697" s="773"/>
      <c r="E697" s="755"/>
      <c r="F697" s="747">
        <v>0</v>
      </c>
      <c r="G697" s="775"/>
      <c r="H697" s="764"/>
      <c r="I697" s="758" t="e">
        <v>#N/A</v>
      </c>
      <c r="J697" s="748" t="s">
        <v>1478</v>
      </c>
      <c r="K697" s="748" t="s">
        <v>411</v>
      </c>
    </row>
    <row r="698" spans="3:11" x14ac:dyDescent="0.25">
      <c r="C698" s="763"/>
      <c r="D698" s="773"/>
      <c r="E698" s="755"/>
      <c r="F698" s="747">
        <v>0</v>
      </c>
      <c r="G698" s="775"/>
      <c r="H698" s="764"/>
      <c r="I698" s="758" t="e">
        <v>#N/A</v>
      </c>
      <c r="J698" s="748" t="s">
        <v>1478</v>
      </c>
      <c r="K698" s="748" t="s">
        <v>411</v>
      </c>
    </row>
    <row r="699" spans="3:11" x14ac:dyDescent="0.25">
      <c r="C699" s="763"/>
      <c r="D699" s="773"/>
      <c r="E699" s="755"/>
      <c r="F699" s="747">
        <v>0</v>
      </c>
      <c r="G699" s="775"/>
      <c r="H699" s="764"/>
      <c r="I699" s="758" t="e">
        <v>#N/A</v>
      </c>
      <c r="J699" s="748" t="s">
        <v>1478</v>
      </c>
      <c r="K699" s="748" t="s">
        <v>411</v>
      </c>
    </row>
    <row r="700" spans="3:11" x14ac:dyDescent="0.25">
      <c r="C700" s="765"/>
      <c r="D700" s="771"/>
      <c r="E700" s="754"/>
      <c r="F700" s="747">
        <v>0</v>
      </c>
      <c r="G700" s="775"/>
      <c r="H700" s="766"/>
      <c r="I700" s="758" t="e">
        <v>#N/A</v>
      </c>
      <c r="J700" s="748" t="s">
        <v>1478</v>
      </c>
      <c r="K700" s="748" t="s">
        <v>411</v>
      </c>
    </row>
    <row r="701" spans="3:11" x14ac:dyDescent="0.25">
      <c r="C701" s="765"/>
      <c r="D701" s="771"/>
      <c r="E701" s="754"/>
      <c r="F701" s="747">
        <v>0</v>
      </c>
      <c r="G701" s="775"/>
      <c r="H701" s="766"/>
      <c r="I701" s="758" t="e">
        <v>#N/A</v>
      </c>
      <c r="J701" s="748" t="s">
        <v>1478</v>
      </c>
      <c r="K701" s="748" t="s">
        <v>411</v>
      </c>
    </row>
    <row r="702" spans="3:11" x14ac:dyDescent="0.25">
      <c r="C702" s="765"/>
      <c r="D702" s="771"/>
      <c r="E702" s="754"/>
      <c r="F702" s="747">
        <v>0</v>
      </c>
      <c r="G702" s="775"/>
      <c r="H702" s="766"/>
      <c r="I702" s="758" t="e">
        <v>#N/A</v>
      </c>
      <c r="J702" s="748" t="s">
        <v>1478</v>
      </c>
      <c r="K702" s="748" t="s">
        <v>411</v>
      </c>
    </row>
    <row r="703" spans="3:11" x14ac:dyDescent="0.25">
      <c r="C703" s="765"/>
      <c r="D703" s="771"/>
      <c r="E703" s="754"/>
      <c r="F703" s="747">
        <v>0</v>
      </c>
      <c r="G703" s="775"/>
      <c r="H703" s="766"/>
      <c r="I703" s="758" t="e">
        <v>#N/A</v>
      </c>
      <c r="J703" s="748" t="s">
        <v>1478</v>
      </c>
      <c r="K703" s="748" t="s">
        <v>411</v>
      </c>
    </row>
    <row r="704" spans="3:11" x14ac:dyDescent="0.25">
      <c r="C704" s="765"/>
      <c r="D704" s="771"/>
      <c r="E704" s="754"/>
      <c r="F704" s="747">
        <v>0</v>
      </c>
      <c r="G704" s="775"/>
      <c r="H704" s="766"/>
      <c r="I704" s="758" t="e">
        <v>#N/A</v>
      </c>
      <c r="J704" s="748" t="s">
        <v>1478</v>
      </c>
      <c r="K704" s="748" t="s">
        <v>411</v>
      </c>
    </row>
    <row r="705" spans="3:11" x14ac:dyDescent="0.25">
      <c r="C705" s="765"/>
      <c r="D705" s="771"/>
      <c r="E705" s="754"/>
      <c r="F705" s="747">
        <v>0</v>
      </c>
      <c r="G705" s="775"/>
      <c r="H705" s="766"/>
      <c r="I705" s="758" t="e">
        <v>#N/A</v>
      </c>
      <c r="J705" s="748" t="s">
        <v>1478</v>
      </c>
      <c r="K705" s="748" t="s">
        <v>411</v>
      </c>
    </row>
    <row r="706" spans="3:11" x14ac:dyDescent="0.25">
      <c r="C706" s="765"/>
      <c r="D706" s="771"/>
      <c r="E706" s="754"/>
      <c r="F706" s="747">
        <v>0</v>
      </c>
      <c r="G706" s="775"/>
      <c r="H706" s="766"/>
      <c r="I706" s="758" t="e">
        <v>#N/A</v>
      </c>
      <c r="J706" s="748" t="s">
        <v>1478</v>
      </c>
      <c r="K706" s="748" t="s">
        <v>411</v>
      </c>
    </row>
    <row r="707" spans="3:11" x14ac:dyDescent="0.25">
      <c r="C707" s="765"/>
      <c r="D707" s="771"/>
      <c r="E707" s="754"/>
      <c r="F707" s="747">
        <v>0</v>
      </c>
      <c r="G707" s="775"/>
      <c r="H707" s="766"/>
      <c r="I707" s="758" t="e">
        <v>#N/A</v>
      </c>
      <c r="J707" s="748" t="s">
        <v>1478</v>
      </c>
      <c r="K707" s="748" t="s">
        <v>411</v>
      </c>
    </row>
    <row r="708" spans="3:11" x14ac:dyDescent="0.25">
      <c r="C708" s="767"/>
      <c r="D708" s="771"/>
      <c r="E708" s="754"/>
      <c r="F708" s="747">
        <v>0</v>
      </c>
      <c r="G708" s="775"/>
      <c r="H708" s="768"/>
      <c r="I708" s="758" t="e">
        <v>#N/A</v>
      </c>
      <c r="J708" s="748" t="s">
        <v>1478</v>
      </c>
      <c r="K708" s="748" t="s">
        <v>402</v>
      </c>
    </row>
    <row r="709" spans="3:11" x14ac:dyDescent="0.25">
      <c r="C709" s="767"/>
      <c r="D709" s="771"/>
      <c r="E709" s="754"/>
      <c r="F709" s="747">
        <v>0</v>
      </c>
      <c r="G709" s="775"/>
      <c r="H709" s="768"/>
      <c r="I709" s="758" t="e">
        <v>#N/A</v>
      </c>
      <c r="J709" s="748" t="s">
        <v>1478</v>
      </c>
      <c r="K709" s="748" t="s">
        <v>411</v>
      </c>
    </row>
    <row r="710" spans="3:11" x14ac:dyDescent="0.25">
      <c r="C710" s="767"/>
      <c r="D710" s="771"/>
      <c r="E710" s="754"/>
      <c r="F710" s="747">
        <v>0</v>
      </c>
      <c r="G710" s="775"/>
      <c r="H710" s="768"/>
      <c r="I710" s="758" t="e">
        <v>#N/A</v>
      </c>
      <c r="J710" s="748" t="s">
        <v>1478</v>
      </c>
      <c r="K710" s="748" t="s">
        <v>411</v>
      </c>
    </row>
    <row r="711" spans="3:11" x14ac:dyDescent="0.25">
      <c r="C711" s="767"/>
      <c r="D711" s="771"/>
      <c r="E711" s="754"/>
      <c r="F711" s="747">
        <v>0</v>
      </c>
      <c r="G711" s="775"/>
      <c r="H711" s="768"/>
      <c r="I711" s="758" t="e">
        <v>#N/A</v>
      </c>
      <c r="J711" s="748" t="s">
        <v>1478</v>
      </c>
      <c r="K711" s="748" t="s">
        <v>411</v>
      </c>
    </row>
    <row r="712" spans="3:11" ht="15.75" thickBot="1" x14ac:dyDescent="0.3">
      <c r="C712" s="769"/>
      <c r="D712" s="774"/>
      <c r="E712" s="750"/>
      <c r="F712" s="751">
        <v>0</v>
      </c>
      <c r="G712" s="776"/>
      <c r="H712" s="770"/>
      <c r="I712" s="759" t="e">
        <v>#N/A</v>
      </c>
      <c r="J712" s="752" t="s">
        <v>1478</v>
      </c>
      <c r="K712" s="756" t="s">
        <v>393</v>
      </c>
    </row>
    <row r="714" spans="3:11" ht="15.75" thickBot="1" x14ac:dyDescent="0.3">
      <c r="C714" s="738"/>
      <c r="D714" s="738"/>
      <c r="E714" s="738"/>
      <c r="F714" s="738"/>
      <c r="G714" s="738"/>
      <c r="H714" s="738"/>
      <c r="I714" s="738"/>
      <c r="J714" s="738"/>
      <c r="K714" s="738"/>
    </row>
    <row r="715" spans="3:11" ht="15.75" thickBot="1" x14ac:dyDescent="0.3">
      <c r="C715" s="772" t="s">
        <v>53</v>
      </c>
      <c r="D715" s="793">
        <v>2150</v>
      </c>
      <c r="E715" s="738"/>
      <c r="F715" s="740"/>
      <c r="G715" s="742"/>
      <c r="H715" s="740"/>
      <c r="I715" s="740"/>
      <c r="J715" s="738"/>
      <c r="K715" s="738"/>
    </row>
    <row r="716" spans="3:11" x14ac:dyDescent="0.25">
      <c r="C716" s="740"/>
      <c r="D716" s="739"/>
      <c r="E716" s="746"/>
      <c r="F716" s="746"/>
      <c r="G716" s="746"/>
      <c r="H716" s="741"/>
      <c r="I716" s="741"/>
      <c r="J716" s="741"/>
      <c r="K716" s="753"/>
    </row>
    <row r="717" spans="3:11" x14ac:dyDescent="0.25">
      <c r="C717" s="740"/>
      <c r="D717" s="739"/>
      <c r="E717" s="746"/>
      <c r="F717" s="746"/>
      <c r="G717" s="746"/>
      <c r="H717" s="741"/>
      <c r="I717" s="741"/>
      <c r="J717" s="741"/>
      <c r="K717" s="753"/>
    </row>
    <row r="718" spans="3:11" ht="15.75" x14ac:dyDescent="0.25">
      <c r="C718" s="777" t="s">
        <v>391</v>
      </c>
      <c r="D718" s="787" t="s">
        <v>1969</v>
      </c>
      <c r="E718" s="746"/>
      <c r="F718" s="746"/>
      <c r="G718" s="746"/>
      <c r="H718" s="741"/>
      <c r="I718" s="741"/>
      <c r="J718" s="741"/>
      <c r="K718" s="753"/>
    </row>
    <row r="719" spans="3:11" ht="18.75" x14ac:dyDescent="0.25">
      <c r="C719" s="778" t="s">
        <v>1970</v>
      </c>
      <c r="D719" s="798"/>
      <c r="E719" s="746"/>
      <c r="F719" s="746"/>
      <c r="G719" s="746"/>
      <c r="H719" s="741"/>
      <c r="I719" s="741"/>
      <c r="J719" s="741"/>
      <c r="K719" s="753"/>
    </row>
    <row r="720" spans="3:11" ht="15.75" thickBot="1" x14ac:dyDescent="0.3">
      <c r="C720" s="738"/>
      <c r="D720" s="738"/>
      <c r="E720" s="738"/>
      <c r="F720" s="746"/>
      <c r="G720" s="741"/>
      <c r="H720" s="741"/>
      <c r="I720" s="741"/>
      <c r="J720" s="738"/>
      <c r="K720" s="738"/>
    </row>
    <row r="721" spans="3:11" ht="30.75" thickBot="1" x14ac:dyDescent="0.3">
      <c r="C721" s="757" t="s">
        <v>44</v>
      </c>
      <c r="D721" s="757" t="s">
        <v>55</v>
      </c>
      <c r="E721" s="762" t="s">
        <v>57</v>
      </c>
      <c r="F721" s="761" t="s">
        <v>27</v>
      </c>
      <c r="G721" s="760" t="s">
        <v>130</v>
      </c>
      <c r="H721" s="762" t="s">
        <v>46</v>
      </c>
      <c r="I721" s="760" t="s">
        <v>131</v>
      </c>
      <c r="J721" s="760" t="s">
        <v>409</v>
      </c>
      <c r="K721" s="760" t="s">
        <v>410</v>
      </c>
    </row>
    <row r="722" spans="3:11" x14ac:dyDescent="0.25">
      <c r="C722" s="781" t="s">
        <v>438</v>
      </c>
      <c r="D722" s="782"/>
      <c r="E722" s="780">
        <v>620</v>
      </c>
      <c r="F722" s="747">
        <v>0</v>
      </c>
      <c r="G722" s="775"/>
      <c r="H722" s="764"/>
      <c r="I722" s="758" t="e">
        <v>#N/A</v>
      </c>
      <c r="J722" s="779" t="s">
        <v>1478</v>
      </c>
      <c r="K722" s="748" t="s">
        <v>393</v>
      </c>
    </row>
    <row r="723" spans="3:11" x14ac:dyDescent="0.25">
      <c r="C723" s="749" t="s">
        <v>1701</v>
      </c>
      <c r="D723" s="773">
        <v>10</v>
      </c>
      <c r="E723" s="755">
        <v>85</v>
      </c>
      <c r="F723" s="747">
        <v>850</v>
      </c>
      <c r="G723" s="775" t="s">
        <v>128</v>
      </c>
      <c r="H723" s="748" t="s">
        <v>820</v>
      </c>
      <c r="I723" s="758" t="s">
        <v>821</v>
      </c>
      <c r="J723" s="748" t="s">
        <v>1363</v>
      </c>
      <c r="K723" s="748" t="s">
        <v>411</v>
      </c>
    </row>
    <row r="724" spans="3:11" x14ac:dyDescent="0.25">
      <c r="C724" s="749" t="s">
        <v>1971</v>
      </c>
      <c r="D724" s="773">
        <v>2</v>
      </c>
      <c r="E724" s="755">
        <v>30</v>
      </c>
      <c r="F724" s="747">
        <v>60</v>
      </c>
      <c r="G724" s="775" t="s">
        <v>128</v>
      </c>
      <c r="H724" s="748" t="s">
        <v>941</v>
      </c>
      <c r="I724" s="758" t="s">
        <v>942</v>
      </c>
      <c r="J724" s="748" t="s">
        <v>1363</v>
      </c>
      <c r="K724" s="748" t="s">
        <v>411</v>
      </c>
    </row>
    <row r="725" spans="3:11" x14ac:dyDescent="0.25">
      <c r="C725" s="749" t="s">
        <v>34</v>
      </c>
      <c r="D725" s="773">
        <v>1</v>
      </c>
      <c r="E725" s="755">
        <v>60</v>
      </c>
      <c r="F725" s="747">
        <v>60</v>
      </c>
      <c r="G725" s="775" t="s">
        <v>128</v>
      </c>
      <c r="H725" s="748" t="s">
        <v>941</v>
      </c>
      <c r="I725" s="758" t="s">
        <v>942</v>
      </c>
      <c r="J725" s="748" t="s">
        <v>1363</v>
      </c>
      <c r="K725" s="748" t="s">
        <v>411</v>
      </c>
    </row>
    <row r="726" spans="3:11" x14ac:dyDescent="0.25">
      <c r="C726" s="763" t="s">
        <v>1972</v>
      </c>
      <c r="D726" s="773">
        <v>10</v>
      </c>
      <c r="E726" s="755">
        <v>20</v>
      </c>
      <c r="F726" s="747">
        <v>200</v>
      </c>
      <c r="G726" s="775" t="s">
        <v>128</v>
      </c>
      <c r="H726" s="748" t="s">
        <v>941</v>
      </c>
      <c r="I726" s="758" t="s">
        <v>942</v>
      </c>
      <c r="J726" s="748" t="s">
        <v>1363</v>
      </c>
      <c r="K726" s="748" t="s">
        <v>411</v>
      </c>
    </row>
    <row r="727" spans="3:11" x14ac:dyDescent="0.25">
      <c r="C727" s="763" t="s">
        <v>1973</v>
      </c>
      <c r="D727" s="773">
        <v>100</v>
      </c>
      <c r="E727" s="755">
        <v>1</v>
      </c>
      <c r="F727" s="747">
        <v>100</v>
      </c>
      <c r="G727" s="775" t="s">
        <v>128</v>
      </c>
      <c r="H727" s="748" t="s">
        <v>820</v>
      </c>
      <c r="I727" s="758" t="s">
        <v>821</v>
      </c>
      <c r="J727" s="748" t="s">
        <v>1363</v>
      </c>
      <c r="K727" s="748" t="s">
        <v>411</v>
      </c>
    </row>
    <row r="728" spans="3:11" x14ac:dyDescent="0.25">
      <c r="C728" s="763" t="s">
        <v>1974</v>
      </c>
      <c r="D728" s="773">
        <v>100</v>
      </c>
      <c r="E728" s="755">
        <v>3</v>
      </c>
      <c r="F728" s="747">
        <v>300</v>
      </c>
      <c r="G728" s="775" t="s">
        <v>128</v>
      </c>
      <c r="H728" s="748" t="s">
        <v>820</v>
      </c>
      <c r="I728" s="758" t="s">
        <v>821</v>
      </c>
      <c r="J728" s="748" t="s">
        <v>1363</v>
      </c>
      <c r="K728" s="748" t="s">
        <v>411</v>
      </c>
    </row>
    <row r="729" spans="3:11" x14ac:dyDescent="0.25">
      <c r="C729" s="763" t="s">
        <v>1975</v>
      </c>
      <c r="D729" s="773">
        <v>6</v>
      </c>
      <c r="E729" s="755">
        <v>80</v>
      </c>
      <c r="F729" s="747">
        <v>480</v>
      </c>
      <c r="G729" s="775" t="s">
        <v>128</v>
      </c>
      <c r="H729" s="748" t="s">
        <v>941</v>
      </c>
      <c r="I729" s="758" t="s">
        <v>942</v>
      </c>
      <c r="J729" s="748" t="s">
        <v>1363</v>
      </c>
      <c r="K729" s="748" t="s">
        <v>411</v>
      </c>
    </row>
    <row r="730" spans="3:11" x14ac:dyDescent="0.25">
      <c r="C730" s="763" t="s">
        <v>1976</v>
      </c>
      <c r="D730" s="773">
        <v>50</v>
      </c>
      <c r="E730" s="755">
        <v>2</v>
      </c>
      <c r="F730" s="747">
        <v>100</v>
      </c>
      <c r="G730" s="775" t="s">
        <v>128</v>
      </c>
      <c r="H730" s="748" t="s">
        <v>820</v>
      </c>
      <c r="I730" s="758" t="s">
        <v>821</v>
      </c>
      <c r="J730" s="748" t="s">
        <v>1363</v>
      </c>
      <c r="K730" s="748" t="s">
        <v>411</v>
      </c>
    </row>
    <row r="731" spans="3:11" x14ac:dyDescent="0.25">
      <c r="C731" s="763"/>
      <c r="D731" s="773"/>
      <c r="E731" s="755"/>
      <c r="F731" s="747">
        <v>0</v>
      </c>
      <c r="G731" s="775"/>
      <c r="H731" s="764"/>
      <c r="I731" s="758" t="e">
        <v>#N/A</v>
      </c>
      <c r="J731" s="748" t="s">
        <v>1363</v>
      </c>
      <c r="K731" s="748" t="s">
        <v>398</v>
      </c>
    </row>
    <row r="732" spans="3:11" x14ac:dyDescent="0.25">
      <c r="C732" s="763"/>
      <c r="D732" s="773"/>
      <c r="E732" s="755"/>
      <c r="F732" s="747">
        <v>0</v>
      </c>
      <c r="G732" s="775"/>
      <c r="H732" s="764"/>
      <c r="I732" s="758" t="e">
        <v>#N/A</v>
      </c>
      <c r="J732" s="748" t="s">
        <v>1363</v>
      </c>
      <c r="K732" s="748" t="s">
        <v>399</v>
      </c>
    </row>
    <row r="733" spans="3:11" x14ac:dyDescent="0.25">
      <c r="C733" s="763"/>
      <c r="D733" s="773"/>
      <c r="E733" s="755"/>
      <c r="F733" s="747">
        <v>0</v>
      </c>
      <c r="G733" s="775"/>
      <c r="H733" s="764"/>
      <c r="I733" s="758" t="e">
        <v>#N/A</v>
      </c>
      <c r="J733" s="748" t="s">
        <v>1363</v>
      </c>
      <c r="K733" s="748" t="s">
        <v>400</v>
      </c>
    </row>
    <row r="734" spans="3:11" x14ac:dyDescent="0.25">
      <c r="C734" s="763"/>
      <c r="D734" s="773"/>
      <c r="E734" s="755"/>
      <c r="F734" s="747">
        <v>0</v>
      </c>
      <c r="G734" s="775"/>
      <c r="H734" s="764"/>
      <c r="I734" s="758" t="e">
        <v>#N/A</v>
      </c>
      <c r="J734" s="748" t="s">
        <v>1363</v>
      </c>
      <c r="K734" s="748" t="s">
        <v>401</v>
      </c>
    </row>
    <row r="735" spans="3:11" x14ac:dyDescent="0.25">
      <c r="C735" s="763"/>
      <c r="D735" s="773"/>
      <c r="E735" s="755"/>
      <c r="F735" s="747">
        <v>0</v>
      </c>
      <c r="G735" s="775"/>
      <c r="H735" s="764"/>
      <c r="I735" s="758" t="e">
        <v>#N/A</v>
      </c>
      <c r="J735" s="748" t="s">
        <v>1363</v>
      </c>
      <c r="K735" s="748" t="s">
        <v>402</v>
      </c>
    </row>
    <row r="736" spans="3:11" x14ac:dyDescent="0.25">
      <c r="C736" s="763"/>
      <c r="D736" s="773"/>
      <c r="E736" s="755"/>
      <c r="F736" s="747">
        <v>0</v>
      </c>
      <c r="G736" s="775"/>
      <c r="H736" s="764"/>
      <c r="I736" s="758" t="e">
        <v>#N/A</v>
      </c>
      <c r="J736" s="748" t="s">
        <v>1363</v>
      </c>
      <c r="K736" s="748" t="s">
        <v>403</v>
      </c>
    </row>
    <row r="737" spans="3:11" x14ac:dyDescent="0.25">
      <c r="C737" s="763"/>
      <c r="D737" s="773"/>
      <c r="E737" s="755"/>
      <c r="F737" s="747">
        <v>0</v>
      </c>
      <c r="G737" s="775"/>
      <c r="H737" s="764"/>
      <c r="I737" s="758" t="e">
        <v>#N/A</v>
      </c>
      <c r="J737" s="748" t="s">
        <v>1363</v>
      </c>
      <c r="K737" s="748" t="s">
        <v>1977</v>
      </c>
    </row>
    <row r="738" spans="3:11" x14ac:dyDescent="0.25">
      <c r="C738" s="763"/>
      <c r="D738" s="773"/>
      <c r="E738" s="755"/>
      <c r="F738" s="747">
        <v>0</v>
      </c>
      <c r="G738" s="775"/>
      <c r="H738" s="764"/>
      <c r="I738" s="758" t="e">
        <v>#N/A</v>
      </c>
      <c r="J738" s="748" t="s">
        <v>1363</v>
      </c>
      <c r="K738" s="748" t="s">
        <v>411</v>
      </c>
    </row>
    <row r="739" spans="3:11" x14ac:dyDescent="0.25">
      <c r="C739" s="763"/>
      <c r="D739" s="773"/>
      <c r="E739" s="755"/>
      <c r="F739" s="747">
        <v>0</v>
      </c>
      <c r="G739" s="775"/>
      <c r="H739" s="764"/>
      <c r="I739" s="758" t="e">
        <v>#N/A</v>
      </c>
      <c r="J739" s="748" t="s">
        <v>1363</v>
      </c>
      <c r="K739" s="748" t="s">
        <v>394</v>
      </c>
    </row>
    <row r="740" spans="3:11" x14ac:dyDescent="0.25">
      <c r="C740" s="763"/>
      <c r="D740" s="773"/>
      <c r="E740" s="755"/>
      <c r="F740" s="747">
        <v>0</v>
      </c>
      <c r="G740" s="775"/>
      <c r="H740" s="764"/>
      <c r="I740" s="758" t="e">
        <v>#N/A</v>
      </c>
      <c r="J740" s="748" t="s">
        <v>1363</v>
      </c>
      <c r="K740" s="748" t="s">
        <v>395</v>
      </c>
    </row>
    <row r="741" spans="3:11" x14ac:dyDescent="0.25">
      <c r="C741" s="763"/>
      <c r="D741" s="773"/>
      <c r="E741" s="755"/>
      <c r="F741" s="747">
        <v>0</v>
      </c>
      <c r="G741" s="775"/>
      <c r="H741" s="764"/>
      <c r="I741" s="758" t="e">
        <v>#N/A</v>
      </c>
      <c r="J741" s="748" t="s">
        <v>1363</v>
      </c>
      <c r="K741" s="748" t="s">
        <v>396</v>
      </c>
    </row>
    <row r="742" spans="3:11" x14ac:dyDescent="0.25">
      <c r="C742" s="763"/>
      <c r="D742" s="773"/>
      <c r="E742" s="755"/>
      <c r="F742" s="747">
        <v>0</v>
      </c>
      <c r="G742" s="775"/>
      <c r="H742" s="764"/>
      <c r="I742" s="758" t="e">
        <v>#N/A</v>
      </c>
      <c r="J742" s="748" t="s">
        <v>1363</v>
      </c>
      <c r="K742" s="748" t="s">
        <v>397</v>
      </c>
    </row>
    <row r="743" spans="3:11" x14ac:dyDescent="0.25">
      <c r="C743" s="763"/>
      <c r="D743" s="773"/>
      <c r="E743" s="755"/>
      <c r="F743" s="747">
        <v>0</v>
      </c>
      <c r="G743" s="775"/>
      <c r="H743" s="764"/>
      <c r="I743" s="758" t="e">
        <v>#N/A</v>
      </c>
      <c r="J743" s="748" t="s">
        <v>1363</v>
      </c>
      <c r="K743" s="748" t="s">
        <v>398</v>
      </c>
    </row>
    <row r="744" spans="3:11" x14ac:dyDescent="0.25">
      <c r="C744" s="765"/>
      <c r="D744" s="771"/>
      <c r="E744" s="754"/>
      <c r="F744" s="747">
        <v>0</v>
      </c>
      <c r="G744" s="775"/>
      <c r="H744" s="766"/>
      <c r="I744" s="758" t="e">
        <v>#N/A</v>
      </c>
      <c r="J744" s="748" t="s">
        <v>1363</v>
      </c>
      <c r="K744" s="748" t="s">
        <v>399</v>
      </c>
    </row>
    <row r="745" spans="3:11" x14ac:dyDescent="0.25">
      <c r="C745" s="765"/>
      <c r="D745" s="771"/>
      <c r="E745" s="754"/>
      <c r="F745" s="747">
        <v>0</v>
      </c>
      <c r="G745" s="775"/>
      <c r="H745" s="766"/>
      <c r="I745" s="758" t="e">
        <v>#N/A</v>
      </c>
      <c r="J745" s="748" t="s">
        <v>1363</v>
      </c>
      <c r="K745" s="748" t="s">
        <v>400</v>
      </c>
    </row>
    <row r="746" spans="3:11" x14ac:dyDescent="0.25">
      <c r="C746" s="765"/>
      <c r="D746" s="771"/>
      <c r="E746" s="754"/>
      <c r="F746" s="747">
        <v>0</v>
      </c>
      <c r="G746" s="775"/>
      <c r="H746" s="766"/>
      <c r="I746" s="758" t="e">
        <v>#N/A</v>
      </c>
      <c r="J746" s="748" t="s">
        <v>1363</v>
      </c>
      <c r="K746" s="748" t="s">
        <v>401</v>
      </c>
    </row>
    <row r="747" spans="3:11" x14ac:dyDescent="0.25">
      <c r="C747" s="765"/>
      <c r="D747" s="771"/>
      <c r="E747" s="754"/>
      <c r="F747" s="747">
        <v>0</v>
      </c>
      <c r="G747" s="775"/>
      <c r="H747" s="766"/>
      <c r="I747" s="758" t="e">
        <v>#N/A</v>
      </c>
      <c r="J747" s="748" t="s">
        <v>1363</v>
      </c>
      <c r="K747" s="748" t="s">
        <v>402</v>
      </c>
    </row>
    <row r="748" spans="3:11" x14ac:dyDescent="0.25">
      <c r="C748" s="765"/>
      <c r="D748" s="771"/>
      <c r="E748" s="754"/>
      <c r="F748" s="747">
        <v>0</v>
      </c>
      <c r="G748" s="775"/>
      <c r="H748" s="766"/>
      <c r="I748" s="758" t="e">
        <v>#N/A</v>
      </c>
      <c r="J748" s="748" t="s">
        <v>1363</v>
      </c>
      <c r="K748" s="748" t="s">
        <v>403</v>
      </c>
    </row>
    <row r="749" spans="3:11" x14ac:dyDescent="0.25">
      <c r="C749" s="765"/>
      <c r="D749" s="771"/>
      <c r="E749" s="754"/>
      <c r="F749" s="747">
        <v>0</v>
      </c>
      <c r="G749" s="775"/>
      <c r="H749" s="766"/>
      <c r="I749" s="758" t="e">
        <v>#N/A</v>
      </c>
      <c r="J749" s="748" t="s">
        <v>1363</v>
      </c>
      <c r="K749" s="748" t="s">
        <v>1977</v>
      </c>
    </row>
    <row r="750" spans="3:11" x14ac:dyDescent="0.25">
      <c r="C750" s="765"/>
      <c r="D750" s="771"/>
      <c r="E750" s="754"/>
      <c r="F750" s="747">
        <v>0</v>
      </c>
      <c r="G750" s="775"/>
      <c r="H750" s="766"/>
      <c r="I750" s="758" t="e">
        <v>#N/A</v>
      </c>
      <c r="J750" s="748" t="s">
        <v>1363</v>
      </c>
      <c r="K750" s="748" t="s">
        <v>411</v>
      </c>
    </row>
    <row r="751" spans="3:11" x14ac:dyDescent="0.25">
      <c r="C751" s="765"/>
      <c r="D751" s="771"/>
      <c r="E751" s="754"/>
      <c r="F751" s="747">
        <v>0</v>
      </c>
      <c r="G751" s="775"/>
      <c r="H751" s="766"/>
      <c r="I751" s="758" t="e">
        <v>#N/A</v>
      </c>
      <c r="J751" s="748" t="s">
        <v>1363</v>
      </c>
      <c r="K751" s="748" t="s">
        <v>394</v>
      </c>
    </row>
    <row r="752" spans="3:11" x14ac:dyDescent="0.25">
      <c r="C752" s="767"/>
      <c r="D752" s="771"/>
      <c r="E752" s="754"/>
      <c r="F752" s="747">
        <v>0</v>
      </c>
      <c r="G752" s="775"/>
      <c r="H752" s="768"/>
      <c r="I752" s="758" t="e">
        <v>#N/A</v>
      </c>
      <c r="J752" s="748" t="s">
        <v>1363</v>
      </c>
      <c r="K752" s="748" t="s">
        <v>395</v>
      </c>
    </row>
    <row r="753" spans="3:11" x14ac:dyDescent="0.25">
      <c r="C753" s="767"/>
      <c r="D753" s="771"/>
      <c r="E753" s="754"/>
      <c r="F753" s="747">
        <v>0</v>
      </c>
      <c r="G753" s="775"/>
      <c r="H753" s="768"/>
      <c r="I753" s="758" t="e">
        <v>#N/A</v>
      </c>
      <c r="J753" s="748" t="s">
        <v>1363</v>
      </c>
      <c r="K753" s="748" t="s">
        <v>396</v>
      </c>
    </row>
    <row r="754" spans="3:11" x14ac:dyDescent="0.25">
      <c r="C754" s="767"/>
      <c r="D754" s="771"/>
      <c r="E754" s="754"/>
      <c r="F754" s="747">
        <v>0</v>
      </c>
      <c r="G754" s="775"/>
      <c r="H754" s="768"/>
      <c r="I754" s="758" t="e">
        <v>#N/A</v>
      </c>
      <c r="J754" s="748" t="s">
        <v>1363</v>
      </c>
      <c r="K754" s="748" t="s">
        <v>397</v>
      </c>
    </row>
    <row r="755" spans="3:11" x14ac:dyDescent="0.25">
      <c r="C755" s="767"/>
      <c r="D755" s="771"/>
      <c r="E755" s="754"/>
      <c r="F755" s="747">
        <v>0</v>
      </c>
      <c r="G755" s="775"/>
      <c r="H755" s="768"/>
      <c r="I755" s="758" t="e">
        <v>#N/A</v>
      </c>
      <c r="J755" s="748" t="s">
        <v>1363</v>
      </c>
      <c r="K755" s="748" t="s">
        <v>398</v>
      </c>
    </row>
    <row r="756" spans="3:11" ht="15.75" thickBot="1" x14ac:dyDescent="0.3">
      <c r="C756" s="769"/>
      <c r="D756" s="774"/>
      <c r="E756" s="750"/>
      <c r="F756" s="751">
        <v>0</v>
      </c>
      <c r="G756" s="776"/>
      <c r="H756" s="770"/>
      <c r="I756" s="759" t="e">
        <v>#N/A</v>
      </c>
      <c r="J756" s="748" t="s">
        <v>1363</v>
      </c>
      <c r="K756" s="748" t="s">
        <v>399</v>
      </c>
    </row>
    <row r="758" spans="3:11" ht="15.75" thickBot="1" x14ac:dyDescent="0.3">
      <c r="F758" s="90"/>
      <c r="G758" s="89"/>
      <c r="H758" s="90"/>
      <c r="I758" s="90"/>
    </row>
    <row r="759" spans="3:11" ht="15.75" thickBot="1" x14ac:dyDescent="0.3">
      <c r="C759" s="835" t="s">
        <v>53</v>
      </c>
      <c r="D759" s="851">
        <v>1500</v>
      </c>
      <c r="E759" s="806"/>
      <c r="F759" s="802"/>
      <c r="G759" s="805"/>
      <c r="H759" s="802"/>
      <c r="I759" s="802"/>
      <c r="J759" s="806"/>
      <c r="K759" s="806"/>
    </row>
    <row r="760" spans="3:11" x14ac:dyDescent="0.25">
      <c r="C760" s="802"/>
      <c r="D760" s="801"/>
      <c r="E760" s="809"/>
      <c r="F760" s="809"/>
      <c r="G760" s="809"/>
      <c r="H760" s="803"/>
      <c r="I760" s="803"/>
      <c r="J760" s="803"/>
      <c r="K760" s="816"/>
    </row>
    <row r="761" spans="3:11" x14ac:dyDescent="0.25">
      <c r="C761" s="802"/>
      <c r="D761" s="801"/>
      <c r="E761" s="809"/>
      <c r="F761" s="809"/>
      <c r="G761" s="809"/>
      <c r="H761" s="803"/>
      <c r="I761" s="803"/>
      <c r="J761" s="803"/>
      <c r="K761" s="816"/>
    </row>
    <row r="762" spans="3:11" ht="15.75" x14ac:dyDescent="0.25">
      <c r="C762" s="840" t="s">
        <v>391</v>
      </c>
      <c r="D762" s="846" t="s">
        <v>1999</v>
      </c>
      <c r="E762" s="809"/>
      <c r="F762" s="809"/>
      <c r="G762" s="809"/>
      <c r="H762" s="803"/>
      <c r="I762" s="803"/>
      <c r="J762" s="803"/>
      <c r="K762" s="816"/>
    </row>
    <row r="763" spans="3:11" ht="18.75" x14ac:dyDescent="0.25">
      <c r="C763" s="841" t="s">
        <v>2000</v>
      </c>
      <c r="D763" s="801"/>
      <c r="E763" s="809"/>
      <c r="F763" s="809"/>
      <c r="G763" s="809"/>
      <c r="H763" s="803"/>
      <c r="I763" s="803"/>
      <c r="J763" s="803"/>
      <c r="K763" s="816"/>
    </row>
    <row r="764" spans="3:11" ht="15.75" thickBot="1" x14ac:dyDescent="0.3">
      <c r="C764" s="806"/>
      <c r="D764" s="806"/>
      <c r="E764" s="806"/>
      <c r="F764" s="809"/>
      <c r="G764" s="803"/>
      <c r="H764" s="803"/>
      <c r="I764" s="803"/>
      <c r="J764" s="806"/>
      <c r="K764" s="806"/>
    </row>
    <row r="765" spans="3:11" ht="30.75" thickBot="1" x14ac:dyDescent="0.3">
      <c r="C765" s="820" t="s">
        <v>44</v>
      </c>
      <c r="D765" s="820" t="s">
        <v>55</v>
      </c>
      <c r="E765" s="825" t="s">
        <v>57</v>
      </c>
      <c r="F765" s="824" t="s">
        <v>27</v>
      </c>
      <c r="G765" s="823" t="s">
        <v>130</v>
      </c>
      <c r="H765" s="825" t="s">
        <v>46</v>
      </c>
      <c r="I765" s="823" t="s">
        <v>131</v>
      </c>
      <c r="J765" s="823" t="s">
        <v>409</v>
      </c>
      <c r="K765" s="823" t="s">
        <v>410</v>
      </c>
    </row>
    <row r="766" spans="3:11" x14ac:dyDescent="0.25">
      <c r="C766" s="844" t="s">
        <v>453</v>
      </c>
      <c r="D766" s="845"/>
      <c r="E766" s="843">
        <v>4742.8290000000006</v>
      </c>
      <c r="F766" s="810">
        <v>0</v>
      </c>
      <c r="G766" s="838"/>
      <c r="H766" s="827"/>
      <c r="I766" s="821" t="e">
        <v>#N/A</v>
      </c>
      <c r="J766" s="842" t="s">
        <v>1478</v>
      </c>
      <c r="K766" s="811"/>
    </row>
    <row r="767" spans="3:11" x14ac:dyDescent="0.25">
      <c r="C767" s="812" t="s">
        <v>48</v>
      </c>
      <c r="D767" s="836">
        <v>5</v>
      </c>
      <c r="E767" s="818">
        <v>300</v>
      </c>
      <c r="F767" s="810">
        <v>1500</v>
      </c>
      <c r="G767" s="838" t="s">
        <v>128</v>
      </c>
      <c r="H767" s="827" t="s">
        <v>716</v>
      </c>
      <c r="I767" s="821" t="s">
        <v>717</v>
      </c>
      <c r="J767" s="811" t="s">
        <v>1362</v>
      </c>
      <c r="K767" s="811" t="s">
        <v>396</v>
      </c>
    </row>
    <row r="768" spans="3:11" x14ac:dyDescent="0.25">
      <c r="C768" s="826"/>
      <c r="D768" s="836"/>
      <c r="E768" s="818"/>
      <c r="F768" s="810">
        <v>0</v>
      </c>
      <c r="G768" s="838"/>
      <c r="H768" s="827"/>
      <c r="I768" s="821" t="e">
        <v>#N/A</v>
      </c>
      <c r="J768" s="811" t="s">
        <v>470</v>
      </c>
      <c r="K768" s="811"/>
    </row>
    <row r="769" spans="3:11" x14ac:dyDescent="0.25">
      <c r="C769" s="826"/>
      <c r="D769" s="836"/>
      <c r="E769" s="818"/>
      <c r="F769" s="810">
        <v>0</v>
      </c>
      <c r="G769" s="838"/>
      <c r="H769" s="827"/>
      <c r="I769" s="821" t="e">
        <v>#N/A</v>
      </c>
      <c r="J769" s="811" t="s">
        <v>1478</v>
      </c>
      <c r="K769" s="811"/>
    </row>
    <row r="770" spans="3:11" x14ac:dyDescent="0.25">
      <c r="C770" s="826"/>
      <c r="D770" s="836"/>
      <c r="E770" s="818"/>
      <c r="F770" s="810">
        <v>0</v>
      </c>
      <c r="G770" s="838"/>
      <c r="H770" s="827"/>
      <c r="I770" s="821" t="e">
        <v>#N/A</v>
      </c>
      <c r="J770" s="811" t="s">
        <v>1478</v>
      </c>
      <c r="K770" s="811"/>
    </row>
    <row r="771" spans="3:11" x14ac:dyDescent="0.25">
      <c r="C771" s="826"/>
      <c r="D771" s="836"/>
      <c r="E771" s="818"/>
      <c r="F771" s="810">
        <v>0</v>
      </c>
      <c r="G771" s="838"/>
      <c r="H771" s="827"/>
      <c r="I771" s="821" t="e">
        <v>#N/A</v>
      </c>
      <c r="J771" s="811" t="s">
        <v>1478</v>
      </c>
      <c r="K771" s="811"/>
    </row>
    <row r="772" spans="3:11" x14ac:dyDescent="0.25">
      <c r="C772" s="826"/>
      <c r="D772" s="836"/>
      <c r="E772" s="818"/>
      <c r="F772" s="810">
        <v>0</v>
      </c>
      <c r="G772" s="838"/>
      <c r="H772" s="827"/>
      <c r="I772" s="821" t="e">
        <v>#N/A</v>
      </c>
      <c r="J772" s="811" t="s">
        <v>1478</v>
      </c>
      <c r="K772" s="811"/>
    </row>
    <row r="773" spans="3:11" x14ac:dyDescent="0.25">
      <c r="C773" s="826"/>
      <c r="D773" s="836"/>
      <c r="E773" s="818"/>
      <c r="F773" s="810">
        <v>0</v>
      </c>
      <c r="G773" s="838"/>
      <c r="H773" s="827"/>
      <c r="I773" s="821" t="e">
        <v>#N/A</v>
      </c>
      <c r="J773" s="811" t="s">
        <v>1478</v>
      </c>
      <c r="K773" s="811"/>
    </row>
    <row r="774" spans="3:11" x14ac:dyDescent="0.25">
      <c r="C774" s="826"/>
      <c r="D774" s="836"/>
      <c r="E774" s="818"/>
      <c r="F774" s="810">
        <v>0</v>
      </c>
      <c r="G774" s="838"/>
      <c r="H774" s="827"/>
      <c r="I774" s="821" t="e">
        <v>#N/A</v>
      </c>
      <c r="J774" s="811" t="s">
        <v>1478</v>
      </c>
      <c r="K774" s="811"/>
    </row>
    <row r="775" spans="3:11" x14ac:dyDescent="0.25">
      <c r="C775" s="826"/>
      <c r="D775" s="836"/>
      <c r="E775" s="818"/>
      <c r="F775" s="810">
        <v>0</v>
      </c>
      <c r="G775" s="838"/>
      <c r="H775" s="827"/>
      <c r="I775" s="821" t="e">
        <v>#N/A</v>
      </c>
      <c r="J775" s="811" t="s">
        <v>1478</v>
      </c>
      <c r="K775" s="811"/>
    </row>
    <row r="776" spans="3:11" x14ac:dyDescent="0.25">
      <c r="C776" s="826"/>
      <c r="D776" s="836"/>
      <c r="E776" s="818"/>
      <c r="F776" s="810">
        <v>0</v>
      </c>
      <c r="G776" s="838"/>
      <c r="H776" s="827"/>
      <c r="I776" s="821" t="e">
        <v>#N/A</v>
      </c>
      <c r="J776" s="811" t="s">
        <v>1478</v>
      </c>
      <c r="K776" s="811"/>
    </row>
    <row r="777" spans="3:11" x14ac:dyDescent="0.25">
      <c r="C777" s="826"/>
      <c r="D777" s="836"/>
      <c r="E777" s="818"/>
      <c r="F777" s="810">
        <v>0</v>
      </c>
      <c r="G777" s="838"/>
      <c r="H777" s="827"/>
      <c r="I777" s="821" t="e">
        <v>#N/A</v>
      </c>
      <c r="J777" s="811" t="s">
        <v>1478</v>
      </c>
      <c r="K777" s="811"/>
    </row>
    <row r="778" spans="3:11" x14ac:dyDescent="0.25">
      <c r="C778" s="826"/>
      <c r="D778" s="836"/>
      <c r="E778" s="818"/>
      <c r="F778" s="810">
        <v>0</v>
      </c>
      <c r="G778" s="838"/>
      <c r="H778" s="827"/>
      <c r="I778" s="821" t="e">
        <v>#N/A</v>
      </c>
      <c r="J778" s="811" t="s">
        <v>1478</v>
      </c>
      <c r="K778" s="811"/>
    </row>
    <row r="779" spans="3:11" x14ac:dyDescent="0.25">
      <c r="C779" s="826"/>
      <c r="D779" s="836"/>
      <c r="E779" s="818"/>
      <c r="F779" s="810">
        <v>0</v>
      </c>
      <c r="G779" s="838"/>
      <c r="H779" s="827"/>
      <c r="I779" s="821" t="e">
        <v>#N/A</v>
      </c>
      <c r="J779" s="811" t="s">
        <v>1478</v>
      </c>
      <c r="K779" s="811"/>
    </row>
    <row r="780" spans="3:11" x14ac:dyDescent="0.25">
      <c r="C780" s="826"/>
      <c r="D780" s="836"/>
      <c r="E780" s="818"/>
      <c r="F780" s="810">
        <v>0</v>
      </c>
      <c r="G780" s="838"/>
      <c r="H780" s="827"/>
      <c r="I780" s="821" t="e">
        <v>#N/A</v>
      </c>
      <c r="J780" s="811" t="s">
        <v>1478</v>
      </c>
      <c r="K780" s="811"/>
    </row>
    <row r="781" spans="3:11" x14ac:dyDescent="0.25">
      <c r="C781" s="826"/>
      <c r="D781" s="836"/>
      <c r="E781" s="818"/>
      <c r="F781" s="810">
        <v>0</v>
      </c>
      <c r="G781" s="838"/>
      <c r="H781" s="827"/>
      <c r="I781" s="821" t="e">
        <v>#N/A</v>
      </c>
      <c r="J781" s="811" t="s">
        <v>1478</v>
      </c>
      <c r="K781" s="811"/>
    </row>
    <row r="782" spans="3:11" x14ac:dyDescent="0.25">
      <c r="C782" s="826"/>
      <c r="D782" s="836"/>
      <c r="E782" s="818"/>
      <c r="F782" s="810">
        <v>0</v>
      </c>
      <c r="G782" s="838"/>
      <c r="H782" s="827"/>
      <c r="I782" s="821" t="e">
        <v>#N/A</v>
      </c>
      <c r="J782" s="811" t="s">
        <v>1478</v>
      </c>
      <c r="K782" s="811"/>
    </row>
    <row r="783" spans="3:11" x14ac:dyDescent="0.25">
      <c r="C783" s="826"/>
      <c r="D783" s="836"/>
      <c r="E783" s="818"/>
      <c r="F783" s="810">
        <v>0</v>
      </c>
      <c r="G783" s="838"/>
      <c r="H783" s="827"/>
      <c r="I783" s="821" t="e">
        <v>#N/A</v>
      </c>
      <c r="J783" s="811" t="s">
        <v>1478</v>
      </c>
      <c r="K783" s="811"/>
    </row>
    <row r="784" spans="3:11" x14ac:dyDescent="0.25">
      <c r="C784" s="826"/>
      <c r="D784" s="836"/>
      <c r="E784" s="818"/>
      <c r="F784" s="810">
        <v>0</v>
      </c>
      <c r="G784" s="838"/>
      <c r="H784" s="827"/>
      <c r="I784" s="821" t="e">
        <v>#N/A</v>
      </c>
      <c r="J784" s="811" t="s">
        <v>1478</v>
      </c>
      <c r="K784" s="811"/>
    </row>
    <row r="785" spans="3:11" x14ac:dyDescent="0.25">
      <c r="C785" s="826"/>
      <c r="D785" s="836"/>
      <c r="E785" s="818"/>
      <c r="F785" s="810">
        <v>0</v>
      </c>
      <c r="G785" s="838"/>
      <c r="H785" s="827"/>
      <c r="I785" s="821" t="e">
        <v>#N/A</v>
      </c>
      <c r="J785" s="811" t="s">
        <v>1478</v>
      </c>
      <c r="K785" s="811"/>
    </row>
    <row r="786" spans="3:11" x14ac:dyDescent="0.25">
      <c r="C786" s="826"/>
      <c r="D786" s="836"/>
      <c r="E786" s="818"/>
      <c r="F786" s="810">
        <v>0</v>
      </c>
      <c r="G786" s="838"/>
      <c r="H786" s="827"/>
      <c r="I786" s="821" t="e">
        <v>#N/A</v>
      </c>
      <c r="J786" s="811" t="s">
        <v>1478</v>
      </c>
      <c r="K786" s="811"/>
    </row>
    <row r="787" spans="3:11" x14ac:dyDescent="0.25">
      <c r="C787" s="826"/>
      <c r="D787" s="836"/>
      <c r="E787" s="818"/>
      <c r="F787" s="810">
        <v>0</v>
      </c>
      <c r="G787" s="838"/>
      <c r="H787" s="827"/>
      <c r="I787" s="821" t="e">
        <v>#N/A</v>
      </c>
      <c r="J787" s="811" t="s">
        <v>1478</v>
      </c>
      <c r="K787" s="811"/>
    </row>
    <row r="788" spans="3:11" x14ac:dyDescent="0.25">
      <c r="C788" s="828"/>
      <c r="D788" s="834"/>
      <c r="E788" s="817"/>
      <c r="F788" s="810">
        <v>0</v>
      </c>
      <c r="G788" s="838"/>
      <c r="H788" s="829"/>
      <c r="I788" s="821" t="e">
        <v>#N/A</v>
      </c>
      <c r="J788" s="811" t="s">
        <v>1478</v>
      </c>
      <c r="K788" s="811"/>
    </row>
    <row r="789" spans="3:11" x14ac:dyDescent="0.25">
      <c r="C789" s="828"/>
      <c r="D789" s="834"/>
      <c r="E789" s="817"/>
      <c r="F789" s="810">
        <v>0</v>
      </c>
      <c r="G789" s="838"/>
      <c r="H789" s="829"/>
      <c r="I789" s="821" t="e">
        <v>#N/A</v>
      </c>
      <c r="J789" s="811" t="s">
        <v>1478</v>
      </c>
      <c r="K789" s="811"/>
    </row>
    <row r="790" spans="3:11" x14ac:dyDescent="0.25">
      <c r="C790" s="828"/>
      <c r="D790" s="834"/>
      <c r="E790" s="817"/>
      <c r="F790" s="810">
        <v>0</v>
      </c>
      <c r="G790" s="838"/>
      <c r="H790" s="829"/>
      <c r="I790" s="821" t="e">
        <v>#N/A</v>
      </c>
      <c r="J790" s="811" t="s">
        <v>1478</v>
      </c>
      <c r="K790" s="811"/>
    </row>
    <row r="791" spans="3:11" x14ac:dyDescent="0.25">
      <c r="C791" s="828"/>
      <c r="D791" s="834"/>
      <c r="E791" s="817"/>
      <c r="F791" s="810">
        <v>0</v>
      </c>
      <c r="G791" s="838"/>
      <c r="H791" s="829"/>
      <c r="I791" s="821" t="e">
        <v>#N/A</v>
      </c>
      <c r="J791" s="811" t="s">
        <v>1478</v>
      </c>
      <c r="K791" s="811"/>
    </row>
    <row r="792" spans="3:11" x14ac:dyDescent="0.25">
      <c r="C792" s="828"/>
      <c r="D792" s="834"/>
      <c r="E792" s="817"/>
      <c r="F792" s="810">
        <v>0</v>
      </c>
      <c r="G792" s="838"/>
      <c r="H792" s="829"/>
      <c r="I792" s="821" t="e">
        <v>#N/A</v>
      </c>
      <c r="J792" s="811" t="s">
        <v>1478</v>
      </c>
      <c r="K792" s="811"/>
    </row>
    <row r="793" spans="3:11" x14ac:dyDescent="0.25">
      <c r="C793" s="828"/>
      <c r="D793" s="834"/>
      <c r="E793" s="817"/>
      <c r="F793" s="810">
        <v>0</v>
      </c>
      <c r="G793" s="838"/>
      <c r="H793" s="829"/>
      <c r="I793" s="821" t="e">
        <v>#N/A</v>
      </c>
      <c r="J793" s="811" t="s">
        <v>1478</v>
      </c>
      <c r="K793" s="811"/>
    </row>
    <row r="794" spans="3:11" x14ac:dyDescent="0.25">
      <c r="C794" s="828"/>
      <c r="D794" s="834"/>
      <c r="E794" s="817"/>
      <c r="F794" s="810">
        <v>0</v>
      </c>
      <c r="G794" s="838"/>
      <c r="H794" s="829"/>
      <c r="I794" s="821" t="e">
        <v>#N/A</v>
      </c>
      <c r="J794" s="811" t="s">
        <v>1478</v>
      </c>
      <c r="K794" s="811"/>
    </row>
    <row r="795" spans="3:11" x14ac:dyDescent="0.25">
      <c r="C795" s="828"/>
      <c r="D795" s="834"/>
      <c r="E795" s="817"/>
      <c r="F795" s="810">
        <v>0</v>
      </c>
      <c r="G795" s="838"/>
      <c r="H795" s="829"/>
      <c r="I795" s="821" t="e">
        <v>#N/A</v>
      </c>
      <c r="J795" s="811" t="s">
        <v>1478</v>
      </c>
      <c r="K795" s="811"/>
    </row>
    <row r="796" spans="3:11" x14ac:dyDescent="0.25">
      <c r="C796" s="830"/>
      <c r="D796" s="834"/>
      <c r="E796" s="817"/>
      <c r="F796" s="810">
        <v>0</v>
      </c>
      <c r="G796" s="838"/>
      <c r="H796" s="831"/>
      <c r="I796" s="821" t="e">
        <v>#N/A</v>
      </c>
      <c r="J796" s="811" t="s">
        <v>1478</v>
      </c>
      <c r="K796" s="811"/>
    </row>
    <row r="797" spans="3:11" x14ac:dyDescent="0.25">
      <c r="C797" s="830"/>
      <c r="D797" s="834"/>
      <c r="E797" s="817"/>
      <c r="F797" s="810">
        <v>0</v>
      </c>
      <c r="G797" s="838"/>
      <c r="H797" s="831"/>
      <c r="I797" s="821" t="e">
        <v>#N/A</v>
      </c>
      <c r="J797" s="811" t="s">
        <v>1478</v>
      </c>
      <c r="K797" s="811"/>
    </row>
    <row r="798" spans="3:11" x14ac:dyDescent="0.25">
      <c r="C798" s="830"/>
      <c r="D798" s="834"/>
      <c r="E798" s="817"/>
      <c r="F798" s="810">
        <v>0</v>
      </c>
      <c r="G798" s="838"/>
      <c r="H798" s="831"/>
      <c r="I798" s="821" t="e">
        <v>#N/A</v>
      </c>
      <c r="J798" s="811" t="s">
        <v>1478</v>
      </c>
      <c r="K798" s="811"/>
    </row>
    <row r="799" spans="3:11" x14ac:dyDescent="0.25">
      <c r="C799" s="830"/>
      <c r="D799" s="834"/>
      <c r="E799" s="817"/>
      <c r="F799" s="810">
        <v>0</v>
      </c>
      <c r="G799" s="838"/>
      <c r="H799" s="831"/>
      <c r="I799" s="821" t="e">
        <v>#N/A</v>
      </c>
      <c r="J799" s="811" t="s">
        <v>1478</v>
      </c>
      <c r="K799" s="811"/>
    </row>
    <row r="800" spans="3:11" ht="15.75" thickBot="1" x14ac:dyDescent="0.3">
      <c r="C800" s="832"/>
      <c r="D800" s="837"/>
      <c r="E800" s="813"/>
      <c r="F800" s="814">
        <v>0</v>
      </c>
      <c r="G800" s="839"/>
      <c r="H800" s="833"/>
      <c r="I800" s="822" t="e">
        <v>#N/A</v>
      </c>
      <c r="J800" s="815" t="s">
        <v>1478</v>
      </c>
      <c r="K800" s="819"/>
    </row>
    <row r="802" spans="3:11" ht="15.75" thickBot="1" x14ac:dyDescent="0.3">
      <c r="C802" s="800"/>
      <c r="D802" s="800"/>
      <c r="E802" s="800"/>
      <c r="F802" s="808"/>
      <c r="G802" s="807"/>
      <c r="H802" s="808"/>
      <c r="I802" s="808"/>
      <c r="J802" s="800"/>
      <c r="K802" s="800"/>
    </row>
    <row r="803" spans="3:11" ht="15.75" thickBot="1" x14ac:dyDescent="0.3">
      <c r="C803" s="835" t="s">
        <v>53</v>
      </c>
      <c r="D803" s="851">
        <v>20860</v>
      </c>
      <c r="E803" s="800"/>
      <c r="F803" s="802"/>
      <c r="G803" s="805"/>
      <c r="H803" s="802"/>
      <c r="I803" s="802"/>
      <c r="J803" s="800"/>
      <c r="K803" s="800"/>
    </row>
    <row r="804" spans="3:11" x14ac:dyDescent="0.25">
      <c r="C804" s="802"/>
      <c r="D804" s="801"/>
      <c r="E804" s="809"/>
      <c r="F804" s="809"/>
      <c r="G804" s="809"/>
      <c r="H804" s="803"/>
      <c r="I804" s="803"/>
      <c r="J804" s="803"/>
      <c r="K804" s="816"/>
    </row>
    <row r="805" spans="3:11" x14ac:dyDescent="0.25">
      <c r="C805" s="802"/>
      <c r="D805" s="801"/>
      <c r="E805" s="809"/>
      <c r="F805" s="809"/>
      <c r="G805" s="809"/>
      <c r="H805" s="803"/>
      <c r="I805" s="803"/>
      <c r="J805" s="803"/>
      <c r="K805" s="816"/>
    </row>
    <row r="806" spans="3:11" ht="15.75" x14ac:dyDescent="0.25">
      <c r="C806" s="840" t="s">
        <v>391</v>
      </c>
      <c r="D806" s="846" t="s">
        <v>2001</v>
      </c>
      <c r="E806" s="809"/>
      <c r="F806" s="809"/>
      <c r="G806" s="809"/>
      <c r="H806" s="803"/>
      <c r="I806" s="803"/>
      <c r="J806" s="803"/>
      <c r="K806" s="816"/>
    </row>
    <row r="807" spans="3:11" ht="18.75" x14ac:dyDescent="0.25">
      <c r="C807" s="841" t="s">
        <v>2002</v>
      </c>
      <c r="D807" s="801"/>
      <c r="E807" s="809"/>
      <c r="F807" s="809"/>
      <c r="G807" s="809"/>
      <c r="H807" s="803"/>
      <c r="I807" s="803"/>
      <c r="J807" s="803"/>
      <c r="K807" s="816"/>
    </row>
    <row r="808" spans="3:11" ht="15.75" thickBot="1" x14ac:dyDescent="0.3">
      <c r="C808" s="800"/>
      <c r="D808" s="800"/>
      <c r="E808" s="800"/>
      <c r="F808" s="809"/>
      <c r="G808" s="803"/>
      <c r="H808" s="803"/>
      <c r="I808" s="803"/>
      <c r="J808" s="800"/>
      <c r="K808" s="800"/>
    </row>
    <row r="809" spans="3:11" ht="30.75" thickBot="1" x14ac:dyDescent="0.3">
      <c r="C809" s="820" t="s">
        <v>44</v>
      </c>
      <c r="D809" s="820" t="s">
        <v>55</v>
      </c>
      <c r="E809" s="825" t="s">
        <v>57</v>
      </c>
      <c r="F809" s="824" t="s">
        <v>27</v>
      </c>
      <c r="G809" s="823" t="s">
        <v>130</v>
      </c>
      <c r="H809" s="825" t="s">
        <v>46</v>
      </c>
      <c r="I809" s="823" t="s">
        <v>131</v>
      </c>
      <c r="J809" s="823" t="s">
        <v>409</v>
      </c>
      <c r="K809" s="823" t="s">
        <v>410</v>
      </c>
    </row>
    <row r="810" spans="3:11" ht="15.75" thickBot="1" x14ac:dyDescent="0.3">
      <c r="C810" s="844" t="s">
        <v>419</v>
      </c>
      <c r="D810" s="845">
        <v>8</v>
      </c>
      <c r="E810" s="843">
        <v>2500</v>
      </c>
      <c r="F810" s="810">
        <v>20000</v>
      </c>
      <c r="G810" s="838" t="s">
        <v>128</v>
      </c>
      <c r="H810" s="827" t="s">
        <v>306</v>
      </c>
      <c r="I810" s="821" t="s">
        <v>186</v>
      </c>
      <c r="J810" s="842" t="s">
        <v>1362</v>
      </c>
      <c r="K810" s="811" t="s">
        <v>401</v>
      </c>
    </row>
    <row r="811" spans="3:11" x14ac:dyDescent="0.25">
      <c r="C811" s="844" t="s">
        <v>434</v>
      </c>
      <c r="D811" s="836">
        <v>1</v>
      </c>
      <c r="E811" s="843">
        <v>860</v>
      </c>
      <c r="F811" s="810">
        <v>860</v>
      </c>
      <c r="G811" s="838" t="s">
        <v>128</v>
      </c>
      <c r="H811" s="827" t="s">
        <v>306</v>
      </c>
      <c r="I811" s="821" t="s">
        <v>186</v>
      </c>
      <c r="J811" s="811" t="s">
        <v>1362</v>
      </c>
      <c r="K811" s="811" t="s">
        <v>401</v>
      </c>
    </row>
    <row r="812" spans="3:11" x14ac:dyDescent="0.25">
      <c r="C812" s="826"/>
      <c r="D812" s="836"/>
      <c r="E812" s="818"/>
      <c r="F812" s="810">
        <v>0</v>
      </c>
      <c r="G812" s="838"/>
      <c r="H812" s="827"/>
      <c r="I812" s="821" t="e">
        <v>#N/A</v>
      </c>
      <c r="J812" s="811"/>
      <c r="K812" s="811" t="s">
        <v>411</v>
      </c>
    </row>
    <row r="813" spans="3:11" x14ac:dyDescent="0.25">
      <c r="C813" s="826"/>
      <c r="D813" s="836"/>
      <c r="E813" s="818"/>
      <c r="F813" s="810">
        <v>0</v>
      </c>
      <c r="G813" s="838"/>
      <c r="H813" s="827"/>
      <c r="I813" s="821" t="e">
        <v>#N/A</v>
      </c>
      <c r="J813" s="811"/>
      <c r="K813" s="811" t="s">
        <v>411</v>
      </c>
    </row>
    <row r="814" spans="3:11" x14ac:dyDescent="0.25">
      <c r="C814" s="826"/>
      <c r="D814" s="836"/>
      <c r="E814" s="818"/>
      <c r="F814" s="810">
        <v>0</v>
      </c>
      <c r="G814" s="838"/>
      <c r="H814" s="827"/>
      <c r="I814" s="821" t="e">
        <v>#N/A</v>
      </c>
      <c r="J814" s="811"/>
      <c r="K814" s="811" t="s">
        <v>411</v>
      </c>
    </row>
    <row r="815" spans="3:11" x14ac:dyDescent="0.25">
      <c r="C815" s="826"/>
      <c r="D815" s="836"/>
      <c r="E815" s="818"/>
      <c r="F815" s="810">
        <v>0</v>
      </c>
      <c r="G815" s="838"/>
      <c r="H815" s="827"/>
      <c r="I815" s="821" t="e">
        <v>#N/A</v>
      </c>
      <c r="J815" s="811"/>
      <c r="K815" s="811" t="s">
        <v>400</v>
      </c>
    </row>
    <row r="816" spans="3:11" x14ac:dyDescent="0.25">
      <c r="C816" s="826"/>
      <c r="D816" s="836"/>
      <c r="E816" s="818"/>
      <c r="F816" s="810">
        <v>0</v>
      </c>
      <c r="G816" s="838"/>
      <c r="H816" s="827"/>
      <c r="I816" s="821" t="e">
        <v>#N/A</v>
      </c>
      <c r="J816" s="811"/>
      <c r="K816" s="811" t="s">
        <v>411</v>
      </c>
    </row>
    <row r="817" spans="3:11" x14ac:dyDescent="0.25">
      <c r="C817" s="826"/>
      <c r="D817" s="836"/>
      <c r="E817" s="818"/>
      <c r="F817" s="810">
        <v>0</v>
      </c>
      <c r="G817" s="838"/>
      <c r="H817" s="827"/>
      <c r="I817" s="821" t="e">
        <v>#N/A</v>
      </c>
      <c r="J817" s="811"/>
      <c r="K817" s="811" t="s">
        <v>411</v>
      </c>
    </row>
    <row r="818" spans="3:11" x14ac:dyDescent="0.25">
      <c r="C818" s="826"/>
      <c r="D818" s="836"/>
      <c r="E818" s="818"/>
      <c r="F818" s="810">
        <v>0</v>
      </c>
      <c r="G818" s="838"/>
      <c r="H818" s="827"/>
      <c r="I818" s="821" t="e">
        <v>#N/A</v>
      </c>
      <c r="J818" s="811"/>
      <c r="K818" s="811" t="s">
        <v>411</v>
      </c>
    </row>
    <row r="819" spans="3:11" x14ac:dyDescent="0.25">
      <c r="C819" s="826"/>
      <c r="D819" s="836"/>
      <c r="E819" s="818"/>
      <c r="F819" s="810">
        <v>0</v>
      </c>
      <c r="G819" s="838"/>
      <c r="H819" s="827"/>
      <c r="I819" s="821" t="e">
        <v>#N/A</v>
      </c>
      <c r="J819" s="811"/>
      <c r="K819" s="811" t="s">
        <v>411</v>
      </c>
    </row>
    <row r="820" spans="3:11" x14ac:dyDescent="0.25">
      <c r="C820" s="826"/>
      <c r="D820" s="836"/>
      <c r="E820" s="818"/>
      <c r="F820" s="810">
        <v>0</v>
      </c>
      <c r="G820" s="838"/>
      <c r="H820" s="827"/>
      <c r="I820" s="821" t="e">
        <v>#N/A</v>
      </c>
      <c r="J820" s="811"/>
      <c r="K820" s="811" t="s">
        <v>411</v>
      </c>
    </row>
    <row r="821" spans="3:11" x14ac:dyDescent="0.25">
      <c r="C821" s="826"/>
      <c r="D821" s="836"/>
      <c r="E821" s="818"/>
      <c r="F821" s="810">
        <v>0</v>
      </c>
      <c r="G821" s="838"/>
      <c r="H821" s="827"/>
      <c r="I821" s="821" t="e">
        <v>#N/A</v>
      </c>
      <c r="J821" s="811"/>
      <c r="K821" s="811" t="s">
        <v>411</v>
      </c>
    </row>
    <row r="822" spans="3:11" x14ac:dyDescent="0.25">
      <c r="C822" s="826"/>
      <c r="D822" s="836"/>
      <c r="E822" s="818"/>
      <c r="F822" s="810">
        <v>0</v>
      </c>
      <c r="G822" s="838"/>
      <c r="H822" s="827"/>
      <c r="I822" s="821" t="e">
        <v>#N/A</v>
      </c>
      <c r="J822" s="811"/>
      <c r="K822" s="811" t="s">
        <v>411</v>
      </c>
    </row>
    <row r="823" spans="3:11" x14ac:dyDescent="0.25">
      <c r="C823" s="826"/>
      <c r="D823" s="836"/>
      <c r="E823" s="818"/>
      <c r="F823" s="810">
        <v>0</v>
      </c>
      <c r="G823" s="838"/>
      <c r="H823" s="827"/>
      <c r="I823" s="821" t="e">
        <v>#N/A</v>
      </c>
      <c r="J823" s="811"/>
      <c r="K823" s="811" t="s">
        <v>411</v>
      </c>
    </row>
    <row r="824" spans="3:11" x14ac:dyDescent="0.25">
      <c r="C824" s="826"/>
      <c r="D824" s="836"/>
      <c r="E824" s="818"/>
      <c r="F824" s="810">
        <v>0</v>
      </c>
      <c r="G824" s="838"/>
      <c r="H824" s="827"/>
      <c r="I824" s="821" t="e">
        <v>#N/A</v>
      </c>
      <c r="J824" s="811"/>
      <c r="K824" s="811" t="s">
        <v>411</v>
      </c>
    </row>
    <row r="825" spans="3:11" x14ac:dyDescent="0.25">
      <c r="C825" s="826"/>
      <c r="D825" s="836"/>
      <c r="E825" s="818"/>
      <c r="F825" s="810">
        <v>0</v>
      </c>
      <c r="G825" s="838"/>
      <c r="H825" s="827"/>
      <c r="I825" s="821" t="e">
        <v>#N/A</v>
      </c>
      <c r="J825" s="811"/>
      <c r="K825" s="811" t="s">
        <v>411</v>
      </c>
    </row>
    <row r="826" spans="3:11" x14ac:dyDescent="0.25">
      <c r="C826" s="826"/>
      <c r="D826" s="836"/>
      <c r="E826" s="818"/>
      <c r="F826" s="810">
        <v>0</v>
      </c>
      <c r="G826" s="838"/>
      <c r="H826" s="827"/>
      <c r="I826" s="821" t="e">
        <v>#N/A</v>
      </c>
      <c r="J826" s="811"/>
      <c r="K826" s="811" t="s">
        <v>411</v>
      </c>
    </row>
    <row r="827" spans="3:11" x14ac:dyDescent="0.25">
      <c r="C827" s="826"/>
      <c r="D827" s="836"/>
      <c r="E827" s="818"/>
      <c r="F827" s="810">
        <v>0</v>
      </c>
      <c r="G827" s="838"/>
      <c r="H827" s="827"/>
      <c r="I827" s="821" t="e">
        <v>#N/A</v>
      </c>
      <c r="J827" s="811"/>
      <c r="K827" s="811" t="s">
        <v>411</v>
      </c>
    </row>
    <row r="828" spans="3:11" x14ac:dyDescent="0.25">
      <c r="C828" s="826"/>
      <c r="D828" s="836"/>
      <c r="E828" s="818"/>
      <c r="F828" s="810">
        <v>0</v>
      </c>
      <c r="G828" s="838"/>
      <c r="H828" s="827"/>
      <c r="I828" s="821" t="e">
        <v>#N/A</v>
      </c>
      <c r="J828" s="811"/>
      <c r="K828" s="811" t="s">
        <v>411</v>
      </c>
    </row>
    <row r="829" spans="3:11" x14ac:dyDescent="0.25">
      <c r="C829" s="826"/>
      <c r="D829" s="836"/>
      <c r="E829" s="818"/>
      <c r="F829" s="810">
        <v>0</v>
      </c>
      <c r="G829" s="838"/>
      <c r="H829" s="827"/>
      <c r="I829" s="821" t="e">
        <v>#N/A</v>
      </c>
      <c r="J829" s="811"/>
      <c r="K829" s="811" t="s">
        <v>411</v>
      </c>
    </row>
    <row r="830" spans="3:11" x14ac:dyDescent="0.25">
      <c r="C830" s="826"/>
      <c r="D830" s="836"/>
      <c r="E830" s="818"/>
      <c r="F830" s="810">
        <v>0</v>
      </c>
      <c r="G830" s="838"/>
      <c r="H830" s="827"/>
      <c r="I830" s="821" t="e">
        <v>#N/A</v>
      </c>
      <c r="J830" s="811"/>
      <c r="K830" s="811" t="s">
        <v>411</v>
      </c>
    </row>
    <row r="831" spans="3:11" x14ac:dyDescent="0.25">
      <c r="C831" s="826"/>
      <c r="D831" s="836"/>
      <c r="E831" s="818"/>
      <c r="F831" s="810">
        <v>0</v>
      </c>
      <c r="G831" s="838"/>
      <c r="H831" s="827"/>
      <c r="I831" s="821" t="e">
        <v>#N/A</v>
      </c>
      <c r="J831" s="811"/>
      <c r="K831" s="811" t="s">
        <v>411</v>
      </c>
    </row>
    <row r="832" spans="3:11" x14ac:dyDescent="0.25">
      <c r="C832" s="828"/>
      <c r="D832" s="834"/>
      <c r="E832" s="817"/>
      <c r="F832" s="810">
        <v>0</v>
      </c>
      <c r="G832" s="838"/>
      <c r="H832" s="829"/>
      <c r="I832" s="821" t="e">
        <v>#N/A</v>
      </c>
      <c r="J832" s="811"/>
      <c r="K832" s="811" t="s">
        <v>411</v>
      </c>
    </row>
    <row r="833" spans="3:11" x14ac:dyDescent="0.25">
      <c r="C833" s="828"/>
      <c r="D833" s="834"/>
      <c r="E833" s="817"/>
      <c r="F833" s="810">
        <v>0</v>
      </c>
      <c r="G833" s="838"/>
      <c r="H833" s="829"/>
      <c r="I833" s="821" t="e">
        <v>#N/A</v>
      </c>
      <c r="J833" s="811"/>
      <c r="K833" s="811" t="s">
        <v>411</v>
      </c>
    </row>
    <row r="834" spans="3:11" x14ac:dyDescent="0.25">
      <c r="C834" s="828"/>
      <c r="D834" s="834"/>
      <c r="E834" s="817"/>
      <c r="F834" s="810">
        <v>0</v>
      </c>
      <c r="G834" s="838"/>
      <c r="H834" s="829"/>
      <c r="I834" s="821" t="e">
        <v>#N/A</v>
      </c>
      <c r="J834" s="811"/>
      <c r="K834" s="811" t="s">
        <v>411</v>
      </c>
    </row>
    <row r="835" spans="3:11" x14ac:dyDescent="0.25">
      <c r="C835" s="828"/>
      <c r="D835" s="834"/>
      <c r="E835" s="817"/>
      <c r="F835" s="810">
        <v>0</v>
      </c>
      <c r="G835" s="838"/>
      <c r="H835" s="829"/>
      <c r="I835" s="821" t="e">
        <v>#N/A</v>
      </c>
      <c r="J835" s="811"/>
      <c r="K835" s="811" t="s">
        <v>411</v>
      </c>
    </row>
    <row r="836" spans="3:11" x14ac:dyDescent="0.25">
      <c r="C836" s="828"/>
      <c r="D836" s="834"/>
      <c r="E836" s="817"/>
      <c r="F836" s="810">
        <v>0</v>
      </c>
      <c r="G836" s="838"/>
      <c r="H836" s="829"/>
      <c r="I836" s="821" t="e">
        <v>#N/A</v>
      </c>
      <c r="J836" s="811"/>
      <c r="K836" s="811" t="s">
        <v>411</v>
      </c>
    </row>
    <row r="837" spans="3:11" x14ac:dyDescent="0.25">
      <c r="C837" s="828"/>
      <c r="D837" s="834"/>
      <c r="E837" s="817"/>
      <c r="F837" s="810">
        <v>0</v>
      </c>
      <c r="G837" s="838"/>
      <c r="H837" s="829"/>
      <c r="I837" s="821" t="e">
        <v>#N/A</v>
      </c>
      <c r="J837" s="811"/>
      <c r="K837" s="811" t="s">
        <v>411</v>
      </c>
    </row>
    <row r="838" spans="3:11" x14ac:dyDescent="0.25">
      <c r="C838" s="828"/>
      <c r="D838" s="834"/>
      <c r="E838" s="817"/>
      <c r="F838" s="810">
        <v>0</v>
      </c>
      <c r="G838" s="838"/>
      <c r="H838" s="829"/>
      <c r="I838" s="821" t="e">
        <v>#N/A</v>
      </c>
      <c r="J838" s="811"/>
      <c r="K838" s="811" t="s">
        <v>411</v>
      </c>
    </row>
    <row r="839" spans="3:11" x14ac:dyDescent="0.25">
      <c r="C839" s="828"/>
      <c r="D839" s="834"/>
      <c r="E839" s="817"/>
      <c r="F839" s="810">
        <v>0</v>
      </c>
      <c r="G839" s="838"/>
      <c r="H839" s="829"/>
      <c r="I839" s="821" t="e">
        <v>#N/A</v>
      </c>
      <c r="J839" s="811"/>
      <c r="K839" s="811" t="s">
        <v>411</v>
      </c>
    </row>
    <row r="840" spans="3:11" x14ac:dyDescent="0.25">
      <c r="C840" s="830"/>
      <c r="D840" s="834"/>
      <c r="E840" s="817"/>
      <c r="F840" s="810">
        <v>0</v>
      </c>
      <c r="G840" s="838"/>
      <c r="H840" s="831"/>
      <c r="I840" s="821" t="e">
        <v>#N/A</v>
      </c>
      <c r="J840" s="811"/>
      <c r="K840" s="811" t="s">
        <v>402</v>
      </c>
    </row>
    <row r="841" spans="3:11" x14ac:dyDescent="0.25">
      <c r="C841" s="830"/>
      <c r="D841" s="834"/>
      <c r="E841" s="817"/>
      <c r="F841" s="810">
        <v>0</v>
      </c>
      <c r="G841" s="838"/>
      <c r="H841" s="831"/>
      <c r="I841" s="821" t="e">
        <v>#N/A</v>
      </c>
      <c r="J841" s="811"/>
      <c r="K841" s="811" t="s">
        <v>411</v>
      </c>
    </row>
    <row r="842" spans="3:11" x14ac:dyDescent="0.25">
      <c r="C842" s="830"/>
      <c r="D842" s="834"/>
      <c r="E842" s="817"/>
      <c r="F842" s="810">
        <v>0</v>
      </c>
      <c r="G842" s="838"/>
      <c r="H842" s="831"/>
      <c r="I842" s="821" t="e">
        <v>#N/A</v>
      </c>
      <c r="J842" s="811"/>
      <c r="K842" s="811" t="s">
        <v>411</v>
      </c>
    </row>
    <row r="843" spans="3:11" x14ac:dyDescent="0.25">
      <c r="C843" s="830"/>
      <c r="D843" s="834"/>
      <c r="E843" s="817"/>
      <c r="F843" s="810">
        <v>0</v>
      </c>
      <c r="G843" s="838"/>
      <c r="H843" s="831"/>
      <c r="I843" s="821" t="e">
        <v>#N/A</v>
      </c>
      <c r="J843" s="811"/>
      <c r="K843" s="811" t="s">
        <v>411</v>
      </c>
    </row>
    <row r="844" spans="3:11" ht="15.75" thickBot="1" x14ac:dyDescent="0.3">
      <c r="C844" s="832"/>
      <c r="D844" s="837"/>
      <c r="E844" s="813"/>
      <c r="F844" s="814">
        <v>0</v>
      </c>
      <c r="G844" s="839"/>
      <c r="H844" s="833"/>
      <c r="I844" s="822" t="e">
        <v>#N/A</v>
      </c>
      <c r="J844" s="815"/>
      <c r="K844" s="819" t="s">
        <v>393</v>
      </c>
    </row>
    <row r="846" spans="3:11" ht="15.75" thickBot="1" x14ac:dyDescent="0.3">
      <c r="C846" s="800"/>
      <c r="D846" s="800"/>
      <c r="E846" s="800"/>
      <c r="F846" s="800"/>
      <c r="G846" s="800"/>
      <c r="H846" s="800"/>
      <c r="I846" s="800"/>
      <c r="J846" s="800"/>
      <c r="K846" s="800"/>
    </row>
    <row r="847" spans="3:11" ht="15.75" thickBot="1" x14ac:dyDescent="0.3">
      <c r="C847" s="835" t="s">
        <v>53</v>
      </c>
      <c r="D847" s="851">
        <v>450</v>
      </c>
      <c r="E847" s="800"/>
      <c r="F847" s="802"/>
      <c r="G847" s="805"/>
      <c r="H847" s="802"/>
      <c r="I847" s="802"/>
      <c r="J847" s="800"/>
      <c r="K847" s="800"/>
    </row>
    <row r="848" spans="3:11" x14ac:dyDescent="0.25">
      <c r="C848" s="802"/>
      <c r="D848" s="801"/>
      <c r="E848" s="809"/>
      <c r="F848" s="809"/>
      <c r="G848" s="809"/>
      <c r="H848" s="803"/>
      <c r="I848" s="803"/>
      <c r="J848" s="803"/>
      <c r="K848" s="816"/>
    </row>
    <row r="849" spans="3:11" x14ac:dyDescent="0.25">
      <c r="C849" s="802"/>
      <c r="D849" s="801"/>
      <c r="E849" s="809"/>
      <c r="F849" s="809"/>
      <c r="G849" s="809"/>
      <c r="H849" s="803"/>
      <c r="I849" s="803"/>
      <c r="J849" s="803"/>
      <c r="K849" s="816"/>
    </row>
    <row r="850" spans="3:11" ht="15.75" x14ac:dyDescent="0.25">
      <c r="C850" s="840" t="s">
        <v>391</v>
      </c>
      <c r="D850" s="846" t="s">
        <v>1999</v>
      </c>
      <c r="E850" s="809"/>
      <c r="F850" s="809"/>
      <c r="G850" s="809"/>
      <c r="H850" s="803"/>
      <c r="I850" s="803"/>
      <c r="J850" s="803"/>
      <c r="K850" s="816"/>
    </row>
    <row r="851" spans="3:11" ht="18.75" x14ac:dyDescent="0.25">
      <c r="C851" s="841" t="s">
        <v>2000</v>
      </c>
      <c r="D851" s="854"/>
      <c r="E851" s="809"/>
      <c r="F851" s="809"/>
      <c r="G851" s="809"/>
      <c r="H851" s="803"/>
      <c r="I851" s="803"/>
      <c r="J851" s="803"/>
      <c r="K851" s="816"/>
    </row>
    <row r="852" spans="3:11" ht="15.75" thickBot="1" x14ac:dyDescent="0.3">
      <c r="C852" s="800"/>
      <c r="D852" s="800"/>
      <c r="E852" s="800"/>
      <c r="F852" s="809"/>
      <c r="G852" s="803"/>
      <c r="H852" s="803"/>
      <c r="I852" s="803"/>
      <c r="J852" s="800"/>
      <c r="K852" s="800"/>
    </row>
    <row r="853" spans="3:11" ht="30.75" thickBot="1" x14ac:dyDescent="0.3">
      <c r="C853" s="820" t="s">
        <v>44</v>
      </c>
      <c r="D853" s="820" t="s">
        <v>55</v>
      </c>
      <c r="E853" s="825" t="s">
        <v>57</v>
      </c>
      <c r="F853" s="824" t="s">
        <v>27</v>
      </c>
      <c r="G853" s="823" t="s">
        <v>130</v>
      </c>
      <c r="H853" s="825" t="s">
        <v>46</v>
      </c>
      <c r="I853" s="823" t="s">
        <v>131</v>
      </c>
      <c r="J853" s="823" t="s">
        <v>409</v>
      </c>
      <c r="K853" s="823" t="s">
        <v>410</v>
      </c>
    </row>
    <row r="854" spans="3:11" x14ac:dyDescent="0.25">
      <c r="C854" s="844" t="s">
        <v>438</v>
      </c>
      <c r="D854" s="845"/>
      <c r="E854" s="843">
        <v>620</v>
      </c>
      <c r="F854" s="810">
        <v>0</v>
      </c>
      <c r="G854" s="838"/>
      <c r="H854" s="827"/>
      <c r="I854" s="821" t="e">
        <v>#N/A</v>
      </c>
      <c r="J854" s="842" t="s">
        <v>1478</v>
      </c>
      <c r="K854" s="811" t="s">
        <v>393</v>
      </c>
    </row>
    <row r="855" spans="3:11" x14ac:dyDescent="0.25">
      <c r="C855" s="812" t="s">
        <v>48</v>
      </c>
      <c r="D855" s="836">
        <v>1</v>
      </c>
      <c r="E855" s="818">
        <v>150</v>
      </c>
      <c r="F855" s="810">
        <v>150</v>
      </c>
      <c r="G855" s="838" t="s">
        <v>128</v>
      </c>
      <c r="H855" s="827" t="s">
        <v>716</v>
      </c>
      <c r="I855" s="821" t="s">
        <v>717</v>
      </c>
      <c r="J855" s="811" t="s">
        <v>1362</v>
      </c>
      <c r="K855" s="811" t="s">
        <v>395</v>
      </c>
    </row>
    <row r="856" spans="3:11" x14ac:dyDescent="0.25">
      <c r="C856" s="812" t="s">
        <v>48</v>
      </c>
      <c r="D856" s="836">
        <v>1</v>
      </c>
      <c r="E856" s="818">
        <v>150</v>
      </c>
      <c r="F856" s="810">
        <v>150</v>
      </c>
      <c r="G856" s="838" t="s">
        <v>128</v>
      </c>
      <c r="H856" s="827" t="s">
        <v>716</v>
      </c>
      <c r="I856" s="821" t="s">
        <v>717</v>
      </c>
      <c r="J856" s="811" t="s">
        <v>1362</v>
      </c>
      <c r="K856" s="811" t="s">
        <v>398</v>
      </c>
    </row>
    <row r="857" spans="3:11" x14ac:dyDescent="0.25">
      <c r="C857" s="812" t="s">
        <v>48</v>
      </c>
      <c r="D857" s="836">
        <v>1</v>
      </c>
      <c r="E857" s="818">
        <v>150</v>
      </c>
      <c r="F857" s="810">
        <v>150</v>
      </c>
      <c r="G857" s="838" t="s">
        <v>128</v>
      </c>
      <c r="H857" s="827" t="s">
        <v>716</v>
      </c>
      <c r="I857" s="821" t="s">
        <v>717</v>
      </c>
      <c r="J857" s="811" t="s">
        <v>1362</v>
      </c>
      <c r="K857" s="811" t="s">
        <v>402</v>
      </c>
    </row>
    <row r="858" spans="3:11" x14ac:dyDescent="0.25">
      <c r="C858" s="826"/>
      <c r="D858" s="836"/>
      <c r="E858" s="818"/>
      <c r="F858" s="810">
        <v>0</v>
      </c>
      <c r="G858" s="838"/>
      <c r="H858" s="827"/>
      <c r="I858" s="821" t="e">
        <v>#N/A</v>
      </c>
      <c r="J858" s="811" t="s">
        <v>1478</v>
      </c>
      <c r="K858" s="811" t="s">
        <v>411</v>
      </c>
    </row>
    <row r="859" spans="3:11" x14ac:dyDescent="0.25">
      <c r="C859" s="826"/>
      <c r="D859" s="836"/>
      <c r="E859" s="818"/>
      <c r="F859" s="810">
        <v>0</v>
      </c>
      <c r="G859" s="838"/>
      <c r="H859" s="827"/>
      <c r="I859" s="821" t="e">
        <v>#N/A</v>
      </c>
      <c r="J859" s="811" t="s">
        <v>1478</v>
      </c>
      <c r="K859" s="811" t="s">
        <v>400</v>
      </c>
    </row>
    <row r="860" spans="3:11" x14ac:dyDescent="0.25">
      <c r="C860" s="826"/>
      <c r="D860" s="836"/>
      <c r="E860" s="818"/>
      <c r="F860" s="810">
        <v>0</v>
      </c>
      <c r="G860" s="838"/>
      <c r="H860" s="827"/>
      <c r="I860" s="821" t="e">
        <v>#N/A</v>
      </c>
      <c r="J860" s="811" t="s">
        <v>1478</v>
      </c>
      <c r="K860" s="811" t="s">
        <v>411</v>
      </c>
    </row>
    <row r="861" spans="3:11" x14ac:dyDescent="0.25">
      <c r="C861" s="826"/>
      <c r="D861" s="836"/>
      <c r="E861" s="818"/>
      <c r="F861" s="810">
        <v>0</v>
      </c>
      <c r="G861" s="838"/>
      <c r="H861" s="827"/>
      <c r="I861" s="821" t="e">
        <v>#N/A</v>
      </c>
      <c r="J861" s="811" t="s">
        <v>1478</v>
      </c>
      <c r="K861" s="811" t="s">
        <v>411</v>
      </c>
    </row>
    <row r="862" spans="3:11" x14ac:dyDescent="0.25">
      <c r="C862" s="826"/>
      <c r="D862" s="836"/>
      <c r="E862" s="818"/>
      <c r="F862" s="810">
        <v>0</v>
      </c>
      <c r="G862" s="838"/>
      <c r="H862" s="827"/>
      <c r="I862" s="821" t="e">
        <v>#N/A</v>
      </c>
      <c r="J862" s="811" t="s">
        <v>1478</v>
      </c>
      <c r="K862" s="811" t="s">
        <v>411</v>
      </c>
    </row>
    <row r="863" spans="3:11" x14ac:dyDescent="0.25">
      <c r="C863" s="826"/>
      <c r="D863" s="836"/>
      <c r="E863" s="818"/>
      <c r="F863" s="810">
        <v>0</v>
      </c>
      <c r="G863" s="838"/>
      <c r="H863" s="827"/>
      <c r="I863" s="821" t="e">
        <v>#N/A</v>
      </c>
      <c r="J863" s="811" t="s">
        <v>1478</v>
      </c>
      <c r="K863" s="811" t="s">
        <v>411</v>
      </c>
    </row>
    <row r="864" spans="3:11" x14ac:dyDescent="0.25">
      <c r="C864" s="826"/>
      <c r="D864" s="836"/>
      <c r="E864" s="818"/>
      <c r="F864" s="810">
        <v>0</v>
      </c>
      <c r="G864" s="838"/>
      <c r="H864" s="827"/>
      <c r="I864" s="821" t="e">
        <v>#N/A</v>
      </c>
      <c r="J864" s="811" t="s">
        <v>1478</v>
      </c>
      <c r="K864" s="811" t="s">
        <v>411</v>
      </c>
    </row>
    <row r="865" spans="3:11" x14ac:dyDescent="0.25">
      <c r="C865" s="826"/>
      <c r="D865" s="836"/>
      <c r="E865" s="818"/>
      <c r="F865" s="810">
        <v>0</v>
      </c>
      <c r="G865" s="838"/>
      <c r="H865" s="827"/>
      <c r="I865" s="821" t="e">
        <v>#N/A</v>
      </c>
      <c r="J865" s="811" t="s">
        <v>1478</v>
      </c>
      <c r="K865" s="811" t="s">
        <v>411</v>
      </c>
    </row>
    <row r="866" spans="3:11" x14ac:dyDescent="0.25">
      <c r="C866" s="826"/>
      <c r="D866" s="836"/>
      <c r="E866" s="818"/>
      <c r="F866" s="810">
        <v>0</v>
      </c>
      <c r="G866" s="838"/>
      <c r="H866" s="827"/>
      <c r="I866" s="821" t="e">
        <v>#N/A</v>
      </c>
      <c r="J866" s="811" t="s">
        <v>1478</v>
      </c>
      <c r="K866" s="811" t="s">
        <v>411</v>
      </c>
    </row>
    <row r="867" spans="3:11" x14ac:dyDescent="0.25">
      <c r="C867" s="826"/>
      <c r="D867" s="836"/>
      <c r="E867" s="818"/>
      <c r="F867" s="810">
        <v>0</v>
      </c>
      <c r="G867" s="838"/>
      <c r="H867" s="827"/>
      <c r="I867" s="821" t="e">
        <v>#N/A</v>
      </c>
      <c r="J867" s="811" t="s">
        <v>1478</v>
      </c>
      <c r="K867" s="811" t="s">
        <v>411</v>
      </c>
    </row>
    <row r="868" spans="3:11" x14ac:dyDescent="0.25">
      <c r="C868" s="826"/>
      <c r="D868" s="836"/>
      <c r="E868" s="818"/>
      <c r="F868" s="810">
        <v>0</v>
      </c>
      <c r="G868" s="838"/>
      <c r="H868" s="827"/>
      <c r="I868" s="821" t="e">
        <v>#N/A</v>
      </c>
      <c r="J868" s="811" t="s">
        <v>1478</v>
      </c>
      <c r="K868" s="811" t="s">
        <v>411</v>
      </c>
    </row>
    <row r="869" spans="3:11" x14ac:dyDescent="0.25">
      <c r="C869" s="826"/>
      <c r="D869" s="836"/>
      <c r="E869" s="818"/>
      <c r="F869" s="810">
        <v>0</v>
      </c>
      <c r="G869" s="838"/>
      <c r="H869" s="827"/>
      <c r="I869" s="821" t="e">
        <v>#N/A</v>
      </c>
      <c r="J869" s="811" t="s">
        <v>1478</v>
      </c>
      <c r="K869" s="811" t="s">
        <v>411</v>
      </c>
    </row>
    <row r="870" spans="3:11" x14ac:dyDescent="0.25">
      <c r="C870" s="826"/>
      <c r="D870" s="836"/>
      <c r="E870" s="818"/>
      <c r="F870" s="810">
        <v>0</v>
      </c>
      <c r="G870" s="838"/>
      <c r="H870" s="827"/>
      <c r="I870" s="821" t="e">
        <v>#N/A</v>
      </c>
      <c r="J870" s="811" t="s">
        <v>1478</v>
      </c>
      <c r="K870" s="811" t="s">
        <v>411</v>
      </c>
    </row>
    <row r="871" spans="3:11" x14ac:dyDescent="0.25">
      <c r="C871" s="826"/>
      <c r="D871" s="836"/>
      <c r="E871" s="818"/>
      <c r="F871" s="810">
        <v>0</v>
      </c>
      <c r="G871" s="838"/>
      <c r="H871" s="827"/>
      <c r="I871" s="821" t="e">
        <v>#N/A</v>
      </c>
      <c r="J871" s="811" t="s">
        <v>1478</v>
      </c>
      <c r="K871" s="811" t="s">
        <v>411</v>
      </c>
    </row>
    <row r="872" spans="3:11" x14ac:dyDescent="0.25">
      <c r="C872" s="826"/>
      <c r="D872" s="836"/>
      <c r="E872" s="818"/>
      <c r="F872" s="810">
        <v>0</v>
      </c>
      <c r="G872" s="838"/>
      <c r="H872" s="827"/>
      <c r="I872" s="821" t="e">
        <v>#N/A</v>
      </c>
      <c r="J872" s="811" t="s">
        <v>1478</v>
      </c>
      <c r="K872" s="811" t="s">
        <v>411</v>
      </c>
    </row>
    <row r="873" spans="3:11" x14ac:dyDescent="0.25">
      <c r="C873" s="826"/>
      <c r="D873" s="836"/>
      <c r="E873" s="818"/>
      <c r="F873" s="810">
        <v>0</v>
      </c>
      <c r="G873" s="838"/>
      <c r="H873" s="827"/>
      <c r="I873" s="821" t="e">
        <v>#N/A</v>
      </c>
      <c r="J873" s="811" t="s">
        <v>1478</v>
      </c>
      <c r="K873" s="811" t="s">
        <v>411</v>
      </c>
    </row>
    <row r="874" spans="3:11" x14ac:dyDescent="0.25">
      <c r="C874" s="826"/>
      <c r="D874" s="836"/>
      <c r="E874" s="818"/>
      <c r="F874" s="810">
        <v>0</v>
      </c>
      <c r="G874" s="838"/>
      <c r="H874" s="827"/>
      <c r="I874" s="821" t="e">
        <v>#N/A</v>
      </c>
      <c r="J874" s="811" t="s">
        <v>1478</v>
      </c>
      <c r="K874" s="811" t="s">
        <v>411</v>
      </c>
    </row>
    <row r="875" spans="3:11" x14ac:dyDescent="0.25">
      <c r="C875" s="826"/>
      <c r="D875" s="836"/>
      <c r="E875" s="818"/>
      <c r="F875" s="810">
        <v>0</v>
      </c>
      <c r="G875" s="838"/>
      <c r="H875" s="827"/>
      <c r="I875" s="821" t="e">
        <v>#N/A</v>
      </c>
      <c r="J875" s="811" t="s">
        <v>1478</v>
      </c>
      <c r="K875" s="811" t="s">
        <v>411</v>
      </c>
    </row>
    <row r="876" spans="3:11" x14ac:dyDescent="0.25">
      <c r="C876" s="828"/>
      <c r="D876" s="834"/>
      <c r="E876" s="817"/>
      <c r="F876" s="810">
        <v>0</v>
      </c>
      <c r="G876" s="838"/>
      <c r="H876" s="829"/>
      <c r="I876" s="821" t="e">
        <v>#N/A</v>
      </c>
      <c r="J876" s="811" t="s">
        <v>1478</v>
      </c>
      <c r="K876" s="811" t="s">
        <v>411</v>
      </c>
    </row>
    <row r="877" spans="3:11" x14ac:dyDescent="0.25">
      <c r="C877" s="828"/>
      <c r="D877" s="834"/>
      <c r="E877" s="817"/>
      <c r="F877" s="810">
        <v>0</v>
      </c>
      <c r="G877" s="838"/>
      <c r="H877" s="829"/>
      <c r="I877" s="821" t="e">
        <v>#N/A</v>
      </c>
      <c r="J877" s="811" t="s">
        <v>1478</v>
      </c>
      <c r="K877" s="811" t="s">
        <v>411</v>
      </c>
    </row>
    <row r="878" spans="3:11" x14ac:dyDescent="0.25">
      <c r="C878" s="828"/>
      <c r="D878" s="834"/>
      <c r="E878" s="817"/>
      <c r="F878" s="810">
        <v>0</v>
      </c>
      <c r="G878" s="838"/>
      <c r="H878" s="829"/>
      <c r="I878" s="821" t="e">
        <v>#N/A</v>
      </c>
      <c r="J878" s="811" t="s">
        <v>1478</v>
      </c>
      <c r="K878" s="811" t="s">
        <v>411</v>
      </c>
    </row>
    <row r="879" spans="3:11" x14ac:dyDescent="0.25">
      <c r="C879" s="828"/>
      <c r="D879" s="834"/>
      <c r="E879" s="817"/>
      <c r="F879" s="810">
        <v>0</v>
      </c>
      <c r="G879" s="838"/>
      <c r="H879" s="829"/>
      <c r="I879" s="821" t="e">
        <v>#N/A</v>
      </c>
      <c r="J879" s="811" t="s">
        <v>1478</v>
      </c>
      <c r="K879" s="811" t="s">
        <v>411</v>
      </c>
    </row>
    <row r="880" spans="3:11" x14ac:dyDescent="0.25">
      <c r="C880" s="828"/>
      <c r="D880" s="834"/>
      <c r="E880" s="817"/>
      <c r="F880" s="810">
        <v>0</v>
      </c>
      <c r="G880" s="838"/>
      <c r="H880" s="829"/>
      <c r="I880" s="821" t="e">
        <v>#N/A</v>
      </c>
      <c r="J880" s="811" t="s">
        <v>1478</v>
      </c>
      <c r="K880" s="811" t="s">
        <v>411</v>
      </c>
    </row>
    <row r="881" spans="3:11" x14ac:dyDescent="0.25">
      <c r="C881" s="828"/>
      <c r="D881" s="834"/>
      <c r="E881" s="817"/>
      <c r="F881" s="810">
        <v>0</v>
      </c>
      <c r="G881" s="838"/>
      <c r="H881" s="829"/>
      <c r="I881" s="821" t="e">
        <v>#N/A</v>
      </c>
      <c r="J881" s="811" t="s">
        <v>1478</v>
      </c>
      <c r="K881" s="811" t="s">
        <v>411</v>
      </c>
    </row>
    <row r="882" spans="3:11" x14ac:dyDescent="0.25">
      <c r="C882" s="828"/>
      <c r="D882" s="834"/>
      <c r="E882" s="817"/>
      <c r="F882" s="810">
        <v>0</v>
      </c>
      <c r="G882" s="838"/>
      <c r="H882" s="829"/>
      <c r="I882" s="821" t="e">
        <v>#N/A</v>
      </c>
      <c r="J882" s="811" t="s">
        <v>1478</v>
      </c>
      <c r="K882" s="811" t="s">
        <v>411</v>
      </c>
    </row>
    <row r="883" spans="3:11" x14ac:dyDescent="0.25">
      <c r="C883" s="828"/>
      <c r="D883" s="834"/>
      <c r="E883" s="817"/>
      <c r="F883" s="810">
        <v>0</v>
      </c>
      <c r="G883" s="838"/>
      <c r="H883" s="829"/>
      <c r="I883" s="821" t="e">
        <v>#N/A</v>
      </c>
      <c r="J883" s="811" t="s">
        <v>1478</v>
      </c>
      <c r="K883" s="811" t="s">
        <v>411</v>
      </c>
    </row>
    <row r="884" spans="3:11" x14ac:dyDescent="0.25">
      <c r="C884" s="830"/>
      <c r="D884" s="834"/>
      <c r="E884" s="817"/>
      <c r="F884" s="810">
        <v>0</v>
      </c>
      <c r="G884" s="838"/>
      <c r="H884" s="831"/>
      <c r="I884" s="821" t="e">
        <v>#N/A</v>
      </c>
      <c r="J884" s="811" t="s">
        <v>1478</v>
      </c>
      <c r="K884" s="811" t="s">
        <v>402</v>
      </c>
    </row>
    <row r="885" spans="3:11" x14ac:dyDescent="0.25">
      <c r="C885" s="830"/>
      <c r="D885" s="834"/>
      <c r="E885" s="817"/>
      <c r="F885" s="810">
        <v>0</v>
      </c>
      <c r="G885" s="838"/>
      <c r="H885" s="831"/>
      <c r="I885" s="821" t="e">
        <v>#N/A</v>
      </c>
      <c r="J885" s="811" t="s">
        <v>1478</v>
      </c>
      <c r="K885" s="811" t="s">
        <v>411</v>
      </c>
    </row>
    <row r="886" spans="3:11" x14ac:dyDescent="0.25">
      <c r="C886" s="830"/>
      <c r="D886" s="834"/>
      <c r="E886" s="817"/>
      <c r="F886" s="810">
        <v>0</v>
      </c>
      <c r="G886" s="838"/>
      <c r="H886" s="831"/>
      <c r="I886" s="821" t="e">
        <v>#N/A</v>
      </c>
      <c r="J886" s="811" t="s">
        <v>1478</v>
      </c>
      <c r="K886" s="811" t="s">
        <v>411</v>
      </c>
    </row>
    <row r="887" spans="3:11" x14ac:dyDescent="0.25">
      <c r="C887" s="830"/>
      <c r="D887" s="834"/>
      <c r="E887" s="817"/>
      <c r="F887" s="810">
        <v>0</v>
      </c>
      <c r="G887" s="838"/>
      <c r="H887" s="831"/>
      <c r="I887" s="821" t="e">
        <v>#N/A</v>
      </c>
      <c r="J887" s="811" t="s">
        <v>1478</v>
      </c>
      <c r="K887" s="811" t="s">
        <v>411</v>
      </c>
    </row>
    <row r="888" spans="3:11" ht="15.75" thickBot="1" x14ac:dyDescent="0.3">
      <c r="C888" s="832"/>
      <c r="D888" s="837"/>
      <c r="E888" s="813"/>
      <c r="F888" s="814">
        <v>0</v>
      </c>
      <c r="G888" s="839"/>
      <c r="H888" s="833"/>
      <c r="I888" s="822" t="e">
        <v>#N/A</v>
      </c>
      <c r="J888" s="815" t="s">
        <v>1478</v>
      </c>
      <c r="K888" s="819" t="s">
        <v>393</v>
      </c>
    </row>
    <row r="890" spans="3:11" ht="15.75" thickBot="1" x14ac:dyDescent="0.3"/>
    <row r="891" spans="3:11" ht="15.75" thickBot="1" x14ac:dyDescent="0.3">
      <c r="C891" s="935" t="s">
        <v>53</v>
      </c>
      <c r="D891" s="948">
        <v>24000</v>
      </c>
      <c r="E891" s="901"/>
      <c r="F891" s="903"/>
      <c r="G891" s="906"/>
      <c r="H891" s="903"/>
      <c r="I891" s="903"/>
      <c r="J891" s="901"/>
      <c r="K891" s="901"/>
    </row>
    <row r="892" spans="3:11" x14ac:dyDescent="0.25">
      <c r="C892" s="903"/>
      <c r="D892" s="902"/>
      <c r="E892" s="910"/>
      <c r="F892" s="910"/>
      <c r="G892" s="910"/>
      <c r="H892" s="904"/>
      <c r="I892" s="904"/>
      <c r="J892" s="904"/>
      <c r="K892" s="916"/>
    </row>
    <row r="893" spans="3:11" x14ac:dyDescent="0.25">
      <c r="C893" s="903"/>
      <c r="D893" s="902"/>
      <c r="E893" s="910"/>
      <c r="F893" s="910"/>
      <c r="G893" s="910"/>
      <c r="H893" s="904"/>
      <c r="I893" s="904"/>
      <c r="J893" s="904"/>
      <c r="K893" s="916"/>
    </row>
    <row r="894" spans="3:11" ht="15.75" x14ac:dyDescent="0.25">
      <c r="C894" s="941" t="s">
        <v>391</v>
      </c>
      <c r="D894" s="947" t="s">
        <v>2025</v>
      </c>
      <c r="E894" s="910"/>
      <c r="F894" s="910"/>
      <c r="G894" s="910"/>
      <c r="H894" s="904"/>
      <c r="I894" s="904"/>
      <c r="J894" s="904"/>
      <c r="K894" s="916"/>
    </row>
    <row r="895" spans="3:11" ht="18.75" x14ac:dyDescent="0.25">
      <c r="C895" s="942" t="s">
        <v>2026</v>
      </c>
      <c r="D895" s="902"/>
      <c r="E895" s="910"/>
      <c r="F895" s="910"/>
      <c r="G895" s="910"/>
      <c r="H895" s="904"/>
      <c r="I895" s="904"/>
      <c r="J895" s="904"/>
      <c r="K895" s="916"/>
    </row>
    <row r="896" spans="3:11" ht="15.75" thickBot="1" x14ac:dyDescent="0.3">
      <c r="C896" s="901"/>
      <c r="D896" s="901"/>
      <c r="E896" s="901"/>
      <c r="F896" s="910"/>
      <c r="G896" s="904"/>
      <c r="H896" s="904"/>
      <c r="I896" s="904"/>
      <c r="J896" s="901"/>
      <c r="K896" s="901"/>
    </row>
    <row r="897" spans="3:11" ht="30.75" thickBot="1" x14ac:dyDescent="0.3">
      <c r="C897" s="920" t="s">
        <v>44</v>
      </c>
      <c r="D897" s="920" t="s">
        <v>55</v>
      </c>
      <c r="E897" s="925" t="s">
        <v>57</v>
      </c>
      <c r="F897" s="924" t="s">
        <v>27</v>
      </c>
      <c r="G897" s="923" t="s">
        <v>130</v>
      </c>
      <c r="H897" s="925" t="s">
        <v>46</v>
      </c>
      <c r="I897" s="923" t="s">
        <v>131</v>
      </c>
      <c r="J897" s="923" t="s">
        <v>409</v>
      </c>
      <c r="K897" s="923" t="s">
        <v>410</v>
      </c>
    </row>
    <row r="898" spans="3:11" x14ac:dyDescent="0.25">
      <c r="C898" s="945" t="s">
        <v>453</v>
      </c>
      <c r="D898" s="946"/>
      <c r="E898" s="944">
        <v>4742.8290000000006</v>
      </c>
      <c r="F898" s="911">
        <v>0</v>
      </c>
      <c r="G898" s="938"/>
      <c r="H898" s="927"/>
      <c r="I898" s="921" t="e">
        <v>#N/A</v>
      </c>
      <c r="J898" s="943" t="s">
        <v>1513</v>
      </c>
      <c r="K898" s="912" t="s">
        <v>393</v>
      </c>
    </row>
    <row r="899" spans="3:11" x14ac:dyDescent="0.25">
      <c r="C899" s="926"/>
      <c r="D899" s="936"/>
      <c r="E899" s="918"/>
      <c r="F899" s="911">
        <v>0</v>
      </c>
      <c r="G899" s="938"/>
      <c r="H899" s="927"/>
      <c r="I899" s="921" t="e">
        <v>#N/A</v>
      </c>
      <c r="J899" s="912" t="s">
        <v>1513</v>
      </c>
      <c r="K899" s="912" t="s">
        <v>411</v>
      </c>
    </row>
    <row r="900" spans="3:11" x14ac:dyDescent="0.25">
      <c r="C900" s="926" t="s">
        <v>2027</v>
      </c>
      <c r="D900" s="936">
        <v>30</v>
      </c>
      <c r="E900" s="918">
        <v>800</v>
      </c>
      <c r="F900" s="911">
        <v>24000</v>
      </c>
      <c r="G900" s="938" t="s">
        <v>128</v>
      </c>
      <c r="H900" s="940" t="s">
        <v>824</v>
      </c>
      <c r="I900" s="921" t="s">
        <v>825</v>
      </c>
      <c r="J900" s="912" t="s">
        <v>1356</v>
      </c>
      <c r="K900" s="912" t="s">
        <v>399</v>
      </c>
    </row>
    <row r="901" spans="3:11" x14ac:dyDescent="0.25">
      <c r="C901" s="926"/>
      <c r="D901" s="936"/>
      <c r="E901" s="918"/>
      <c r="F901" s="911">
        <v>0</v>
      </c>
      <c r="G901" s="938"/>
      <c r="H901" s="927"/>
      <c r="I901" s="921" t="e">
        <v>#N/A</v>
      </c>
      <c r="J901" s="912" t="s">
        <v>1513</v>
      </c>
      <c r="K901" s="912" t="s">
        <v>411</v>
      </c>
    </row>
    <row r="902" spans="3:11" x14ac:dyDescent="0.25">
      <c r="C902" s="926"/>
      <c r="D902" s="936"/>
      <c r="E902" s="918"/>
      <c r="F902" s="911">
        <v>0</v>
      </c>
      <c r="G902" s="938"/>
      <c r="H902" s="927"/>
      <c r="I902" s="921" t="e">
        <v>#N/A</v>
      </c>
      <c r="J902" s="912" t="s">
        <v>1513</v>
      </c>
      <c r="K902" s="912" t="s">
        <v>411</v>
      </c>
    </row>
    <row r="903" spans="3:11" x14ac:dyDescent="0.25">
      <c r="C903" s="926"/>
      <c r="D903" s="936"/>
      <c r="E903" s="918"/>
      <c r="F903" s="911">
        <v>0</v>
      </c>
      <c r="G903" s="938"/>
      <c r="H903" s="927"/>
      <c r="I903" s="921" t="e">
        <v>#N/A</v>
      </c>
      <c r="J903" s="912" t="s">
        <v>1513</v>
      </c>
      <c r="K903" s="912" t="s">
        <v>400</v>
      </c>
    </row>
    <row r="904" spans="3:11" x14ac:dyDescent="0.25">
      <c r="C904" s="926"/>
      <c r="D904" s="936"/>
      <c r="E904" s="918"/>
      <c r="F904" s="911">
        <v>0</v>
      </c>
      <c r="G904" s="938"/>
      <c r="H904" s="927"/>
      <c r="I904" s="921" t="e">
        <v>#N/A</v>
      </c>
      <c r="J904" s="912" t="s">
        <v>1513</v>
      </c>
      <c r="K904" s="912" t="s">
        <v>411</v>
      </c>
    </row>
    <row r="905" spans="3:11" x14ac:dyDescent="0.25">
      <c r="C905" s="926"/>
      <c r="D905" s="936"/>
      <c r="E905" s="918"/>
      <c r="F905" s="911">
        <v>0</v>
      </c>
      <c r="G905" s="938"/>
      <c r="H905" s="927"/>
      <c r="I905" s="921" t="e">
        <v>#N/A</v>
      </c>
      <c r="J905" s="912" t="s">
        <v>1513</v>
      </c>
      <c r="K905" s="912" t="s">
        <v>411</v>
      </c>
    </row>
    <row r="906" spans="3:11" x14ac:dyDescent="0.25">
      <c r="C906" s="926"/>
      <c r="D906" s="936"/>
      <c r="E906" s="918"/>
      <c r="F906" s="911">
        <v>0</v>
      </c>
      <c r="G906" s="938"/>
      <c r="H906" s="927"/>
      <c r="I906" s="921" t="e">
        <v>#N/A</v>
      </c>
      <c r="J906" s="912" t="s">
        <v>1513</v>
      </c>
      <c r="K906" s="912" t="s">
        <v>411</v>
      </c>
    </row>
    <row r="907" spans="3:11" x14ac:dyDescent="0.25">
      <c r="C907" s="926"/>
      <c r="D907" s="936"/>
      <c r="E907" s="918"/>
      <c r="F907" s="911">
        <v>0</v>
      </c>
      <c r="G907" s="938"/>
      <c r="H907" s="927"/>
      <c r="I907" s="921" t="e">
        <v>#N/A</v>
      </c>
      <c r="J907" s="912" t="s">
        <v>1513</v>
      </c>
      <c r="K907" s="912" t="s">
        <v>411</v>
      </c>
    </row>
    <row r="908" spans="3:11" x14ac:dyDescent="0.25">
      <c r="C908" s="926"/>
      <c r="D908" s="936"/>
      <c r="E908" s="918"/>
      <c r="F908" s="911">
        <v>0</v>
      </c>
      <c r="G908" s="938"/>
      <c r="H908" s="927"/>
      <c r="I908" s="921" t="e">
        <v>#N/A</v>
      </c>
      <c r="J908" s="912" t="s">
        <v>1513</v>
      </c>
      <c r="K908" s="912" t="s">
        <v>411</v>
      </c>
    </row>
    <row r="909" spans="3:11" x14ac:dyDescent="0.25">
      <c r="C909" s="926"/>
      <c r="D909" s="936"/>
      <c r="E909" s="918"/>
      <c r="F909" s="911">
        <v>0</v>
      </c>
      <c r="G909" s="938"/>
      <c r="H909" s="927"/>
      <c r="I909" s="921" t="e">
        <v>#N/A</v>
      </c>
      <c r="J909" s="912" t="s">
        <v>1513</v>
      </c>
      <c r="K909" s="912" t="s">
        <v>411</v>
      </c>
    </row>
    <row r="910" spans="3:11" x14ac:dyDescent="0.25">
      <c r="C910" s="926"/>
      <c r="D910" s="936"/>
      <c r="E910" s="918"/>
      <c r="F910" s="911">
        <v>0</v>
      </c>
      <c r="G910" s="938"/>
      <c r="H910" s="927"/>
      <c r="I910" s="921" t="e">
        <v>#N/A</v>
      </c>
      <c r="J910" s="912" t="s">
        <v>1513</v>
      </c>
      <c r="K910" s="912" t="s">
        <v>411</v>
      </c>
    </row>
    <row r="911" spans="3:11" x14ac:dyDescent="0.25">
      <c r="C911" s="926"/>
      <c r="D911" s="936"/>
      <c r="E911" s="918"/>
      <c r="F911" s="911">
        <v>0</v>
      </c>
      <c r="G911" s="938"/>
      <c r="H911" s="927"/>
      <c r="I911" s="921" t="e">
        <v>#N/A</v>
      </c>
      <c r="J911" s="912" t="s">
        <v>1513</v>
      </c>
      <c r="K911" s="912" t="s">
        <v>411</v>
      </c>
    </row>
    <row r="912" spans="3:11" x14ac:dyDescent="0.25">
      <c r="C912" s="926"/>
      <c r="D912" s="936"/>
      <c r="E912" s="918"/>
      <c r="F912" s="911">
        <v>0</v>
      </c>
      <c r="G912" s="938"/>
      <c r="H912" s="927"/>
      <c r="I912" s="921" t="e">
        <v>#N/A</v>
      </c>
      <c r="J912" s="912" t="s">
        <v>1513</v>
      </c>
      <c r="K912" s="912" t="s">
        <v>411</v>
      </c>
    </row>
    <row r="913" spans="3:11" x14ac:dyDescent="0.25">
      <c r="C913" s="926"/>
      <c r="D913" s="936"/>
      <c r="E913" s="918"/>
      <c r="F913" s="911">
        <v>0</v>
      </c>
      <c r="G913" s="938"/>
      <c r="H913" s="927"/>
      <c r="I913" s="921" t="e">
        <v>#N/A</v>
      </c>
      <c r="J913" s="912" t="s">
        <v>1513</v>
      </c>
      <c r="K913" s="912" t="s">
        <v>411</v>
      </c>
    </row>
    <row r="914" spans="3:11" x14ac:dyDescent="0.25">
      <c r="C914" s="926"/>
      <c r="D914" s="936"/>
      <c r="E914" s="918"/>
      <c r="F914" s="911">
        <v>0</v>
      </c>
      <c r="G914" s="938"/>
      <c r="H914" s="927"/>
      <c r="I914" s="921" t="e">
        <v>#N/A</v>
      </c>
      <c r="J914" s="912" t="s">
        <v>1513</v>
      </c>
      <c r="K914" s="912" t="s">
        <v>411</v>
      </c>
    </row>
    <row r="915" spans="3:11" x14ac:dyDescent="0.25">
      <c r="C915" s="926"/>
      <c r="D915" s="936"/>
      <c r="E915" s="918"/>
      <c r="F915" s="911">
        <v>0</v>
      </c>
      <c r="G915" s="938"/>
      <c r="H915" s="927"/>
      <c r="I915" s="921" t="e">
        <v>#N/A</v>
      </c>
      <c r="J915" s="912" t="s">
        <v>1513</v>
      </c>
      <c r="K915" s="912" t="s">
        <v>411</v>
      </c>
    </row>
    <row r="916" spans="3:11" x14ac:dyDescent="0.25">
      <c r="C916" s="926"/>
      <c r="D916" s="936"/>
      <c r="E916" s="918"/>
      <c r="F916" s="911">
        <v>0</v>
      </c>
      <c r="G916" s="938"/>
      <c r="H916" s="927"/>
      <c r="I916" s="921" t="e">
        <v>#N/A</v>
      </c>
      <c r="J916" s="912" t="s">
        <v>1513</v>
      </c>
      <c r="K916" s="912" t="s">
        <v>411</v>
      </c>
    </row>
    <row r="917" spans="3:11" x14ac:dyDescent="0.25">
      <c r="C917" s="926"/>
      <c r="D917" s="936"/>
      <c r="E917" s="918"/>
      <c r="F917" s="911">
        <v>0</v>
      </c>
      <c r="G917" s="938"/>
      <c r="H917" s="927"/>
      <c r="I917" s="921" t="e">
        <v>#N/A</v>
      </c>
      <c r="J917" s="912" t="s">
        <v>1513</v>
      </c>
      <c r="K917" s="912" t="s">
        <v>411</v>
      </c>
    </row>
    <row r="918" spans="3:11" x14ac:dyDescent="0.25">
      <c r="C918" s="926"/>
      <c r="D918" s="936"/>
      <c r="E918" s="918"/>
      <c r="F918" s="911">
        <v>0</v>
      </c>
      <c r="G918" s="938"/>
      <c r="H918" s="927"/>
      <c r="I918" s="921" t="e">
        <v>#N/A</v>
      </c>
      <c r="J918" s="912" t="s">
        <v>1513</v>
      </c>
      <c r="K918" s="912" t="s">
        <v>411</v>
      </c>
    </row>
    <row r="919" spans="3:11" x14ac:dyDescent="0.25">
      <c r="C919" s="926"/>
      <c r="D919" s="936"/>
      <c r="E919" s="918"/>
      <c r="F919" s="911">
        <v>0</v>
      </c>
      <c r="G919" s="938"/>
      <c r="H919" s="927"/>
      <c r="I919" s="921" t="e">
        <v>#N/A</v>
      </c>
      <c r="J919" s="912" t="s">
        <v>1513</v>
      </c>
      <c r="K919" s="912" t="s">
        <v>411</v>
      </c>
    </row>
    <row r="920" spans="3:11" x14ac:dyDescent="0.25">
      <c r="C920" s="928"/>
      <c r="D920" s="934"/>
      <c r="E920" s="917"/>
      <c r="F920" s="911">
        <v>0</v>
      </c>
      <c r="G920" s="938"/>
      <c r="H920" s="929"/>
      <c r="I920" s="921" t="e">
        <v>#N/A</v>
      </c>
      <c r="J920" s="912" t="s">
        <v>1513</v>
      </c>
      <c r="K920" s="912" t="s">
        <v>411</v>
      </c>
    </row>
    <row r="921" spans="3:11" x14ac:dyDescent="0.25">
      <c r="C921" s="928"/>
      <c r="D921" s="934"/>
      <c r="E921" s="917"/>
      <c r="F921" s="911">
        <v>0</v>
      </c>
      <c r="G921" s="938"/>
      <c r="H921" s="929"/>
      <c r="I921" s="921" t="e">
        <v>#N/A</v>
      </c>
      <c r="J921" s="912" t="s">
        <v>1513</v>
      </c>
      <c r="K921" s="912" t="s">
        <v>411</v>
      </c>
    </row>
    <row r="922" spans="3:11" x14ac:dyDescent="0.25">
      <c r="C922" s="928"/>
      <c r="D922" s="934"/>
      <c r="E922" s="917"/>
      <c r="F922" s="911">
        <v>0</v>
      </c>
      <c r="G922" s="938"/>
      <c r="H922" s="929"/>
      <c r="I922" s="921" t="e">
        <v>#N/A</v>
      </c>
      <c r="J922" s="912" t="s">
        <v>1513</v>
      </c>
      <c r="K922" s="912" t="s">
        <v>411</v>
      </c>
    </row>
    <row r="923" spans="3:11" x14ac:dyDescent="0.25">
      <c r="C923" s="928"/>
      <c r="D923" s="934"/>
      <c r="E923" s="917"/>
      <c r="F923" s="911">
        <v>0</v>
      </c>
      <c r="G923" s="938"/>
      <c r="H923" s="929"/>
      <c r="I923" s="921" t="e">
        <v>#N/A</v>
      </c>
      <c r="J923" s="912" t="s">
        <v>1513</v>
      </c>
      <c r="K923" s="912" t="s">
        <v>411</v>
      </c>
    </row>
    <row r="924" spans="3:11" x14ac:dyDescent="0.25">
      <c r="C924" s="928"/>
      <c r="D924" s="934"/>
      <c r="E924" s="917"/>
      <c r="F924" s="911">
        <v>0</v>
      </c>
      <c r="G924" s="938"/>
      <c r="H924" s="929"/>
      <c r="I924" s="921" t="e">
        <v>#N/A</v>
      </c>
      <c r="J924" s="912" t="s">
        <v>1513</v>
      </c>
      <c r="K924" s="912" t="s">
        <v>411</v>
      </c>
    </row>
    <row r="925" spans="3:11" x14ac:dyDescent="0.25">
      <c r="C925" s="928"/>
      <c r="D925" s="934"/>
      <c r="E925" s="917"/>
      <c r="F925" s="911">
        <v>0</v>
      </c>
      <c r="G925" s="938"/>
      <c r="H925" s="929"/>
      <c r="I925" s="921" t="e">
        <v>#N/A</v>
      </c>
      <c r="J925" s="912" t="s">
        <v>1513</v>
      </c>
      <c r="K925" s="912" t="s">
        <v>411</v>
      </c>
    </row>
    <row r="926" spans="3:11" x14ac:dyDescent="0.25">
      <c r="C926" s="928"/>
      <c r="D926" s="934"/>
      <c r="E926" s="917"/>
      <c r="F926" s="911">
        <v>0</v>
      </c>
      <c r="G926" s="938"/>
      <c r="H926" s="929"/>
      <c r="I926" s="921" t="e">
        <v>#N/A</v>
      </c>
      <c r="J926" s="912" t="s">
        <v>1513</v>
      </c>
      <c r="K926" s="912" t="s">
        <v>411</v>
      </c>
    </row>
    <row r="927" spans="3:11" x14ac:dyDescent="0.25">
      <c r="C927" s="928"/>
      <c r="D927" s="934"/>
      <c r="E927" s="917"/>
      <c r="F927" s="911">
        <v>0</v>
      </c>
      <c r="G927" s="938"/>
      <c r="H927" s="929"/>
      <c r="I927" s="921" t="e">
        <v>#N/A</v>
      </c>
      <c r="J927" s="912" t="s">
        <v>1513</v>
      </c>
      <c r="K927" s="912" t="s">
        <v>411</v>
      </c>
    </row>
    <row r="928" spans="3:11" x14ac:dyDescent="0.25">
      <c r="C928" s="930"/>
      <c r="D928" s="934"/>
      <c r="E928" s="917"/>
      <c r="F928" s="911">
        <v>0</v>
      </c>
      <c r="G928" s="938"/>
      <c r="H928" s="931"/>
      <c r="I928" s="921" t="e">
        <v>#N/A</v>
      </c>
      <c r="J928" s="912" t="s">
        <v>1513</v>
      </c>
      <c r="K928" s="912" t="s">
        <v>402</v>
      </c>
    </row>
    <row r="929" spans="3:11" x14ac:dyDescent="0.25">
      <c r="C929" s="930"/>
      <c r="D929" s="934"/>
      <c r="E929" s="917"/>
      <c r="F929" s="911">
        <v>0</v>
      </c>
      <c r="G929" s="938"/>
      <c r="H929" s="931"/>
      <c r="I929" s="921" t="e">
        <v>#N/A</v>
      </c>
      <c r="J929" s="912" t="s">
        <v>1513</v>
      </c>
      <c r="K929" s="912" t="s">
        <v>411</v>
      </c>
    </row>
    <row r="930" spans="3:11" x14ac:dyDescent="0.25">
      <c r="C930" s="930"/>
      <c r="D930" s="934"/>
      <c r="E930" s="917"/>
      <c r="F930" s="911">
        <v>0</v>
      </c>
      <c r="G930" s="938"/>
      <c r="H930" s="931"/>
      <c r="I930" s="921" t="e">
        <v>#N/A</v>
      </c>
      <c r="J930" s="912" t="s">
        <v>1513</v>
      </c>
      <c r="K930" s="912" t="s">
        <v>411</v>
      </c>
    </row>
    <row r="931" spans="3:11" x14ac:dyDescent="0.25">
      <c r="C931" s="930"/>
      <c r="D931" s="934"/>
      <c r="E931" s="917"/>
      <c r="F931" s="911">
        <v>0</v>
      </c>
      <c r="G931" s="938"/>
      <c r="H931" s="931"/>
      <c r="I931" s="921" t="e">
        <v>#N/A</v>
      </c>
      <c r="J931" s="912" t="s">
        <v>1513</v>
      </c>
      <c r="K931" s="912" t="s">
        <v>411</v>
      </c>
    </row>
    <row r="932" spans="3:11" ht="15.75" thickBot="1" x14ac:dyDescent="0.3">
      <c r="C932" s="932"/>
      <c r="D932" s="937"/>
      <c r="E932" s="913"/>
      <c r="F932" s="914">
        <v>0</v>
      </c>
      <c r="G932" s="939"/>
      <c r="H932" s="933"/>
      <c r="I932" s="922" t="e">
        <v>#N/A</v>
      </c>
      <c r="J932" s="915" t="s">
        <v>1513</v>
      </c>
      <c r="K932" s="919" t="s">
        <v>393</v>
      </c>
    </row>
    <row r="934" spans="3:11" ht="15.75" thickBot="1" x14ac:dyDescent="0.3">
      <c r="C934" s="901"/>
      <c r="D934" s="901"/>
      <c r="E934" s="901"/>
      <c r="F934" s="909"/>
      <c r="G934" s="908"/>
      <c r="H934" s="909"/>
      <c r="I934" s="909"/>
      <c r="J934" s="901"/>
      <c r="K934" s="901"/>
    </row>
    <row r="935" spans="3:11" ht="15.75" thickBot="1" x14ac:dyDescent="0.3">
      <c r="C935" s="935" t="s">
        <v>53</v>
      </c>
      <c r="D935" s="948">
        <v>404994</v>
      </c>
      <c r="E935" s="901"/>
      <c r="F935" s="903"/>
      <c r="G935" s="906"/>
      <c r="H935" s="903"/>
      <c r="I935" s="903"/>
      <c r="J935" s="901"/>
      <c r="K935" s="901"/>
    </row>
    <row r="936" spans="3:11" x14ac:dyDescent="0.25">
      <c r="C936" s="903"/>
      <c r="D936" s="902"/>
      <c r="E936" s="910"/>
      <c r="F936" s="910"/>
      <c r="G936" s="910"/>
      <c r="H936" s="904"/>
      <c r="I936" s="904"/>
      <c r="J936" s="904"/>
      <c r="K936" s="916"/>
    </row>
    <row r="937" spans="3:11" x14ac:dyDescent="0.25">
      <c r="C937" s="903"/>
      <c r="D937" s="902"/>
      <c r="E937" s="910"/>
      <c r="F937" s="910"/>
      <c r="G937" s="910"/>
      <c r="H937" s="904"/>
      <c r="I937" s="904"/>
      <c r="J937" s="904"/>
      <c r="K937" s="916"/>
    </row>
    <row r="938" spans="3:11" ht="15.75" x14ac:dyDescent="0.25">
      <c r="C938" s="941" t="s">
        <v>391</v>
      </c>
      <c r="D938" s="947" t="s">
        <v>2028</v>
      </c>
      <c r="E938" s="910"/>
      <c r="F938" s="910"/>
      <c r="G938" s="910"/>
      <c r="H938" s="904"/>
      <c r="I938" s="904"/>
      <c r="J938" s="904"/>
      <c r="K938" s="916"/>
    </row>
    <row r="939" spans="3:11" ht="18.75" x14ac:dyDescent="0.25">
      <c r="C939" s="942" t="s">
        <v>2029</v>
      </c>
      <c r="D939" s="902"/>
      <c r="E939" s="910"/>
      <c r="F939" s="910"/>
      <c r="G939" s="910"/>
      <c r="H939" s="904"/>
      <c r="I939" s="904"/>
      <c r="J939" s="904"/>
      <c r="K939" s="916"/>
    </row>
    <row r="940" spans="3:11" ht="15.75" thickBot="1" x14ac:dyDescent="0.3">
      <c r="C940" s="901"/>
      <c r="D940" s="901"/>
      <c r="E940" s="901"/>
      <c r="F940" s="910"/>
      <c r="G940" s="904"/>
      <c r="H940" s="904"/>
      <c r="I940" s="904"/>
      <c r="J940" s="901"/>
      <c r="K940" s="901"/>
    </row>
    <row r="941" spans="3:11" ht="30.75" thickBot="1" x14ac:dyDescent="0.3">
      <c r="C941" s="920" t="s">
        <v>44</v>
      </c>
      <c r="D941" s="920" t="s">
        <v>55</v>
      </c>
      <c r="E941" s="925" t="s">
        <v>57</v>
      </c>
      <c r="F941" s="924" t="s">
        <v>27</v>
      </c>
      <c r="G941" s="923" t="s">
        <v>130</v>
      </c>
      <c r="H941" s="925" t="s">
        <v>46</v>
      </c>
      <c r="I941" s="923" t="s">
        <v>131</v>
      </c>
      <c r="J941" s="923" t="s">
        <v>409</v>
      </c>
      <c r="K941" s="923" t="s">
        <v>410</v>
      </c>
    </row>
    <row r="942" spans="3:11" x14ac:dyDescent="0.25">
      <c r="C942" s="945" t="s">
        <v>438</v>
      </c>
      <c r="D942" s="946"/>
      <c r="E942" s="944">
        <v>620</v>
      </c>
      <c r="F942" s="911">
        <v>0</v>
      </c>
      <c r="G942" s="938"/>
      <c r="H942" s="927"/>
      <c r="I942" s="921" t="e">
        <v>#N/A</v>
      </c>
      <c r="J942" s="943" t="s">
        <v>1478</v>
      </c>
      <c r="K942" s="912" t="s">
        <v>393</v>
      </c>
    </row>
    <row r="943" spans="3:11" x14ac:dyDescent="0.25">
      <c r="C943" s="926"/>
      <c r="D943" s="936"/>
      <c r="E943" s="918"/>
      <c r="F943" s="911">
        <v>0</v>
      </c>
      <c r="G943" s="938"/>
      <c r="H943" s="927"/>
      <c r="I943" s="921" t="e">
        <v>#N/A</v>
      </c>
      <c r="J943" s="912" t="s">
        <v>1478</v>
      </c>
      <c r="K943" s="912" t="s">
        <v>411</v>
      </c>
    </row>
    <row r="944" spans="3:11" ht="30" x14ac:dyDescent="0.25">
      <c r="C944" s="950" t="s">
        <v>2030</v>
      </c>
      <c r="D944" s="936">
        <v>1</v>
      </c>
      <c r="E944" s="918">
        <v>382281</v>
      </c>
      <c r="F944" s="911">
        <v>382281</v>
      </c>
      <c r="G944" s="938" t="s">
        <v>128</v>
      </c>
      <c r="H944" s="927" t="s">
        <v>996</v>
      </c>
      <c r="I944" s="921" t="s">
        <v>997</v>
      </c>
      <c r="J944" s="912" t="s">
        <v>1356</v>
      </c>
      <c r="K944" s="912" t="s">
        <v>399</v>
      </c>
    </row>
    <row r="945" spans="3:11" x14ac:dyDescent="0.25">
      <c r="C945" s="926" t="s">
        <v>2031</v>
      </c>
      <c r="D945" s="936">
        <v>1</v>
      </c>
      <c r="E945" s="918">
        <v>22713</v>
      </c>
      <c r="F945" s="911">
        <v>22713</v>
      </c>
      <c r="G945" s="938" t="s">
        <v>128</v>
      </c>
      <c r="H945" s="940" t="s">
        <v>824</v>
      </c>
      <c r="I945" s="921" t="s">
        <v>825</v>
      </c>
      <c r="J945" s="912" t="s">
        <v>1356</v>
      </c>
      <c r="K945" s="912" t="s">
        <v>400</v>
      </c>
    </row>
    <row r="946" spans="3:11" x14ac:dyDescent="0.25">
      <c r="C946" s="926"/>
      <c r="D946" s="936"/>
      <c r="E946" s="918"/>
      <c r="F946" s="911">
        <v>0</v>
      </c>
      <c r="G946" s="938"/>
      <c r="H946" s="927"/>
      <c r="I946" s="921" t="e">
        <v>#N/A</v>
      </c>
      <c r="J946" s="912" t="s">
        <v>1478</v>
      </c>
      <c r="K946" s="912" t="s">
        <v>411</v>
      </c>
    </row>
    <row r="947" spans="3:11" x14ac:dyDescent="0.25">
      <c r="C947" s="926"/>
      <c r="D947" s="936"/>
      <c r="E947" s="918"/>
      <c r="F947" s="911">
        <v>0</v>
      </c>
      <c r="G947" s="938"/>
      <c r="H947" s="927"/>
      <c r="I947" s="921" t="e">
        <v>#N/A</v>
      </c>
      <c r="J947" s="912" t="s">
        <v>1478</v>
      </c>
      <c r="K947" s="912" t="s">
        <v>400</v>
      </c>
    </row>
    <row r="948" spans="3:11" x14ac:dyDescent="0.25">
      <c r="C948" s="926"/>
      <c r="D948" s="936"/>
      <c r="E948" s="918"/>
      <c r="F948" s="911">
        <v>0</v>
      </c>
      <c r="G948" s="938"/>
      <c r="H948" s="927"/>
      <c r="I948" s="921" t="e">
        <v>#N/A</v>
      </c>
      <c r="J948" s="912" t="s">
        <v>1478</v>
      </c>
      <c r="K948" s="912" t="s">
        <v>411</v>
      </c>
    </row>
    <row r="949" spans="3:11" x14ac:dyDescent="0.25">
      <c r="C949" s="926"/>
      <c r="D949" s="936"/>
      <c r="E949" s="918"/>
      <c r="F949" s="911">
        <v>0</v>
      </c>
      <c r="G949" s="938"/>
      <c r="H949" s="927"/>
      <c r="I949" s="921" t="e">
        <v>#N/A</v>
      </c>
      <c r="J949" s="912" t="s">
        <v>1478</v>
      </c>
      <c r="K949" s="912" t="s">
        <v>411</v>
      </c>
    </row>
    <row r="950" spans="3:11" x14ac:dyDescent="0.25">
      <c r="C950" s="926"/>
      <c r="D950" s="936"/>
      <c r="E950" s="918"/>
      <c r="F950" s="911">
        <v>0</v>
      </c>
      <c r="G950" s="938"/>
      <c r="H950" s="927"/>
      <c r="I950" s="921" t="e">
        <v>#N/A</v>
      </c>
      <c r="J950" s="912" t="s">
        <v>1478</v>
      </c>
      <c r="K950" s="912" t="s">
        <v>411</v>
      </c>
    </row>
    <row r="951" spans="3:11" x14ac:dyDescent="0.25">
      <c r="C951" s="926"/>
      <c r="D951" s="936"/>
      <c r="E951" s="918"/>
      <c r="F951" s="911">
        <v>0</v>
      </c>
      <c r="G951" s="938"/>
      <c r="H951" s="927"/>
      <c r="I951" s="921" t="e">
        <v>#N/A</v>
      </c>
      <c r="J951" s="912" t="s">
        <v>1478</v>
      </c>
      <c r="K951" s="912" t="s">
        <v>411</v>
      </c>
    </row>
    <row r="952" spans="3:11" x14ac:dyDescent="0.25">
      <c r="C952" s="926"/>
      <c r="D952" s="936"/>
      <c r="E952" s="918"/>
      <c r="F952" s="911">
        <v>0</v>
      </c>
      <c r="G952" s="938"/>
      <c r="H952" s="927"/>
      <c r="I952" s="921" t="e">
        <v>#N/A</v>
      </c>
      <c r="J952" s="912" t="s">
        <v>1478</v>
      </c>
      <c r="K952" s="912" t="s">
        <v>411</v>
      </c>
    </row>
    <row r="953" spans="3:11" x14ac:dyDescent="0.25">
      <c r="C953" s="926"/>
      <c r="D953" s="936"/>
      <c r="E953" s="918"/>
      <c r="F953" s="911">
        <v>0</v>
      </c>
      <c r="G953" s="938"/>
      <c r="H953" s="927"/>
      <c r="I953" s="921" t="e">
        <v>#N/A</v>
      </c>
      <c r="J953" s="912" t="s">
        <v>1478</v>
      </c>
      <c r="K953" s="912" t="s">
        <v>411</v>
      </c>
    </row>
    <row r="954" spans="3:11" x14ac:dyDescent="0.25">
      <c r="C954" s="926"/>
      <c r="D954" s="936"/>
      <c r="E954" s="918"/>
      <c r="F954" s="911">
        <v>0</v>
      </c>
      <c r="G954" s="938"/>
      <c r="H954" s="927"/>
      <c r="I954" s="921" t="e">
        <v>#N/A</v>
      </c>
      <c r="J954" s="912" t="s">
        <v>1478</v>
      </c>
      <c r="K954" s="912" t="s">
        <v>411</v>
      </c>
    </row>
    <row r="955" spans="3:11" x14ac:dyDescent="0.25">
      <c r="C955" s="926"/>
      <c r="D955" s="936"/>
      <c r="E955" s="918"/>
      <c r="F955" s="911">
        <v>0</v>
      </c>
      <c r="G955" s="938"/>
      <c r="H955" s="927"/>
      <c r="I955" s="921" t="e">
        <v>#N/A</v>
      </c>
      <c r="J955" s="912" t="s">
        <v>1478</v>
      </c>
      <c r="K955" s="912" t="s">
        <v>411</v>
      </c>
    </row>
    <row r="956" spans="3:11" x14ac:dyDescent="0.25">
      <c r="C956" s="926"/>
      <c r="D956" s="936"/>
      <c r="E956" s="918"/>
      <c r="F956" s="911">
        <v>0</v>
      </c>
      <c r="G956" s="938"/>
      <c r="H956" s="927"/>
      <c r="I956" s="921" t="e">
        <v>#N/A</v>
      </c>
      <c r="J956" s="912" t="s">
        <v>1478</v>
      </c>
      <c r="K956" s="912" t="s">
        <v>411</v>
      </c>
    </row>
    <row r="957" spans="3:11" x14ac:dyDescent="0.25">
      <c r="C957" s="926"/>
      <c r="D957" s="936"/>
      <c r="E957" s="918"/>
      <c r="F957" s="911">
        <v>0</v>
      </c>
      <c r="G957" s="938"/>
      <c r="H957" s="927"/>
      <c r="I957" s="921" t="e">
        <v>#N/A</v>
      </c>
      <c r="J957" s="912" t="s">
        <v>1478</v>
      </c>
      <c r="K957" s="912" t="s">
        <v>411</v>
      </c>
    </row>
    <row r="958" spans="3:11" x14ac:dyDescent="0.25">
      <c r="C958" s="926"/>
      <c r="D958" s="936"/>
      <c r="E958" s="918"/>
      <c r="F958" s="911">
        <v>0</v>
      </c>
      <c r="G958" s="938"/>
      <c r="H958" s="927"/>
      <c r="I958" s="921" t="e">
        <v>#N/A</v>
      </c>
      <c r="J958" s="912" t="s">
        <v>1478</v>
      </c>
      <c r="K958" s="912" t="s">
        <v>411</v>
      </c>
    </row>
    <row r="959" spans="3:11" x14ac:dyDescent="0.25">
      <c r="C959" s="926"/>
      <c r="D959" s="936"/>
      <c r="E959" s="918"/>
      <c r="F959" s="911">
        <v>0</v>
      </c>
      <c r="G959" s="938"/>
      <c r="H959" s="927"/>
      <c r="I959" s="921" t="e">
        <v>#N/A</v>
      </c>
      <c r="J959" s="912" t="s">
        <v>1478</v>
      </c>
      <c r="K959" s="912" t="s">
        <v>411</v>
      </c>
    </row>
    <row r="960" spans="3:11" x14ac:dyDescent="0.25">
      <c r="C960" s="926"/>
      <c r="D960" s="936"/>
      <c r="E960" s="918"/>
      <c r="F960" s="911">
        <v>0</v>
      </c>
      <c r="G960" s="938"/>
      <c r="H960" s="927"/>
      <c r="I960" s="921" t="e">
        <v>#N/A</v>
      </c>
      <c r="J960" s="912" t="s">
        <v>1478</v>
      </c>
      <c r="K960" s="912" t="s">
        <v>411</v>
      </c>
    </row>
    <row r="961" spans="3:11" x14ac:dyDescent="0.25">
      <c r="C961" s="926"/>
      <c r="D961" s="936"/>
      <c r="E961" s="918"/>
      <c r="F961" s="911">
        <v>0</v>
      </c>
      <c r="G961" s="938"/>
      <c r="H961" s="927"/>
      <c r="I961" s="921" t="e">
        <v>#N/A</v>
      </c>
      <c r="J961" s="912" t="s">
        <v>1478</v>
      </c>
      <c r="K961" s="912" t="s">
        <v>411</v>
      </c>
    </row>
    <row r="962" spans="3:11" x14ac:dyDescent="0.25">
      <c r="C962" s="926"/>
      <c r="D962" s="936"/>
      <c r="E962" s="918"/>
      <c r="F962" s="911">
        <v>0</v>
      </c>
      <c r="G962" s="938"/>
      <c r="H962" s="927"/>
      <c r="I962" s="921" t="e">
        <v>#N/A</v>
      </c>
      <c r="J962" s="912" t="s">
        <v>1478</v>
      </c>
      <c r="K962" s="912" t="s">
        <v>411</v>
      </c>
    </row>
    <row r="963" spans="3:11" x14ac:dyDescent="0.25">
      <c r="C963" s="926"/>
      <c r="D963" s="936"/>
      <c r="E963" s="918"/>
      <c r="F963" s="911">
        <v>0</v>
      </c>
      <c r="G963" s="938"/>
      <c r="H963" s="927"/>
      <c r="I963" s="921" t="e">
        <v>#N/A</v>
      </c>
      <c r="J963" s="912" t="s">
        <v>1478</v>
      </c>
      <c r="K963" s="912" t="s">
        <v>411</v>
      </c>
    </row>
    <row r="964" spans="3:11" x14ac:dyDescent="0.25">
      <c r="C964" s="928"/>
      <c r="D964" s="934"/>
      <c r="E964" s="917"/>
      <c r="F964" s="911">
        <v>0</v>
      </c>
      <c r="G964" s="938"/>
      <c r="H964" s="929"/>
      <c r="I964" s="921" t="e">
        <v>#N/A</v>
      </c>
      <c r="J964" s="912" t="s">
        <v>1478</v>
      </c>
      <c r="K964" s="912" t="s">
        <v>411</v>
      </c>
    </row>
    <row r="965" spans="3:11" x14ac:dyDescent="0.25">
      <c r="C965" s="928"/>
      <c r="D965" s="934"/>
      <c r="E965" s="917"/>
      <c r="F965" s="911">
        <v>0</v>
      </c>
      <c r="G965" s="938"/>
      <c r="H965" s="929"/>
      <c r="I965" s="921" t="e">
        <v>#N/A</v>
      </c>
      <c r="J965" s="912" t="s">
        <v>1478</v>
      </c>
      <c r="K965" s="912" t="s">
        <v>411</v>
      </c>
    </row>
    <row r="966" spans="3:11" x14ac:dyDescent="0.25">
      <c r="C966" s="928"/>
      <c r="D966" s="934"/>
      <c r="E966" s="917"/>
      <c r="F966" s="911">
        <v>0</v>
      </c>
      <c r="G966" s="938"/>
      <c r="H966" s="929"/>
      <c r="I966" s="921" t="e">
        <v>#N/A</v>
      </c>
      <c r="J966" s="912" t="s">
        <v>1478</v>
      </c>
      <c r="K966" s="912" t="s">
        <v>411</v>
      </c>
    </row>
    <row r="967" spans="3:11" x14ac:dyDescent="0.25">
      <c r="C967" s="928"/>
      <c r="D967" s="934"/>
      <c r="E967" s="917"/>
      <c r="F967" s="911">
        <v>0</v>
      </c>
      <c r="G967" s="938"/>
      <c r="H967" s="929"/>
      <c r="I967" s="921" t="e">
        <v>#N/A</v>
      </c>
      <c r="J967" s="912" t="s">
        <v>1478</v>
      </c>
      <c r="K967" s="912" t="s">
        <v>411</v>
      </c>
    </row>
    <row r="968" spans="3:11" x14ac:dyDescent="0.25">
      <c r="C968" s="928"/>
      <c r="D968" s="934"/>
      <c r="E968" s="917"/>
      <c r="F968" s="911">
        <v>0</v>
      </c>
      <c r="G968" s="938"/>
      <c r="H968" s="929"/>
      <c r="I968" s="921" t="e">
        <v>#N/A</v>
      </c>
      <c r="J968" s="912" t="s">
        <v>1478</v>
      </c>
      <c r="K968" s="912" t="s">
        <v>411</v>
      </c>
    </row>
    <row r="969" spans="3:11" x14ac:dyDescent="0.25">
      <c r="C969" s="928"/>
      <c r="D969" s="934"/>
      <c r="E969" s="917"/>
      <c r="F969" s="911">
        <v>0</v>
      </c>
      <c r="G969" s="938"/>
      <c r="H969" s="929"/>
      <c r="I969" s="921" t="e">
        <v>#N/A</v>
      </c>
      <c r="J969" s="912" t="s">
        <v>1478</v>
      </c>
      <c r="K969" s="912" t="s">
        <v>411</v>
      </c>
    </row>
    <row r="970" spans="3:11" x14ac:dyDescent="0.25">
      <c r="C970" s="928"/>
      <c r="D970" s="934"/>
      <c r="E970" s="917"/>
      <c r="F970" s="911">
        <v>0</v>
      </c>
      <c r="G970" s="938"/>
      <c r="H970" s="929"/>
      <c r="I970" s="921" t="e">
        <v>#N/A</v>
      </c>
      <c r="J970" s="912" t="s">
        <v>1478</v>
      </c>
      <c r="K970" s="912" t="s">
        <v>411</v>
      </c>
    </row>
    <row r="971" spans="3:11" x14ac:dyDescent="0.25">
      <c r="C971" s="928"/>
      <c r="D971" s="934"/>
      <c r="E971" s="917"/>
      <c r="F971" s="911">
        <v>0</v>
      </c>
      <c r="G971" s="938"/>
      <c r="H971" s="929"/>
      <c r="I971" s="921" t="e">
        <v>#N/A</v>
      </c>
      <c r="J971" s="912" t="s">
        <v>1478</v>
      </c>
      <c r="K971" s="912" t="s">
        <v>411</v>
      </c>
    </row>
    <row r="972" spans="3:11" x14ac:dyDescent="0.25">
      <c r="C972" s="930"/>
      <c r="D972" s="934"/>
      <c r="E972" s="917"/>
      <c r="F972" s="911">
        <v>0</v>
      </c>
      <c r="G972" s="938"/>
      <c r="H972" s="931"/>
      <c r="I972" s="921" t="e">
        <v>#N/A</v>
      </c>
      <c r="J972" s="912" t="s">
        <v>1478</v>
      </c>
      <c r="K972" s="912" t="s">
        <v>402</v>
      </c>
    </row>
    <row r="973" spans="3:11" x14ac:dyDescent="0.25">
      <c r="C973" s="930"/>
      <c r="D973" s="934"/>
      <c r="E973" s="917"/>
      <c r="F973" s="911">
        <v>0</v>
      </c>
      <c r="G973" s="938"/>
      <c r="H973" s="931"/>
      <c r="I973" s="921" t="e">
        <v>#N/A</v>
      </c>
      <c r="J973" s="912" t="s">
        <v>1478</v>
      </c>
      <c r="K973" s="912" t="s">
        <v>411</v>
      </c>
    </row>
    <row r="974" spans="3:11" x14ac:dyDescent="0.25">
      <c r="C974" s="930"/>
      <c r="D974" s="934"/>
      <c r="E974" s="917"/>
      <c r="F974" s="911">
        <v>0</v>
      </c>
      <c r="G974" s="938"/>
      <c r="H974" s="931"/>
      <c r="I974" s="921" t="e">
        <v>#N/A</v>
      </c>
      <c r="J974" s="912" t="s">
        <v>1478</v>
      </c>
      <c r="K974" s="912" t="s">
        <v>411</v>
      </c>
    </row>
    <row r="975" spans="3:11" x14ac:dyDescent="0.25">
      <c r="C975" s="930"/>
      <c r="D975" s="934"/>
      <c r="E975" s="917"/>
      <c r="F975" s="911">
        <v>0</v>
      </c>
      <c r="G975" s="938"/>
      <c r="H975" s="931"/>
      <c r="I975" s="921" t="e">
        <v>#N/A</v>
      </c>
      <c r="J975" s="912" t="s">
        <v>1478</v>
      </c>
      <c r="K975" s="912" t="s">
        <v>411</v>
      </c>
    </row>
    <row r="976" spans="3:11" ht="15.75" thickBot="1" x14ac:dyDescent="0.3">
      <c r="C976" s="932"/>
      <c r="D976" s="937"/>
      <c r="E976" s="913"/>
      <c r="F976" s="914">
        <v>0</v>
      </c>
      <c r="G976" s="939"/>
      <c r="H976" s="933"/>
      <c r="I976" s="922" t="e">
        <v>#N/A</v>
      </c>
      <c r="J976" s="915" t="s">
        <v>1478</v>
      </c>
      <c r="K976" s="919" t="s">
        <v>393</v>
      </c>
    </row>
    <row r="978" spans="3:11" ht="15.75" thickBot="1" x14ac:dyDescent="0.3">
      <c r="C978" s="901"/>
      <c r="D978" s="901"/>
      <c r="E978" s="901"/>
      <c r="F978" s="901"/>
      <c r="G978" s="901"/>
      <c r="H978" s="901"/>
      <c r="I978" s="901"/>
      <c r="J978" s="901"/>
      <c r="K978" s="901"/>
    </row>
    <row r="979" spans="3:11" ht="15.75" thickBot="1" x14ac:dyDescent="0.3">
      <c r="C979" s="935" t="s">
        <v>53</v>
      </c>
      <c r="D979" s="948">
        <v>2900</v>
      </c>
      <c r="E979" s="901"/>
      <c r="F979" s="903"/>
      <c r="G979" s="906"/>
      <c r="H979" s="903"/>
      <c r="I979" s="903"/>
      <c r="J979" s="901"/>
      <c r="K979" s="901"/>
    </row>
    <row r="980" spans="3:11" x14ac:dyDescent="0.25">
      <c r="C980" s="903"/>
      <c r="D980" s="902"/>
      <c r="E980" s="910"/>
      <c r="F980" s="910"/>
      <c r="G980" s="910"/>
      <c r="H980" s="904"/>
      <c r="I980" s="904"/>
      <c r="J980" s="904"/>
      <c r="K980" s="916"/>
    </row>
    <row r="981" spans="3:11" x14ac:dyDescent="0.25">
      <c r="C981" s="903"/>
      <c r="D981" s="902"/>
      <c r="E981" s="910"/>
      <c r="F981" s="910"/>
      <c r="G981" s="910"/>
      <c r="H981" s="904"/>
      <c r="I981" s="904"/>
      <c r="J981" s="904"/>
      <c r="K981" s="916"/>
    </row>
    <row r="982" spans="3:11" ht="15.75" x14ac:dyDescent="0.25">
      <c r="C982" s="941" t="s">
        <v>391</v>
      </c>
      <c r="D982" s="947" t="s">
        <v>2032</v>
      </c>
      <c r="E982" s="910"/>
      <c r="F982" s="910"/>
      <c r="G982" s="910"/>
      <c r="H982" s="904"/>
      <c r="I982" s="904"/>
      <c r="J982" s="904"/>
      <c r="K982" s="916"/>
    </row>
    <row r="983" spans="3:11" ht="18.75" x14ac:dyDescent="0.25">
      <c r="C983" s="942" t="s">
        <v>2033</v>
      </c>
      <c r="D983" s="949"/>
      <c r="E983" s="910"/>
      <c r="F983" s="910"/>
      <c r="G983" s="910"/>
      <c r="H983" s="904"/>
      <c r="I983" s="904"/>
      <c r="J983" s="904"/>
      <c r="K983" s="916"/>
    </row>
    <row r="984" spans="3:11" ht="15.75" thickBot="1" x14ac:dyDescent="0.3">
      <c r="C984" s="901"/>
      <c r="D984" s="901"/>
      <c r="E984" s="901"/>
      <c r="F984" s="910"/>
      <c r="G984" s="904"/>
      <c r="H984" s="904"/>
      <c r="I984" s="904"/>
      <c r="J984" s="901"/>
      <c r="K984" s="901"/>
    </row>
    <row r="985" spans="3:11" ht="30.75" thickBot="1" x14ac:dyDescent="0.3">
      <c r="C985" s="920" t="s">
        <v>44</v>
      </c>
      <c r="D985" s="920" t="s">
        <v>55</v>
      </c>
      <c r="E985" s="925" t="s">
        <v>57</v>
      </c>
      <c r="F985" s="924" t="s">
        <v>27</v>
      </c>
      <c r="G985" s="923" t="s">
        <v>130</v>
      </c>
      <c r="H985" s="925" t="s">
        <v>46</v>
      </c>
      <c r="I985" s="923" t="s">
        <v>131</v>
      </c>
      <c r="J985" s="923" t="s">
        <v>409</v>
      </c>
      <c r="K985" s="923" t="s">
        <v>410</v>
      </c>
    </row>
    <row r="986" spans="3:11" x14ac:dyDescent="0.25">
      <c r="C986" s="945" t="s">
        <v>438</v>
      </c>
      <c r="D986" s="946"/>
      <c r="E986" s="944">
        <v>620</v>
      </c>
      <c r="F986" s="911">
        <v>0</v>
      </c>
      <c r="G986" s="938"/>
      <c r="H986" s="927"/>
      <c r="I986" s="921" t="e">
        <v>#N/A</v>
      </c>
      <c r="J986" s="943" t="s">
        <v>1478</v>
      </c>
      <c r="K986" s="912" t="s">
        <v>393</v>
      </c>
    </row>
    <row r="987" spans="3:11" x14ac:dyDescent="0.25">
      <c r="C987" s="926"/>
      <c r="D987" s="936"/>
      <c r="E987" s="918"/>
      <c r="F987" s="911">
        <v>0</v>
      </c>
      <c r="G987" s="938"/>
      <c r="H987" s="927"/>
      <c r="I987" s="921" t="e">
        <v>#N/A</v>
      </c>
      <c r="J987" s="912" t="s">
        <v>1478</v>
      </c>
      <c r="K987" s="912" t="s">
        <v>411</v>
      </c>
    </row>
    <row r="988" spans="3:11" x14ac:dyDescent="0.25">
      <c r="C988" s="926" t="s">
        <v>2034</v>
      </c>
      <c r="D988" s="936">
        <v>1000</v>
      </c>
      <c r="E988" s="918">
        <v>0.5</v>
      </c>
      <c r="F988" s="911">
        <v>500</v>
      </c>
      <c r="G988" s="938" t="s">
        <v>128</v>
      </c>
      <c r="H988" s="940" t="s">
        <v>820</v>
      </c>
      <c r="I988" s="921" t="s">
        <v>821</v>
      </c>
      <c r="J988" s="912" t="s">
        <v>1356</v>
      </c>
      <c r="K988" s="912" t="s">
        <v>399</v>
      </c>
    </row>
    <row r="989" spans="3:11" x14ac:dyDescent="0.25">
      <c r="C989" s="926" t="s">
        <v>2035</v>
      </c>
      <c r="D989" s="936">
        <v>20</v>
      </c>
      <c r="E989" s="918">
        <v>90</v>
      </c>
      <c r="F989" s="911">
        <v>1800</v>
      </c>
      <c r="G989" s="938" t="s">
        <v>128</v>
      </c>
      <c r="H989" s="940" t="s">
        <v>870</v>
      </c>
      <c r="I989" s="921" t="s">
        <v>871</v>
      </c>
      <c r="J989" s="912" t="s">
        <v>1356</v>
      </c>
      <c r="K989" s="912" t="s">
        <v>400</v>
      </c>
    </row>
    <row r="990" spans="3:11" x14ac:dyDescent="0.25">
      <c r="C990" s="926" t="s">
        <v>2036</v>
      </c>
      <c r="D990" s="936">
        <v>10</v>
      </c>
      <c r="E990" s="918">
        <v>60</v>
      </c>
      <c r="F990" s="911">
        <v>600</v>
      </c>
      <c r="G990" s="938" t="s">
        <v>128</v>
      </c>
      <c r="H990" s="940" t="s">
        <v>791</v>
      </c>
      <c r="I990" s="921" t="s">
        <v>792</v>
      </c>
      <c r="J990" s="912" t="s">
        <v>1356</v>
      </c>
      <c r="K990" s="912" t="s">
        <v>400</v>
      </c>
    </row>
    <row r="991" spans="3:11" x14ac:dyDescent="0.25">
      <c r="C991" s="926"/>
      <c r="D991" s="936"/>
      <c r="E991" s="918"/>
      <c r="F991" s="911">
        <v>0</v>
      </c>
      <c r="G991" s="938"/>
      <c r="H991" s="927"/>
      <c r="I991" s="921" t="e">
        <v>#N/A</v>
      </c>
      <c r="J991" s="912" t="s">
        <v>1478</v>
      </c>
      <c r="K991" s="912" t="s">
        <v>400</v>
      </c>
    </row>
    <row r="992" spans="3:11" x14ac:dyDescent="0.25">
      <c r="C992" s="926"/>
      <c r="D992" s="936"/>
      <c r="E992" s="918"/>
      <c r="F992" s="911">
        <v>0</v>
      </c>
      <c r="G992" s="938"/>
      <c r="H992" s="927"/>
      <c r="I992" s="921" t="e">
        <v>#N/A</v>
      </c>
      <c r="J992" s="912" t="s">
        <v>1478</v>
      </c>
      <c r="K992" s="912" t="s">
        <v>411</v>
      </c>
    </row>
    <row r="993" spans="3:11" x14ac:dyDescent="0.25">
      <c r="C993" s="926"/>
      <c r="D993" s="936"/>
      <c r="E993" s="918"/>
      <c r="F993" s="911">
        <v>0</v>
      </c>
      <c r="G993" s="938"/>
      <c r="H993" s="927"/>
      <c r="I993" s="921" t="e">
        <v>#N/A</v>
      </c>
      <c r="J993" s="912" t="s">
        <v>1478</v>
      </c>
      <c r="K993" s="912" t="s">
        <v>411</v>
      </c>
    </row>
    <row r="994" spans="3:11" x14ac:dyDescent="0.25">
      <c r="C994" s="926"/>
      <c r="D994" s="936"/>
      <c r="E994" s="918"/>
      <c r="F994" s="911">
        <v>0</v>
      </c>
      <c r="G994" s="938"/>
      <c r="H994" s="927"/>
      <c r="I994" s="921" t="e">
        <v>#N/A</v>
      </c>
      <c r="J994" s="912" t="s">
        <v>1478</v>
      </c>
      <c r="K994" s="912" t="s">
        <v>411</v>
      </c>
    </row>
    <row r="995" spans="3:11" x14ac:dyDescent="0.25">
      <c r="C995" s="926"/>
      <c r="D995" s="936"/>
      <c r="E995" s="918"/>
      <c r="F995" s="911">
        <v>0</v>
      </c>
      <c r="G995" s="938"/>
      <c r="H995" s="927"/>
      <c r="I995" s="921" t="e">
        <v>#N/A</v>
      </c>
      <c r="J995" s="912" t="s">
        <v>1478</v>
      </c>
      <c r="K995" s="912" t="s">
        <v>411</v>
      </c>
    </row>
    <row r="996" spans="3:11" x14ac:dyDescent="0.25">
      <c r="C996" s="926"/>
      <c r="D996" s="936"/>
      <c r="E996" s="918"/>
      <c r="F996" s="911">
        <v>0</v>
      </c>
      <c r="G996" s="938"/>
      <c r="H996" s="927"/>
      <c r="I996" s="921" t="e">
        <v>#N/A</v>
      </c>
      <c r="J996" s="912" t="s">
        <v>1478</v>
      </c>
      <c r="K996" s="912" t="s">
        <v>411</v>
      </c>
    </row>
    <row r="997" spans="3:11" x14ac:dyDescent="0.25">
      <c r="C997" s="926"/>
      <c r="D997" s="936"/>
      <c r="E997" s="918"/>
      <c r="F997" s="911">
        <v>0</v>
      </c>
      <c r="G997" s="938"/>
      <c r="H997" s="927"/>
      <c r="I997" s="921" t="e">
        <v>#N/A</v>
      </c>
      <c r="J997" s="912" t="s">
        <v>1478</v>
      </c>
      <c r="K997" s="912" t="s">
        <v>411</v>
      </c>
    </row>
    <row r="998" spans="3:11" x14ac:dyDescent="0.25">
      <c r="C998" s="926"/>
      <c r="D998" s="936"/>
      <c r="E998" s="918"/>
      <c r="F998" s="911">
        <v>0</v>
      </c>
      <c r="G998" s="938"/>
      <c r="H998" s="927"/>
      <c r="I998" s="921" t="e">
        <v>#N/A</v>
      </c>
      <c r="J998" s="912" t="s">
        <v>1478</v>
      </c>
      <c r="K998" s="912" t="s">
        <v>411</v>
      </c>
    </row>
    <row r="999" spans="3:11" x14ac:dyDescent="0.25">
      <c r="C999" s="926"/>
      <c r="D999" s="936"/>
      <c r="E999" s="918"/>
      <c r="F999" s="911">
        <v>0</v>
      </c>
      <c r="G999" s="938"/>
      <c r="H999" s="927"/>
      <c r="I999" s="921" t="e">
        <v>#N/A</v>
      </c>
      <c r="J999" s="912" t="s">
        <v>1478</v>
      </c>
      <c r="K999" s="912" t="s">
        <v>411</v>
      </c>
    </row>
    <row r="1000" spans="3:11" x14ac:dyDescent="0.25">
      <c r="C1000" s="926"/>
      <c r="D1000" s="936"/>
      <c r="E1000" s="918"/>
      <c r="F1000" s="911">
        <v>0</v>
      </c>
      <c r="G1000" s="938"/>
      <c r="H1000" s="927"/>
      <c r="I1000" s="921" t="e">
        <v>#N/A</v>
      </c>
      <c r="J1000" s="912" t="s">
        <v>1478</v>
      </c>
      <c r="K1000" s="912" t="s">
        <v>411</v>
      </c>
    </row>
    <row r="1001" spans="3:11" x14ac:dyDescent="0.25">
      <c r="C1001" s="926"/>
      <c r="D1001" s="936"/>
      <c r="E1001" s="918"/>
      <c r="F1001" s="911">
        <v>0</v>
      </c>
      <c r="G1001" s="938"/>
      <c r="H1001" s="927"/>
      <c r="I1001" s="921" t="e">
        <v>#N/A</v>
      </c>
      <c r="J1001" s="912" t="s">
        <v>1478</v>
      </c>
      <c r="K1001" s="912" t="s">
        <v>411</v>
      </c>
    </row>
    <row r="1002" spans="3:11" x14ac:dyDescent="0.25">
      <c r="C1002" s="926"/>
      <c r="D1002" s="936"/>
      <c r="E1002" s="918"/>
      <c r="F1002" s="911">
        <v>0</v>
      </c>
      <c r="G1002" s="938"/>
      <c r="H1002" s="927"/>
      <c r="I1002" s="921" t="e">
        <v>#N/A</v>
      </c>
      <c r="J1002" s="912" t="s">
        <v>1478</v>
      </c>
      <c r="K1002" s="912" t="s">
        <v>411</v>
      </c>
    </row>
    <row r="1003" spans="3:11" x14ac:dyDescent="0.25">
      <c r="C1003" s="926"/>
      <c r="D1003" s="936"/>
      <c r="E1003" s="918"/>
      <c r="F1003" s="911">
        <v>0</v>
      </c>
      <c r="G1003" s="938"/>
      <c r="H1003" s="927"/>
      <c r="I1003" s="921" t="e">
        <v>#N/A</v>
      </c>
      <c r="J1003" s="912" t="s">
        <v>1478</v>
      </c>
      <c r="K1003" s="912" t="s">
        <v>411</v>
      </c>
    </row>
    <row r="1004" spans="3:11" x14ac:dyDescent="0.25">
      <c r="C1004" s="926"/>
      <c r="D1004" s="936"/>
      <c r="E1004" s="918"/>
      <c r="F1004" s="911">
        <v>0</v>
      </c>
      <c r="G1004" s="938"/>
      <c r="H1004" s="927"/>
      <c r="I1004" s="921" t="e">
        <v>#N/A</v>
      </c>
      <c r="J1004" s="912" t="s">
        <v>1478</v>
      </c>
      <c r="K1004" s="912" t="s">
        <v>411</v>
      </c>
    </row>
    <row r="1005" spans="3:11" x14ac:dyDescent="0.25">
      <c r="C1005" s="926"/>
      <c r="D1005" s="936"/>
      <c r="E1005" s="918"/>
      <c r="F1005" s="911">
        <v>0</v>
      </c>
      <c r="G1005" s="938"/>
      <c r="H1005" s="927"/>
      <c r="I1005" s="921" t="e">
        <v>#N/A</v>
      </c>
      <c r="J1005" s="912" t="s">
        <v>1478</v>
      </c>
      <c r="K1005" s="912" t="s">
        <v>411</v>
      </c>
    </row>
    <row r="1006" spans="3:11" x14ac:dyDescent="0.25">
      <c r="C1006" s="926"/>
      <c r="D1006" s="936"/>
      <c r="E1006" s="918"/>
      <c r="F1006" s="911">
        <v>0</v>
      </c>
      <c r="G1006" s="938"/>
      <c r="H1006" s="927"/>
      <c r="I1006" s="921" t="e">
        <v>#N/A</v>
      </c>
      <c r="J1006" s="912" t="s">
        <v>1478</v>
      </c>
      <c r="K1006" s="912" t="s">
        <v>411</v>
      </c>
    </row>
    <row r="1007" spans="3:11" x14ac:dyDescent="0.25">
      <c r="C1007" s="926"/>
      <c r="D1007" s="936"/>
      <c r="E1007" s="918"/>
      <c r="F1007" s="911">
        <v>0</v>
      </c>
      <c r="G1007" s="938"/>
      <c r="H1007" s="927"/>
      <c r="I1007" s="921" t="e">
        <v>#N/A</v>
      </c>
      <c r="J1007" s="912" t="s">
        <v>1478</v>
      </c>
      <c r="K1007" s="912" t="s">
        <v>411</v>
      </c>
    </row>
    <row r="1008" spans="3:11" x14ac:dyDescent="0.25">
      <c r="C1008" s="928"/>
      <c r="D1008" s="934"/>
      <c r="E1008" s="917"/>
      <c r="F1008" s="911">
        <v>0</v>
      </c>
      <c r="G1008" s="938"/>
      <c r="H1008" s="929"/>
      <c r="I1008" s="921" t="e">
        <v>#N/A</v>
      </c>
      <c r="J1008" s="912" t="s">
        <v>1478</v>
      </c>
      <c r="K1008" s="912" t="s">
        <v>411</v>
      </c>
    </row>
    <row r="1009" spans="3:11" x14ac:dyDescent="0.25">
      <c r="C1009" s="928"/>
      <c r="D1009" s="934"/>
      <c r="E1009" s="917"/>
      <c r="F1009" s="911">
        <v>0</v>
      </c>
      <c r="G1009" s="938"/>
      <c r="H1009" s="929"/>
      <c r="I1009" s="921" t="e">
        <v>#N/A</v>
      </c>
      <c r="J1009" s="912" t="s">
        <v>1478</v>
      </c>
      <c r="K1009" s="912" t="s">
        <v>411</v>
      </c>
    </row>
    <row r="1010" spans="3:11" x14ac:dyDescent="0.25">
      <c r="C1010" s="928"/>
      <c r="D1010" s="934"/>
      <c r="E1010" s="917"/>
      <c r="F1010" s="911">
        <v>0</v>
      </c>
      <c r="G1010" s="938"/>
      <c r="H1010" s="929"/>
      <c r="I1010" s="921" t="e">
        <v>#N/A</v>
      </c>
      <c r="J1010" s="912" t="s">
        <v>1478</v>
      </c>
      <c r="K1010" s="912" t="s">
        <v>411</v>
      </c>
    </row>
    <row r="1011" spans="3:11" x14ac:dyDescent="0.25">
      <c r="C1011" s="928"/>
      <c r="D1011" s="934"/>
      <c r="E1011" s="917"/>
      <c r="F1011" s="911">
        <v>0</v>
      </c>
      <c r="G1011" s="938"/>
      <c r="H1011" s="929"/>
      <c r="I1011" s="921" t="e">
        <v>#N/A</v>
      </c>
      <c r="J1011" s="912" t="s">
        <v>1478</v>
      </c>
      <c r="K1011" s="912" t="s">
        <v>411</v>
      </c>
    </row>
    <row r="1012" spans="3:11" x14ac:dyDescent="0.25">
      <c r="C1012" s="928"/>
      <c r="D1012" s="934"/>
      <c r="E1012" s="917"/>
      <c r="F1012" s="911">
        <v>0</v>
      </c>
      <c r="G1012" s="938"/>
      <c r="H1012" s="929"/>
      <c r="I1012" s="921" t="e">
        <v>#N/A</v>
      </c>
      <c r="J1012" s="912" t="s">
        <v>1478</v>
      </c>
      <c r="K1012" s="912" t="s">
        <v>411</v>
      </c>
    </row>
    <row r="1013" spans="3:11" x14ac:dyDescent="0.25">
      <c r="C1013" s="928"/>
      <c r="D1013" s="934"/>
      <c r="E1013" s="917"/>
      <c r="F1013" s="911">
        <v>0</v>
      </c>
      <c r="G1013" s="938"/>
      <c r="H1013" s="929"/>
      <c r="I1013" s="921" t="e">
        <v>#N/A</v>
      </c>
      <c r="J1013" s="912" t="s">
        <v>1478</v>
      </c>
      <c r="K1013" s="912" t="s">
        <v>411</v>
      </c>
    </row>
    <row r="1014" spans="3:11" x14ac:dyDescent="0.25">
      <c r="C1014" s="928"/>
      <c r="D1014" s="934"/>
      <c r="E1014" s="917"/>
      <c r="F1014" s="911">
        <v>0</v>
      </c>
      <c r="G1014" s="938"/>
      <c r="H1014" s="929"/>
      <c r="I1014" s="921" t="e">
        <v>#N/A</v>
      </c>
      <c r="J1014" s="912" t="s">
        <v>1478</v>
      </c>
      <c r="K1014" s="912" t="s">
        <v>411</v>
      </c>
    </row>
    <row r="1015" spans="3:11" x14ac:dyDescent="0.25">
      <c r="C1015" s="928"/>
      <c r="D1015" s="934"/>
      <c r="E1015" s="917"/>
      <c r="F1015" s="911">
        <v>0</v>
      </c>
      <c r="G1015" s="938"/>
      <c r="H1015" s="929"/>
      <c r="I1015" s="921" t="e">
        <v>#N/A</v>
      </c>
      <c r="J1015" s="912" t="s">
        <v>1478</v>
      </c>
      <c r="K1015" s="912" t="s">
        <v>411</v>
      </c>
    </row>
    <row r="1016" spans="3:11" x14ac:dyDescent="0.25">
      <c r="C1016" s="930"/>
      <c r="D1016" s="934"/>
      <c r="E1016" s="917"/>
      <c r="F1016" s="911">
        <v>0</v>
      </c>
      <c r="G1016" s="938"/>
      <c r="H1016" s="931"/>
      <c r="I1016" s="921" t="e">
        <v>#N/A</v>
      </c>
      <c r="J1016" s="912" t="s">
        <v>1478</v>
      </c>
      <c r="K1016" s="912" t="s">
        <v>402</v>
      </c>
    </row>
    <row r="1017" spans="3:11" x14ac:dyDescent="0.25">
      <c r="C1017" s="930"/>
      <c r="D1017" s="934"/>
      <c r="E1017" s="917"/>
      <c r="F1017" s="911">
        <v>0</v>
      </c>
      <c r="G1017" s="938"/>
      <c r="H1017" s="931"/>
      <c r="I1017" s="921" t="e">
        <v>#N/A</v>
      </c>
      <c r="J1017" s="912" t="s">
        <v>1478</v>
      </c>
      <c r="K1017" s="912" t="s">
        <v>411</v>
      </c>
    </row>
    <row r="1018" spans="3:11" x14ac:dyDescent="0.25">
      <c r="C1018" s="930"/>
      <c r="D1018" s="934"/>
      <c r="E1018" s="917"/>
      <c r="F1018" s="911">
        <v>0</v>
      </c>
      <c r="G1018" s="938"/>
      <c r="H1018" s="931"/>
      <c r="I1018" s="921" t="e">
        <v>#N/A</v>
      </c>
      <c r="J1018" s="912" t="s">
        <v>1478</v>
      </c>
      <c r="K1018" s="912" t="s">
        <v>411</v>
      </c>
    </row>
    <row r="1019" spans="3:11" x14ac:dyDescent="0.25">
      <c r="C1019" s="930"/>
      <c r="D1019" s="934"/>
      <c r="E1019" s="917"/>
      <c r="F1019" s="911">
        <v>0</v>
      </c>
      <c r="G1019" s="938"/>
      <c r="H1019" s="931"/>
      <c r="I1019" s="921" t="e">
        <v>#N/A</v>
      </c>
      <c r="J1019" s="912" t="s">
        <v>1478</v>
      </c>
      <c r="K1019" s="912" t="s">
        <v>411</v>
      </c>
    </row>
    <row r="1020" spans="3:11" ht="15.75" thickBot="1" x14ac:dyDescent="0.3">
      <c r="C1020" s="932"/>
      <c r="D1020" s="937"/>
      <c r="E1020" s="913"/>
      <c r="F1020" s="914">
        <v>0</v>
      </c>
      <c r="G1020" s="939"/>
      <c r="H1020" s="933"/>
      <c r="I1020" s="922" t="e">
        <v>#N/A</v>
      </c>
      <c r="J1020" s="915" t="s">
        <v>1478</v>
      </c>
      <c r="K1020" s="919" t="s">
        <v>393</v>
      </c>
    </row>
    <row r="1022" spans="3:11" ht="15.75" thickBot="1" x14ac:dyDescent="0.3"/>
    <row r="1023" spans="3:11" ht="15.75" thickBot="1" x14ac:dyDescent="0.3">
      <c r="C1023" s="1121" t="s">
        <v>53</v>
      </c>
      <c r="D1023" s="1133">
        <v>261586.5</v>
      </c>
      <c r="E1023" s="1089"/>
      <c r="F1023" s="1091"/>
      <c r="G1023" s="1093"/>
      <c r="H1023" s="1091"/>
      <c r="I1023" s="1091"/>
      <c r="J1023" s="1089"/>
      <c r="K1023" s="1089"/>
    </row>
    <row r="1024" spans="3:11" x14ac:dyDescent="0.25">
      <c r="C1024" s="1091"/>
      <c r="D1024" s="1090"/>
      <c r="E1024" s="1096"/>
      <c r="F1024" s="1096"/>
      <c r="G1024" s="1096"/>
      <c r="H1024" s="1092"/>
      <c r="I1024" s="1092"/>
      <c r="J1024" s="1092"/>
      <c r="K1024" s="1102"/>
    </row>
    <row r="1025" spans="3:11" x14ac:dyDescent="0.25">
      <c r="C1025" s="1091"/>
      <c r="D1025" s="1090"/>
      <c r="E1025" s="1096"/>
      <c r="F1025" s="1096"/>
      <c r="G1025" s="1096"/>
      <c r="H1025" s="1092"/>
      <c r="I1025" s="1092"/>
      <c r="J1025" s="1092"/>
      <c r="K1025" s="1102"/>
    </row>
    <row r="1026" spans="3:11" ht="15.75" x14ac:dyDescent="0.25">
      <c r="C1026" s="1126" t="s">
        <v>391</v>
      </c>
      <c r="D1026" s="1132" t="s">
        <v>2104</v>
      </c>
      <c r="E1026" s="1096"/>
      <c r="F1026" s="1096"/>
      <c r="G1026" s="1096"/>
      <c r="H1026" s="1092"/>
      <c r="I1026" s="1092"/>
      <c r="J1026" s="1092"/>
      <c r="K1026" s="1102"/>
    </row>
    <row r="1027" spans="3:11" ht="18.75" x14ac:dyDescent="0.25">
      <c r="C1027" s="1127" t="s">
        <v>2105</v>
      </c>
      <c r="D1027" s="1090"/>
      <c r="E1027" s="1096"/>
      <c r="F1027" s="1096"/>
      <c r="G1027" s="1096"/>
      <c r="H1027" s="1092"/>
      <c r="I1027" s="1092"/>
      <c r="J1027" s="1092"/>
      <c r="K1027" s="1102"/>
    </row>
    <row r="1028" spans="3:11" ht="15.75" thickBot="1" x14ac:dyDescent="0.3">
      <c r="C1028" s="1089"/>
      <c r="D1028" s="1089"/>
      <c r="E1028" s="1089"/>
      <c r="F1028" s="1096"/>
      <c r="G1028" s="1092"/>
      <c r="H1028" s="1092"/>
      <c r="I1028" s="1092"/>
      <c r="J1028" s="1089"/>
      <c r="K1028" s="1089"/>
    </row>
    <row r="1029" spans="3:11" ht="30.75" thickBot="1" x14ac:dyDescent="0.3">
      <c r="C1029" s="1106" t="s">
        <v>44</v>
      </c>
      <c r="D1029" s="1106" t="s">
        <v>55</v>
      </c>
      <c r="E1029" s="1111" t="s">
        <v>57</v>
      </c>
      <c r="F1029" s="1110" t="s">
        <v>27</v>
      </c>
      <c r="G1029" s="1109" t="s">
        <v>130</v>
      </c>
      <c r="H1029" s="1111" t="s">
        <v>46</v>
      </c>
      <c r="I1029" s="1109" t="s">
        <v>131</v>
      </c>
      <c r="J1029" s="1109" t="s">
        <v>409</v>
      </c>
      <c r="K1029" s="1109" t="s">
        <v>410</v>
      </c>
    </row>
    <row r="1030" spans="3:11" x14ac:dyDescent="0.25">
      <c r="C1030" s="1130" t="s">
        <v>431</v>
      </c>
      <c r="D1030" s="1131">
        <v>6</v>
      </c>
      <c r="E1030" s="1129">
        <v>1750</v>
      </c>
      <c r="F1030" s="1097">
        <v>10500</v>
      </c>
      <c r="G1030" s="1124" t="s">
        <v>128</v>
      </c>
      <c r="H1030" s="1113" t="s">
        <v>760</v>
      </c>
      <c r="I1030" s="1107" t="s">
        <v>761</v>
      </c>
      <c r="J1030" s="1128" t="s">
        <v>1363</v>
      </c>
      <c r="K1030" s="1098" t="s">
        <v>393</v>
      </c>
    </row>
    <row r="1031" spans="3:11" x14ac:dyDescent="0.25">
      <c r="C1031" s="1112" t="s">
        <v>2106</v>
      </c>
      <c r="D1031" s="1122">
        <v>225</v>
      </c>
      <c r="E1031" s="1104">
        <v>80</v>
      </c>
      <c r="F1031" s="1097">
        <v>18000</v>
      </c>
      <c r="G1031" s="1124" t="s">
        <v>128</v>
      </c>
      <c r="H1031" s="1113" t="s">
        <v>814</v>
      </c>
      <c r="I1031" s="1107" t="s">
        <v>815</v>
      </c>
      <c r="J1031" s="1098" t="s">
        <v>1363</v>
      </c>
      <c r="K1031" s="1098" t="s">
        <v>393</v>
      </c>
    </row>
    <row r="1032" spans="3:11" x14ac:dyDescent="0.25">
      <c r="C1032" s="1112" t="s">
        <v>2107</v>
      </c>
      <c r="D1032" s="1122">
        <v>25</v>
      </c>
      <c r="E1032" s="1104">
        <v>157</v>
      </c>
      <c r="F1032" s="1097">
        <v>3925</v>
      </c>
      <c r="G1032" s="1124" t="s">
        <v>128</v>
      </c>
      <c r="H1032" s="1113" t="s">
        <v>814</v>
      </c>
      <c r="I1032" s="1107" t="s">
        <v>815</v>
      </c>
      <c r="J1032" s="1098" t="s">
        <v>1363</v>
      </c>
      <c r="K1032" s="1098" t="s">
        <v>393</v>
      </c>
    </row>
    <row r="1033" spans="3:11" x14ac:dyDescent="0.25">
      <c r="C1033" s="1112" t="s">
        <v>2108</v>
      </c>
      <c r="D1033" s="1122">
        <v>50</v>
      </c>
      <c r="E1033" s="1104">
        <v>86.4</v>
      </c>
      <c r="F1033" s="1097">
        <v>4320</v>
      </c>
      <c r="G1033" s="1124" t="s">
        <v>128</v>
      </c>
      <c r="H1033" s="1113" t="s">
        <v>315</v>
      </c>
      <c r="I1033" s="1107" t="s">
        <v>192</v>
      </c>
      <c r="J1033" s="1098" t="s">
        <v>1363</v>
      </c>
      <c r="K1033" s="1098" t="s">
        <v>393</v>
      </c>
    </row>
    <row r="1034" spans="3:11" x14ac:dyDescent="0.25">
      <c r="C1034" s="1112" t="s">
        <v>2109</v>
      </c>
      <c r="D1034" s="1122">
        <v>25</v>
      </c>
      <c r="E1034" s="1104">
        <v>104.72</v>
      </c>
      <c r="F1034" s="1097">
        <v>2618</v>
      </c>
      <c r="G1034" s="1124" t="s">
        <v>128</v>
      </c>
      <c r="H1034" s="1113" t="s">
        <v>315</v>
      </c>
      <c r="I1034" s="1107" t="s">
        <v>192</v>
      </c>
      <c r="J1034" s="1098" t="s">
        <v>1363</v>
      </c>
      <c r="K1034" s="1098" t="s">
        <v>393</v>
      </c>
    </row>
    <row r="1035" spans="3:11" x14ac:dyDescent="0.25">
      <c r="C1035" s="1112" t="s">
        <v>2110</v>
      </c>
      <c r="D1035" s="1122">
        <v>540</v>
      </c>
      <c r="E1035" s="1104">
        <v>13</v>
      </c>
      <c r="F1035" s="1097">
        <v>7020</v>
      </c>
      <c r="G1035" s="1124" t="s">
        <v>128</v>
      </c>
      <c r="H1035" s="1113" t="s">
        <v>326</v>
      </c>
      <c r="I1035" s="1107" t="s">
        <v>940</v>
      </c>
      <c r="J1035" s="1098" t="s">
        <v>1363</v>
      </c>
      <c r="K1035" s="1098" t="s">
        <v>393</v>
      </c>
    </row>
    <row r="1036" spans="3:11" x14ac:dyDescent="0.25">
      <c r="C1036" s="1112" t="s">
        <v>2111</v>
      </c>
      <c r="D1036" s="1122">
        <v>48</v>
      </c>
      <c r="E1036" s="1104">
        <v>25</v>
      </c>
      <c r="F1036" s="1097">
        <v>1200</v>
      </c>
      <c r="G1036" s="1124" t="s">
        <v>128</v>
      </c>
      <c r="H1036" s="1113" t="s">
        <v>326</v>
      </c>
      <c r="I1036" s="1107" t="s">
        <v>940</v>
      </c>
      <c r="J1036" s="1098" t="s">
        <v>1363</v>
      </c>
      <c r="K1036" s="1098" t="s">
        <v>393</v>
      </c>
    </row>
    <row r="1037" spans="3:11" x14ac:dyDescent="0.25">
      <c r="C1037" s="1112" t="s">
        <v>2112</v>
      </c>
      <c r="D1037" s="1122">
        <v>100</v>
      </c>
      <c r="E1037" s="1104">
        <v>5</v>
      </c>
      <c r="F1037" s="1097">
        <v>500</v>
      </c>
      <c r="G1037" s="1124" t="s">
        <v>128</v>
      </c>
      <c r="H1037" s="1113" t="s">
        <v>326</v>
      </c>
      <c r="I1037" s="1107" t="s">
        <v>940</v>
      </c>
      <c r="J1037" s="1098" t="s">
        <v>1363</v>
      </c>
      <c r="K1037" s="1098" t="s">
        <v>393</v>
      </c>
    </row>
    <row r="1038" spans="3:11" x14ac:dyDescent="0.25">
      <c r="C1038" s="1112" t="s">
        <v>2113</v>
      </c>
      <c r="D1038" s="1122">
        <v>60</v>
      </c>
      <c r="E1038" s="1104">
        <v>9</v>
      </c>
      <c r="F1038" s="1097">
        <v>540</v>
      </c>
      <c r="G1038" s="1124" t="s">
        <v>128</v>
      </c>
      <c r="H1038" s="1113" t="s">
        <v>326</v>
      </c>
      <c r="I1038" s="1107" t="s">
        <v>940</v>
      </c>
      <c r="J1038" s="1098" t="s">
        <v>1363</v>
      </c>
      <c r="K1038" s="1098" t="s">
        <v>393</v>
      </c>
    </row>
    <row r="1039" spans="3:11" x14ac:dyDescent="0.25">
      <c r="C1039" s="1112" t="s">
        <v>2114</v>
      </c>
      <c r="D1039" s="1122">
        <v>10</v>
      </c>
      <c r="E1039" s="1104">
        <v>50</v>
      </c>
      <c r="F1039" s="1097">
        <v>500</v>
      </c>
      <c r="G1039" s="1124" t="s">
        <v>128</v>
      </c>
      <c r="H1039" s="1113" t="s">
        <v>326</v>
      </c>
      <c r="I1039" s="1107" t="s">
        <v>940</v>
      </c>
      <c r="J1039" s="1098" t="s">
        <v>1363</v>
      </c>
      <c r="K1039" s="1098" t="s">
        <v>393</v>
      </c>
    </row>
    <row r="1040" spans="3:11" x14ac:dyDescent="0.25">
      <c r="C1040" s="1112" t="s">
        <v>2115</v>
      </c>
      <c r="D1040" s="1122">
        <v>105</v>
      </c>
      <c r="E1040" s="1104">
        <v>40</v>
      </c>
      <c r="F1040" s="1097">
        <v>4200</v>
      </c>
      <c r="G1040" s="1124" t="s">
        <v>128</v>
      </c>
      <c r="H1040" s="1113" t="s">
        <v>326</v>
      </c>
      <c r="I1040" s="1107" t="s">
        <v>940</v>
      </c>
      <c r="J1040" s="1098" t="s">
        <v>1363</v>
      </c>
      <c r="K1040" s="1098" t="s">
        <v>393</v>
      </c>
    </row>
    <row r="1041" spans="3:11" x14ac:dyDescent="0.25">
      <c r="C1041" s="1112" t="s">
        <v>2116</v>
      </c>
      <c r="D1041" s="1122">
        <v>15</v>
      </c>
      <c r="E1041" s="1104">
        <v>32.5</v>
      </c>
      <c r="F1041" s="1097">
        <v>487.5</v>
      </c>
      <c r="G1041" s="1124" t="s">
        <v>128</v>
      </c>
      <c r="H1041" s="1113" t="s">
        <v>326</v>
      </c>
      <c r="I1041" s="1107" t="s">
        <v>940</v>
      </c>
      <c r="J1041" s="1098" t="s">
        <v>1363</v>
      </c>
      <c r="K1041" s="1098" t="s">
        <v>393</v>
      </c>
    </row>
    <row r="1042" spans="3:11" x14ac:dyDescent="0.25">
      <c r="C1042" s="1112" t="s">
        <v>2117</v>
      </c>
      <c r="D1042" s="1122">
        <v>90</v>
      </c>
      <c r="E1042" s="1104">
        <v>10</v>
      </c>
      <c r="F1042" s="1097">
        <v>900</v>
      </c>
      <c r="G1042" s="1124" t="s">
        <v>128</v>
      </c>
      <c r="H1042" s="1113" t="s">
        <v>326</v>
      </c>
      <c r="I1042" s="1107" t="s">
        <v>940</v>
      </c>
      <c r="J1042" s="1098" t="s">
        <v>1363</v>
      </c>
      <c r="K1042" s="1098" t="s">
        <v>393</v>
      </c>
    </row>
    <row r="1043" spans="3:11" x14ac:dyDescent="0.25">
      <c r="C1043" s="1112" t="s">
        <v>2118</v>
      </c>
      <c r="D1043" s="1122">
        <v>132</v>
      </c>
      <c r="E1043" s="1104">
        <v>3</v>
      </c>
      <c r="F1043" s="1097">
        <v>396</v>
      </c>
      <c r="G1043" s="1124" t="s">
        <v>128</v>
      </c>
      <c r="H1043" s="1113" t="s">
        <v>326</v>
      </c>
      <c r="I1043" s="1107" t="s">
        <v>940</v>
      </c>
      <c r="J1043" s="1098" t="s">
        <v>1363</v>
      </c>
      <c r="K1043" s="1098" t="s">
        <v>393</v>
      </c>
    </row>
    <row r="1044" spans="3:11" x14ac:dyDescent="0.25">
      <c r="C1044" s="1112" t="s">
        <v>2119</v>
      </c>
      <c r="D1044" s="1122">
        <v>100</v>
      </c>
      <c r="E1044" s="1104">
        <v>2</v>
      </c>
      <c r="F1044" s="1097">
        <v>200</v>
      </c>
      <c r="G1044" s="1124" t="s">
        <v>128</v>
      </c>
      <c r="H1044" s="1113" t="s">
        <v>315</v>
      </c>
      <c r="I1044" s="1107" t="s">
        <v>192</v>
      </c>
      <c r="J1044" s="1098" t="s">
        <v>1363</v>
      </c>
      <c r="K1044" s="1098" t="s">
        <v>393</v>
      </c>
    </row>
    <row r="1045" spans="3:11" x14ac:dyDescent="0.25">
      <c r="C1045" s="1112" t="s">
        <v>2120</v>
      </c>
      <c r="D1045" s="1122">
        <v>200</v>
      </c>
      <c r="E1045" s="1104">
        <v>2</v>
      </c>
      <c r="F1045" s="1097">
        <v>400</v>
      </c>
      <c r="G1045" s="1124" t="s">
        <v>128</v>
      </c>
      <c r="H1045" s="1113" t="s">
        <v>315</v>
      </c>
      <c r="I1045" s="1107" t="s">
        <v>192</v>
      </c>
      <c r="J1045" s="1098" t="s">
        <v>1363</v>
      </c>
      <c r="K1045" s="1098" t="s">
        <v>393</v>
      </c>
    </row>
    <row r="1046" spans="3:11" x14ac:dyDescent="0.25">
      <c r="C1046" s="1112" t="s">
        <v>2121</v>
      </c>
      <c r="D1046" s="1122">
        <v>50</v>
      </c>
      <c r="E1046" s="1104">
        <v>2.5</v>
      </c>
      <c r="F1046" s="1097">
        <v>125</v>
      </c>
      <c r="G1046" s="1124" t="s">
        <v>128</v>
      </c>
      <c r="H1046" s="1113" t="s">
        <v>315</v>
      </c>
      <c r="I1046" s="1107" t="s">
        <v>192</v>
      </c>
      <c r="J1046" s="1098" t="s">
        <v>1363</v>
      </c>
      <c r="K1046" s="1098" t="s">
        <v>393</v>
      </c>
    </row>
    <row r="1047" spans="3:11" x14ac:dyDescent="0.25">
      <c r="C1047" s="1112" t="s">
        <v>2122</v>
      </c>
      <c r="D1047" s="1122">
        <v>36</v>
      </c>
      <c r="E1047" s="1104">
        <v>18</v>
      </c>
      <c r="F1047" s="1097">
        <v>648</v>
      </c>
      <c r="G1047" s="1124" t="s">
        <v>128</v>
      </c>
      <c r="H1047" s="1113" t="s">
        <v>326</v>
      </c>
      <c r="I1047" s="1107" t="s">
        <v>940</v>
      </c>
      <c r="J1047" s="1098" t="s">
        <v>1363</v>
      </c>
      <c r="K1047" s="1098" t="s">
        <v>393</v>
      </c>
    </row>
    <row r="1048" spans="3:11" x14ac:dyDescent="0.25">
      <c r="C1048" s="1112" t="s">
        <v>2123</v>
      </c>
      <c r="D1048" s="1122">
        <v>20</v>
      </c>
      <c r="E1048" s="1104">
        <v>22</v>
      </c>
      <c r="F1048" s="1097">
        <v>440</v>
      </c>
      <c r="G1048" s="1124" t="s">
        <v>128</v>
      </c>
      <c r="H1048" s="1113" t="s">
        <v>326</v>
      </c>
      <c r="I1048" s="1107" t="s">
        <v>940</v>
      </c>
      <c r="J1048" s="1098" t="s">
        <v>1363</v>
      </c>
      <c r="K1048" s="1098" t="s">
        <v>393</v>
      </c>
    </row>
    <row r="1049" spans="3:11" x14ac:dyDescent="0.25">
      <c r="C1049" s="1112" t="s">
        <v>69</v>
      </c>
      <c r="D1049" s="1122">
        <v>100</v>
      </c>
      <c r="E1049" s="1104">
        <v>65</v>
      </c>
      <c r="F1049" s="1097">
        <v>6500</v>
      </c>
      <c r="G1049" s="1124" t="s">
        <v>128</v>
      </c>
      <c r="H1049" s="1113" t="s">
        <v>326</v>
      </c>
      <c r="I1049" s="1107" t="s">
        <v>940</v>
      </c>
      <c r="J1049" s="1098" t="s">
        <v>1363</v>
      </c>
      <c r="K1049" s="1098" t="s">
        <v>393</v>
      </c>
    </row>
    <row r="1050" spans="3:11" x14ac:dyDescent="0.25">
      <c r="C1050" s="1112" t="s">
        <v>2124</v>
      </c>
      <c r="D1050" s="1122">
        <v>10</v>
      </c>
      <c r="E1050" s="1104">
        <v>117</v>
      </c>
      <c r="F1050" s="1097">
        <v>1170</v>
      </c>
      <c r="G1050" s="1124" t="s">
        <v>128</v>
      </c>
      <c r="H1050" s="1113" t="s">
        <v>326</v>
      </c>
      <c r="I1050" s="1107" t="s">
        <v>940</v>
      </c>
      <c r="J1050" s="1098" t="s">
        <v>1363</v>
      </c>
      <c r="K1050" s="1098" t="s">
        <v>393</v>
      </c>
    </row>
    <row r="1051" spans="3:11" x14ac:dyDescent="0.25">
      <c r="C1051" s="1112" t="s">
        <v>2125</v>
      </c>
      <c r="D1051" s="1122">
        <v>4</v>
      </c>
      <c r="E1051" s="1104">
        <v>230</v>
      </c>
      <c r="F1051" s="1097">
        <v>920</v>
      </c>
      <c r="G1051" s="1124" t="s">
        <v>128</v>
      </c>
      <c r="H1051" s="1113" t="s">
        <v>326</v>
      </c>
      <c r="I1051" s="1107" t="s">
        <v>940</v>
      </c>
      <c r="J1051" s="1098" t="s">
        <v>1363</v>
      </c>
      <c r="K1051" s="1098" t="s">
        <v>393</v>
      </c>
    </row>
    <row r="1052" spans="3:11" x14ac:dyDescent="0.25">
      <c r="C1052" s="1112" t="s">
        <v>2126</v>
      </c>
      <c r="D1052" s="1122">
        <v>6</v>
      </c>
      <c r="E1052" s="1104">
        <v>165</v>
      </c>
      <c r="F1052" s="1097">
        <v>990</v>
      </c>
      <c r="G1052" s="1124" t="s">
        <v>128</v>
      </c>
      <c r="H1052" s="1113" t="s">
        <v>326</v>
      </c>
      <c r="I1052" s="1107" t="s">
        <v>940</v>
      </c>
      <c r="J1052" s="1098" t="s">
        <v>1363</v>
      </c>
      <c r="K1052" s="1098" t="s">
        <v>393</v>
      </c>
    </row>
    <row r="1053" spans="3:11" x14ac:dyDescent="0.25">
      <c r="C1053" s="1112" t="s">
        <v>2127</v>
      </c>
      <c r="D1053" s="1120">
        <v>2</v>
      </c>
      <c r="E1053" s="1103">
        <v>168</v>
      </c>
      <c r="F1053" s="1097">
        <v>336</v>
      </c>
      <c r="G1053" s="1124" t="s">
        <v>128</v>
      </c>
      <c r="H1053" s="1113" t="s">
        <v>326</v>
      </c>
      <c r="I1053" s="1107" t="s">
        <v>940</v>
      </c>
      <c r="J1053" s="1098" t="s">
        <v>1363</v>
      </c>
      <c r="K1053" s="1098" t="s">
        <v>393</v>
      </c>
    </row>
    <row r="1054" spans="3:11" x14ac:dyDescent="0.25">
      <c r="C1054" s="1114" t="s">
        <v>2128</v>
      </c>
      <c r="D1054" s="1120">
        <v>30</v>
      </c>
      <c r="E1054" s="1103">
        <v>17</v>
      </c>
      <c r="F1054" s="1097">
        <v>510</v>
      </c>
      <c r="G1054" s="1124" t="s">
        <v>128</v>
      </c>
      <c r="H1054" s="1113" t="s">
        <v>326</v>
      </c>
      <c r="I1054" s="1107" t="s">
        <v>940</v>
      </c>
      <c r="J1054" s="1098" t="s">
        <v>1363</v>
      </c>
      <c r="K1054" s="1098" t="s">
        <v>393</v>
      </c>
    </row>
    <row r="1055" spans="3:11" x14ac:dyDescent="0.25">
      <c r="C1055" s="1114" t="s">
        <v>2129</v>
      </c>
      <c r="D1055" s="1120">
        <v>20</v>
      </c>
      <c r="E1055" s="1103">
        <v>19.7</v>
      </c>
      <c r="F1055" s="1097">
        <v>394</v>
      </c>
      <c r="G1055" s="1124" t="s">
        <v>128</v>
      </c>
      <c r="H1055" s="1113" t="s">
        <v>326</v>
      </c>
      <c r="I1055" s="1107" t="s">
        <v>940</v>
      </c>
      <c r="J1055" s="1098" t="s">
        <v>1363</v>
      </c>
      <c r="K1055" s="1098" t="s">
        <v>393</v>
      </c>
    </row>
    <row r="1056" spans="3:11" x14ac:dyDescent="0.25">
      <c r="C1056" s="1114" t="s">
        <v>2130</v>
      </c>
      <c r="D1056" s="1120">
        <v>24</v>
      </c>
      <c r="E1056" s="1103">
        <v>11</v>
      </c>
      <c r="F1056" s="1097">
        <v>264</v>
      </c>
      <c r="G1056" s="1124" t="s">
        <v>128</v>
      </c>
      <c r="H1056" s="1113" t="s">
        <v>326</v>
      </c>
      <c r="I1056" s="1107" t="s">
        <v>940</v>
      </c>
      <c r="J1056" s="1098" t="s">
        <v>1363</v>
      </c>
      <c r="K1056" s="1098" t="s">
        <v>393</v>
      </c>
    </row>
    <row r="1057" spans="3:11" x14ac:dyDescent="0.25">
      <c r="C1057" s="1114" t="s">
        <v>2131</v>
      </c>
      <c r="D1057" s="1120">
        <v>30</v>
      </c>
      <c r="E1057" s="1103">
        <v>76</v>
      </c>
      <c r="F1057" s="1097">
        <v>2280</v>
      </c>
      <c r="G1057" s="1124" t="s">
        <v>128</v>
      </c>
      <c r="H1057" s="1115" t="s">
        <v>954</v>
      </c>
      <c r="I1057" s="1107" t="s">
        <v>955</v>
      </c>
      <c r="J1057" s="1098" t="s">
        <v>1363</v>
      </c>
      <c r="K1057" s="1098" t="s">
        <v>393</v>
      </c>
    </row>
    <row r="1058" spans="3:11" x14ac:dyDescent="0.25">
      <c r="C1058" s="1114" t="s">
        <v>2132</v>
      </c>
      <c r="D1058" s="1120">
        <v>30</v>
      </c>
      <c r="E1058" s="1103">
        <v>444</v>
      </c>
      <c r="F1058" s="1097">
        <v>13320</v>
      </c>
      <c r="G1058" s="1124" t="s">
        <v>128</v>
      </c>
      <c r="H1058" s="1115" t="s">
        <v>954</v>
      </c>
      <c r="I1058" s="1107" t="s">
        <v>955</v>
      </c>
      <c r="J1058" s="1098" t="s">
        <v>1363</v>
      </c>
      <c r="K1058" s="1098" t="s">
        <v>393</v>
      </c>
    </row>
    <row r="1059" spans="3:11" x14ac:dyDescent="0.25">
      <c r="C1059" s="1114" t="s">
        <v>2133</v>
      </c>
      <c r="D1059" s="1120">
        <v>15</v>
      </c>
      <c r="E1059" s="1103">
        <v>650</v>
      </c>
      <c r="F1059" s="1097">
        <v>9750</v>
      </c>
      <c r="G1059" s="1124" t="s">
        <v>128</v>
      </c>
      <c r="H1059" s="1115" t="s">
        <v>954</v>
      </c>
      <c r="I1059" s="1107" t="s">
        <v>955</v>
      </c>
      <c r="J1059" s="1098" t="s">
        <v>1363</v>
      </c>
      <c r="K1059" s="1098" t="s">
        <v>393</v>
      </c>
    </row>
    <row r="1060" spans="3:11" x14ac:dyDescent="0.25">
      <c r="C1060" s="1114" t="s">
        <v>2134</v>
      </c>
      <c r="D1060" s="1120">
        <v>30</v>
      </c>
      <c r="E1060" s="1103">
        <v>450</v>
      </c>
      <c r="F1060" s="1097">
        <v>13500</v>
      </c>
      <c r="G1060" s="1124" t="s">
        <v>128</v>
      </c>
      <c r="H1060" s="1115" t="s">
        <v>954</v>
      </c>
      <c r="I1060" s="1107" t="s">
        <v>955</v>
      </c>
      <c r="J1060" s="1098" t="s">
        <v>1363</v>
      </c>
      <c r="K1060" s="1098" t="s">
        <v>393</v>
      </c>
    </row>
    <row r="1061" spans="3:11" x14ac:dyDescent="0.25">
      <c r="C1061" s="1114" t="s">
        <v>2135</v>
      </c>
      <c r="D1061" s="1120">
        <v>15</v>
      </c>
      <c r="E1061" s="1103">
        <v>650</v>
      </c>
      <c r="F1061" s="1097">
        <v>9750</v>
      </c>
      <c r="G1061" s="1124" t="s">
        <v>128</v>
      </c>
      <c r="H1061" s="1115" t="s">
        <v>954</v>
      </c>
      <c r="I1061" s="1107" t="s">
        <v>955</v>
      </c>
      <c r="J1061" s="1098" t="s">
        <v>1363</v>
      </c>
      <c r="K1061" s="1098" t="s">
        <v>393</v>
      </c>
    </row>
    <row r="1062" spans="3:11" x14ac:dyDescent="0.25">
      <c r="C1062" s="1114" t="s">
        <v>2136</v>
      </c>
      <c r="D1062" s="1120">
        <v>1</v>
      </c>
      <c r="E1062" s="1103">
        <v>2900</v>
      </c>
      <c r="F1062" s="1097">
        <v>2900</v>
      </c>
      <c r="G1062" s="1124" t="s">
        <v>128</v>
      </c>
      <c r="H1062" s="1115" t="s">
        <v>954</v>
      </c>
      <c r="I1062" s="1107" t="s">
        <v>955</v>
      </c>
      <c r="J1062" s="1098" t="s">
        <v>1363</v>
      </c>
      <c r="K1062" s="1098" t="s">
        <v>393</v>
      </c>
    </row>
    <row r="1063" spans="3:11" x14ac:dyDescent="0.25">
      <c r="C1063" s="1116" t="s">
        <v>2137</v>
      </c>
      <c r="D1063" s="1120">
        <v>4</v>
      </c>
      <c r="E1063" s="1103">
        <v>950</v>
      </c>
      <c r="F1063" s="1097">
        <v>3800</v>
      </c>
      <c r="G1063" s="1124" t="s">
        <v>128</v>
      </c>
      <c r="H1063" s="1115" t="s">
        <v>954</v>
      </c>
      <c r="I1063" s="1107" t="s">
        <v>955</v>
      </c>
      <c r="J1063" s="1098" t="s">
        <v>1363</v>
      </c>
      <c r="K1063" s="1098" t="s">
        <v>393</v>
      </c>
    </row>
    <row r="1064" spans="3:11" x14ac:dyDescent="0.25">
      <c r="C1064" s="1116" t="s">
        <v>2138</v>
      </c>
      <c r="D1064" s="1120">
        <v>2</v>
      </c>
      <c r="E1064" s="1103">
        <v>1440</v>
      </c>
      <c r="F1064" s="1097">
        <v>2880</v>
      </c>
      <c r="G1064" s="1124" t="s">
        <v>128</v>
      </c>
      <c r="H1064" s="1115" t="s">
        <v>954</v>
      </c>
      <c r="I1064" s="1107" t="s">
        <v>955</v>
      </c>
      <c r="J1064" s="1098" t="s">
        <v>1363</v>
      </c>
      <c r="K1064" s="1098" t="s">
        <v>393</v>
      </c>
    </row>
    <row r="1065" spans="3:11" x14ac:dyDescent="0.25">
      <c r="C1065" s="1116" t="s">
        <v>2139</v>
      </c>
      <c r="D1065" s="1120">
        <v>2</v>
      </c>
      <c r="E1065" s="1103">
        <v>1300</v>
      </c>
      <c r="F1065" s="1097">
        <v>2600</v>
      </c>
      <c r="G1065" s="1124" t="s">
        <v>128</v>
      </c>
      <c r="H1065" s="1115" t="s">
        <v>954</v>
      </c>
      <c r="I1065" s="1107" t="s">
        <v>955</v>
      </c>
      <c r="J1065" s="1098" t="s">
        <v>1363</v>
      </c>
      <c r="K1065" s="1098" t="s">
        <v>393</v>
      </c>
    </row>
    <row r="1066" spans="3:11" x14ac:dyDescent="0.25">
      <c r="C1066" s="1116" t="s">
        <v>2140</v>
      </c>
      <c r="D1066" s="1120">
        <v>2</v>
      </c>
      <c r="E1066" s="1103">
        <v>1440</v>
      </c>
      <c r="F1066" s="1097">
        <v>2880</v>
      </c>
      <c r="G1066" s="1124" t="s">
        <v>128</v>
      </c>
      <c r="H1066" s="1115" t="s">
        <v>954</v>
      </c>
      <c r="I1066" s="1107" t="s">
        <v>955</v>
      </c>
      <c r="J1066" s="1098" t="s">
        <v>1363</v>
      </c>
      <c r="K1066" s="1098" t="s">
        <v>393</v>
      </c>
    </row>
    <row r="1067" spans="3:11" x14ac:dyDescent="0.25">
      <c r="C1067" s="1116" t="s">
        <v>2141</v>
      </c>
      <c r="D1067" s="1120">
        <v>2</v>
      </c>
      <c r="E1067" s="1103">
        <v>1440</v>
      </c>
      <c r="F1067" s="1135">
        <v>2880</v>
      </c>
      <c r="G1067" s="1124" t="s">
        <v>128</v>
      </c>
      <c r="H1067" s="1115" t="s">
        <v>954</v>
      </c>
      <c r="I1067" s="1107" t="s">
        <v>955</v>
      </c>
      <c r="J1067" s="1098" t="s">
        <v>1363</v>
      </c>
      <c r="K1067" s="1098" t="s">
        <v>393</v>
      </c>
    </row>
    <row r="1068" spans="3:11" x14ac:dyDescent="0.25">
      <c r="C1068" s="1116" t="s">
        <v>2142</v>
      </c>
      <c r="D1068" s="1136">
        <v>2</v>
      </c>
      <c r="E1068" s="1137">
        <v>2050</v>
      </c>
      <c r="F1068" s="1135">
        <v>4100</v>
      </c>
      <c r="G1068" s="1124" t="s">
        <v>128</v>
      </c>
      <c r="H1068" s="1115" t="s">
        <v>954</v>
      </c>
      <c r="I1068" s="1107" t="s">
        <v>955</v>
      </c>
      <c r="J1068" s="1098" t="s">
        <v>1363</v>
      </c>
      <c r="K1068" s="1098" t="s">
        <v>393</v>
      </c>
    </row>
    <row r="1069" spans="3:11" x14ac:dyDescent="0.25">
      <c r="C1069" s="1116" t="s">
        <v>2143</v>
      </c>
      <c r="D1069" s="1136">
        <v>4</v>
      </c>
      <c r="E1069" s="1137">
        <v>1832</v>
      </c>
      <c r="F1069" s="1135">
        <v>7328</v>
      </c>
      <c r="G1069" s="1124" t="s">
        <v>128</v>
      </c>
      <c r="H1069" s="1115" t="s">
        <v>954</v>
      </c>
      <c r="I1069" s="1107" t="s">
        <v>955</v>
      </c>
      <c r="J1069" s="1098" t="s">
        <v>1363</v>
      </c>
      <c r="K1069" s="1098" t="s">
        <v>393</v>
      </c>
    </row>
    <row r="1070" spans="3:11" x14ac:dyDescent="0.25">
      <c r="C1070" s="1116" t="s">
        <v>2144</v>
      </c>
      <c r="D1070" s="1136">
        <v>11</v>
      </c>
      <c r="E1070" s="1137">
        <v>1700</v>
      </c>
      <c r="F1070" s="1135">
        <v>18700</v>
      </c>
      <c r="G1070" s="1124" t="s">
        <v>128</v>
      </c>
      <c r="H1070" s="1115" t="s">
        <v>954</v>
      </c>
      <c r="I1070" s="1107" t="s">
        <v>955</v>
      </c>
      <c r="J1070" s="1098" t="s">
        <v>1363</v>
      </c>
      <c r="K1070" s="1098" t="s">
        <v>393</v>
      </c>
    </row>
    <row r="1071" spans="3:11" x14ac:dyDescent="0.25">
      <c r="C1071" s="1116" t="s">
        <v>2145</v>
      </c>
      <c r="D1071" s="1136">
        <v>11</v>
      </c>
      <c r="E1071" s="1137">
        <v>2600</v>
      </c>
      <c r="F1071" s="1135">
        <v>28600</v>
      </c>
      <c r="G1071" s="1124" t="s">
        <v>128</v>
      </c>
      <c r="H1071" s="1115" t="s">
        <v>954</v>
      </c>
      <c r="I1071" s="1107" t="s">
        <v>955</v>
      </c>
      <c r="J1071" s="1098" t="s">
        <v>1363</v>
      </c>
      <c r="K1071" s="1098" t="s">
        <v>393</v>
      </c>
    </row>
    <row r="1072" spans="3:11" x14ac:dyDescent="0.25">
      <c r="C1072" s="1116" t="s">
        <v>2146</v>
      </c>
      <c r="D1072" s="1136">
        <v>11</v>
      </c>
      <c r="E1072" s="1137">
        <v>2600</v>
      </c>
      <c r="F1072" s="1135">
        <v>28600</v>
      </c>
      <c r="G1072" s="1124" t="s">
        <v>128</v>
      </c>
      <c r="H1072" s="1115" t="s">
        <v>954</v>
      </c>
      <c r="I1072" s="1107" t="s">
        <v>955</v>
      </c>
      <c r="J1072" s="1098" t="s">
        <v>1363</v>
      </c>
      <c r="K1072" s="1098" t="s">
        <v>393</v>
      </c>
    </row>
    <row r="1073" spans="3:11" x14ac:dyDescent="0.25">
      <c r="C1073" s="1116" t="s">
        <v>2147</v>
      </c>
      <c r="D1073" s="1136">
        <v>11</v>
      </c>
      <c r="E1073" s="1137">
        <v>2600</v>
      </c>
      <c r="F1073" s="1135">
        <v>28600</v>
      </c>
      <c r="G1073" s="1124" t="s">
        <v>128</v>
      </c>
      <c r="H1073" s="1115" t="s">
        <v>954</v>
      </c>
      <c r="I1073" s="1107" t="s">
        <v>955</v>
      </c>
      <c r="J1073" s="1098" t="s">
        <v>1363</v>
      </c>
      <c r="K1073" s="1098" t="s">
        <v>393</v>
      </c>
    </row>
    <row r="1074" spans="3:11" x14ac:dyDescent="0.25">
      <c r="C1074" s="1116" t="s">
        <v>2148</v>
      </c>
      <c r="D1074" s="1136">
        <v>2</v>
      </c>
      <c r="E1074" s="1137">
        <v>1990</v>
      </c>
      <c r="F1074" s="1135">
        <v>3980</v>
      </c>
      <c r="G1074" s="1124" t="s">
        <v>128</v>
      </c>
      <c r="H1074" s="1115" t="s">
        <v>954</v>
      </c>
      <c r="I1074" s="1107" t="s">
        <v>955</v>
      </c>
      <c r="J1074" s="1098" t="s">
        <v>1363</v>
      </c>
      <c r="K1074" s="1098" t="s">
        <v>393</v>
      </c>
    </row>
    <row r="1075" spans="3:11" x14ac:dyDescent="0.25">
      <c r="C1075" s="1116" t="s">
        <v>2149</v>
      </c>
      <c r="D1075" s="1136">
        <v>50</v>
      </c>
      <c r="E1075" s="1137">
        <v>40</v>
      </c>
      <c r="F1075" s="1135">
        <v>2000</v>
      </c>
      <c r="G1075" s="1124" t="s">
        <v>128</v>
      </c>
      <c r="H1075" s="1117" t="s">
        <v>315</v>
      </c>
      <c r="I1075" s="1107" t="s">
        <v>192</v>
      </c>
      <c r="J1075" s="1098" t="s">
        <v>1363</v>
      </c>
      <c r="K1075" s="1098" t="s">
        <v>393</v>
      </c>
    </row>
    <row r="1076" spans="3:11" x14ac:dyDescent="0.25">
      <c r="C1076" s="1116" t="s">
        <v>2150</v>
      </c>
      <c r="D1076" s="1136">
        <v>50</v>
      </c>
      <c r="E1076" s="1137">
        <v>15</v>
      </c>
      <c r="F1076" s="1135">
        <v>750</v>
      </c>
      <c r="G1076" s="1124" t="s">
        <v>128</v>
      </c>
      <c r="H1076" s="1117" t="s">
        <v>884</v>
      </c>
      <c r="I1076" s="1107" t="s">
        <v>885</v>
      </c>
      <c r="J1076" s="1098" t="s">
        <v>1363</v>
      </c>
      <c r="K1076" s="1098" t="s">
        <v>393</v>
      </c>
    </row>
    <row r="1077" spans="3:11" x14ac:dyDescent="0.25">
      <c r="C1077" s="1116" t="s">
        <v>2151</v>
      </c>
      <c r="D1077" s="1136">
        <v>50</v>
      </c>
      <c r="E1077" s="1137">
        <v>6</v>
      </c>
      <c r="F1077" s="1135">
        <v>300</v>
      </c>
      <c r="G1077" s="1124" t="s">
        <v>128</v>
      </c>
      <c r="H1077" s="1117" t="s">
        <v>884</v>
      </c>
      <c r="I1077" s="1107" t="s">
        <v>885</v>
      </c>
      <c r="J1077" s="1098" t="s">
        <v>1363</v>
      </c>
      <c r="K1077" s="1098" t="s">
        <v>393</v>
      </c>
    </row>
    <row r="1078" spans="3:11" x14ac:dyDescent="0.25">
      <c r="C1078" s="1116" t="s">
        <v>2152</v>
      </c>
      <c r="D1078" s="1136">
        <v>95</v>
      </c>
      <c r="E1078" s="1137">
        <v>15</v>
      </c>
      <c r="F1078" s="1135">
        <v>1425</v>
      </c>
      <c r="G1078" s="1124" t="s">
        <v>128</v>
      </c>
      <c r="H1078" s="1117" t="s">
        <v>315</v>
      </c>
      <c r="I1078" s="1107" t="s">
        <v>192</v>
      </c>
      <c r="J1078" s="1098" t="s">
        <v>1363</v>
      </c>
      <c r="K1078" s="1098" t="s">
        <v>393</v>
      </c>
    </row>
    <row r="1079" spans="3:11" x14ac:dyDescent="0.25">
      <c r="C1079" s="1116" t="s">
        <v>2153</v>
      </c>
      <c r="D1079" s="1136">
        <v>95</v>
      </c>
      <c r="E1079" s="1137">
        <v>28</v>
      </c>
      <c r="F1079" s="1135">
        <v>2660</v>
      </c>
      <c r="G1079" s="1124" t="s">
        <v>128</v>
      </c>
      <c r="H1079" s="1117" t="s">
        <v>884</v>
      </c>
      <c r="I1079" s="1107" t="s">
        <v>885</v>
      </c>
      <c r="J1079" s="1098" t="s">
        <v>1363</v>
      </c>
      <c r="K1079" s="1098" t="s">
        <v>393</v>
      </c>
    </row>
    <row r="1080" spans="3:11" x14ac:dyDescent="0.25">
      <c r="C1080" s="1112"/>
      <c r="D1080" s="1122"/>
      <c r="E1080" s="1104"/>
      <c r="F1080" s="1097">
        <v>0</v>
      </c>
      <c r="G1080" s="1124"/>
      <c r="H1080" s="1113"/>
      <c r="I1080" s="1107" t="e">
        <v>#N/A</v>
      </c>
      <c r="J1080" s="1098" t="s">
        <v>1363</v>
      </c>
      <c r="K1080" s="1098" t="s">
        <v>411</v>
      </c>
    </row>
    <row r="1081" spans="3:11" x14ac:dyDescent="0.25">
      <c r="C1081" s="1112"/>
      <c r="D1081" s="1122"/>
      <c r="E1081" s="1104"/>
      <c r="F1081" s="1097">
        <v>0</v>
      </c>
      <c r="G1081" s="1124"/>
      <c r="H1081" s="1113"/>
      <c r="I1081" s="1107" t="e">
        <v>#N/A</v>
      </c>
      <c r="J1081" s="1098" t="s">
        <v>1363</v>
      </c>
      <c r="K1081" s="1098" t="s">
        <v>411</v>
      </c>
    </row>
    <row r="1082" spans="3:11" x14ac:dyDescent="0.25">
      <c r="C1082" s="1112"/>
      <c r="D1082" s="1122"/>
      <c r="E1082" s="1104"/>
      <c r="F1082" s="1097">
        <v>0</v>
      </c>
      <c r="G1082" s="1124"/>
      <c r="H1082" s="1113"/>
      <c r="I1082" s="1107" t="e">
        <v>#N/A</v>
      </c>
      <c r="J1082" s="1098" t="s">
        <v>1363</v>
      </c>
      <c r="K1082" s="1098" t="s">
        <v>400</v>
      </c>
    </row>
    <row r="1083" spans="3:11" x14ac:dyDescent="0.25">
      <c r="C1083" s="1112"/>
      <c r="D1083" s="1122"/>
      <c r="E1083" s="1104"/>
      <c r="F1083" s="1097">
        <v>0</v>
      </c>
      <c r="G1083" s="1124"/>
      <c r="H1083" s="1113"/>
      <c r="I1083" s="1107" t="e">
        <v>#N/A</v>
      </c>
      <c r="J1083" s="1098" t="s">
        <v>1363</v>
      </c>
      <c r="K1083" s="1098" t="s">
        <v>411</v>
      </c>
    </row>
    <row r="1084" spans="3:11" x14ac:dyDescent="0.25">
      <c r="C1084" s="1112"/>
      <c r="D1084" s="1122"/>
      <c r="E1084" s="1104"/>
      <c r="F1084" s="1097">
        <v>0</v>
      </c>
      <c r="G1084" s="1124"/>
      <c r="H1084" s="1113"/>
      <c r="I1084" s="1107" t="e">
        <v>#N/A</v>
      </c>
      <c r="J1084" s="1098" t="s">
        <v>1363</v>
      </c>
      <c r="K1084" s="1098" t="s">
        <v>411</v>
      </c>
    </row>
    <row r="1085" spans="3:11" x14ac:dyDescent="0.25">
      <c r="C1085" s="1112"/>
      <c r="D1085" s="1122"/>
      <c r="E1085" s="1104"/>
      <c r="F1085" s="1097">
        <v>0</v>
      </c>
      <c r="G1085" s="1124"/>
      <c r="H1085" s="1113"/>
      <c r="I1085" s="1107" t="e">
        <v>#N/A</v>
      </c>
      <c r="J1085" s="1098" t="s">
        <v>1363</v>
      </c>
      <c r="K1085" s="1098" t="s">
        <v>411</v>
      </c>
    </row>
    <row r="1086" spans="3:11" x14ac:dyDescent="0.25">
      <c r="C1086" s="1112"/>
      <c r="D1086" s="1122"/>
      <c r="E1086" s="1104"/>
      <c r="F1086" s="1097">
        <v>0</v>
      </c>
      <c r="G1086" s="1124"/>
      <c r="H1086" s="1113"/>
      <c r="I1086" s="1107" t="e">
        <v>#N/A</v>
      </c>
      <c r="J1086" s="1098" t="s">
        <v>1363</v>
      </c>
      <c r="K1086" s="1098" t="s">
        <v>411</v>
      </c>
    </row>
    <row r="1087" spans="3:11" x14ac:dyDescent="0.25">
      <c r="C1087" s="1112"/>
      <c r="D1087" s="1122"/>
      <c r="E1087" s="1104"/>
      <c r="F1087" s="1097">
        <v>0</v>
      </c>
      <c r="G1087" s="1124"/>
      <c r="H1087" s="1113"/>
      <c r="I1087" s="1107" t="e">
        <v>#N/A</v>
      </c>
      <c r="J1087" s="1098" t="s">
        <v>1363</v>
      </c>
      <c r="K1087" s="1098" t="s">
        <v>411</v>
      </c>
    </row>
    <row r="1088" spans="3:11" x14ac:dyDescent="0.25">
      <c r="C1088" s="1112"/>
      <c r="D1088" s="1122"/>
      <c r="E1088" s="1104"/>
      <c r="F1088" s="1097">
        <v>0</v>
      </c>
      <c r="G1088" s="1124"/>
      <c r="H1088" s="1113"/>
      <c r="I1088" s="1107" t="e">
        <v>#N/A</v>
      </c>
      <c r="J1088" s="1098" t="s">
        <v>1363</v>
      </c>
      <c r="K1088" s="1098" t="s">
        <v>411</v>
      </c>
    </row>
    <row r="1089" spans="3:11" x14ac:dyDescent="0.25">
      <c r="C1089" s="1112"/>
      <c r="D1089" s="1122"/>
      <c r="E1089" s="1104"/>
      <c r="F1089" s="1097">
        <v>0</v>
      </c>
      <c r="G1089" s="1124"/>
      <c r="H1089" s="1113"/>
      <c r="I1089" s="1107" t="e">
        <v>#N/A</v>
      </c>
      <c r="J1089" s="1098" t="s">
        <v>1363</v>
      </c>
      <c r="K1089" s="1098" t="s">
        <v>411</v>
      </c>
    </row>
    <row r="1090" spans="3:11" x14ac:dyDescent="0.25">
      <c r="C1090" s="1112"/>
      <c r="D1090" s="1122"/>
      <c r="E1090" s="1104"/>
      <c r="F1090" s="1097">
        <v>0</v>
      </c>
      <c r="G1090" s="1124"/>
      <c r="H1090" s="1113"/>
      <c r="I1090" s="1107" t="e">
        <v>#N/A</v>
      </c>
      <c r="J1090" s="1098" t="s">
        <v>1363</v>
      </c>
      <c r="K1090" s="1098" t="s">
        <v>411</v>
      </c>
    </row>
    <row r="1091" spans="3:11" x14ac:dyDescent="0.25">
      <c r="C1091" s="1112"/>
      <c r="D1091" s="1122"/>
      <c r="E1091" s="1104"/>
      <c r="F1091" s="1097">
        <v>0</v>
      </c>
      <c r="G1091" s="1124"/>
      <c r="H1091" s="1113"/>
      <c r="I1091" s="1107" t="e">
        <v>#N/A</v>
      </c>
      <c r="J1091" s="1098" t="s">
        <v>1363</v>
      </c>
      <c r="K1091" s="1098" t="s">
        <v>411</v>
      </c>
    </row>
    <row r="1092" spans="3:11" x14ac:dyDescent="0.25">
      <c r="C1092" s="1112"/>
      <c r="D1092" s="1122"/>
      <c r="E1092" s="1104"/>
      <c r="F1092" s="1097">
        <v>0</v>
      </c>
      <c r="G1092" s="1124"/>
      <c r="H1092" s="1113"/>
      <c r="I1092" s="1107" t="e">
        <v>#N/A</v>
      </c>
      <c r="J1092" s="1098" t="s">
        <v>1363</v>
      </c>
      <c r="K1092" s="1098" t="s">
        <v>411</v>
      </c>
    </row>
    <row r="1093" spans="3:11" x14ac:dyDescent="0.25">
      <c r="C1093" s="1112"/>
      <c r="D1093" s="1122"/>
      <c r="E1093" s="1104"/>
      <c r="F1093" s="1097">
        <v>0</v>
      </c>
      <c r="G1093" s="1124"/>
      <c r="H1093" s="1113"/>
      <c r="I1093" s="1107" t="e">
        <v>#N/A</v>
      </c>
      <c r="J1093" s="1098" t="s">
        <v>1363</v>
      </c>
      <c r="K1093" s="1098" t="s">
        <v>411</v>
      </c>
    </row>
    <row r="1094" spans="3:11" x14ac:dyDescent="0.25">
      <c r="C1094" s="1112"/>
      <c r="D1094" s="1122"/>
      <c r="E1094" s="1104"/>
      <c r="F1094" s="1097">
        <v>0</v>
      </c>
      <c r="G1094" s="1124"/>
      <c r="H1094" s="1113"/>
      <c r="I1094" s="1107" t="e">
        <v>#N/A</v>
      </c>
      <c r="J1094" s="1098" t="s">
        <v>1363</v>
      </c>
      <c r="K1094" s="1098" t="s">
        <v>411</v>
      </c>
    </row>
    <row r="1095" spans="3:11" x14ac:dyDescent="0.25">
      <c r="C1095" s="1112"/>
      <c r="D1095" s="1122"/>
      <c r="E1095" s="1104"/>
      <c r="F1095" s="1097">
        <v>0</v>
      </c>
      <c r="G1095" s="1124"/>
      <c r="H1095" s="1113"/>
      <c r="I1095" s="1107" t="e">
        <v>#N/A</v>
      </c>
      <c r="J1095" s="1098" t="s">
        <v>1363</v>
      </c>
      <c r="K1095" s="1098" t="s">
        <v>411</v>
      </c>
    </row>
    <row r="1096" spans="3:11" x14ac:dyDescent="0.25">
      <c r="C1096" s="1112"/>
      <c r="D1096" s="1122"/>
      <c r="E1096" s="1104"/>
      <c r="F1096" s="1097">
        <v>0</v>
      </c>
      <c r="G1096" s="1124"/>
      <c r="H1096" s="1113"/>
      <c r="I1096" s="1107" t="e">
        <v>#N/A</v>
      </c>
      <c r="J1096" s="1098" t="s">
        <v>1363</v>
      </c>
      <c r="K1096" s="1098" t="s">
        <v>411</v>
      </c>
    </row>
    <row r="1097" spans="3:11" x14ac:dyDescent="0.25">
      <c r="C1097" s="1112"/>
      <c r="D1097" s="1122"/>
      <c r="E1097" s="1104"/>
      <c r="F1097" s="1097">
        <v>0</v>
      </c>
      <c r="G1097" s="1124"/>
      <c r="H1097" s="1113"/>
      <c r="I1097" s="1107" t="e">
        <v>#N/A</v>
      </c>
      <c r="J1097" s="1098" t="s">
        <v>1363</v>
      </c>
      <c r="K1097" s="1098" t="s">
        <v>411</v>
      </c>
    </row>
    <row r="1098" spans="3:11" x14ac:dyDescent="0.25">
      <c r="C1098" s="1112"/>
      <c r="D1098" s="1122"/>
      <c r="E1098" s="1104"/>
      <c r="F1098" s="1097">
        <v>0</v>
      </c>
      <c r="G1098" s="1124"/>
      <c r="H1098" s="1113"/>
      <c r="I1098" s="1107" t="e">
        <v>#N/A</v>
      </c>
      <c r="J1098" s="1098" t="s">
        <v>1363</v>
      </c>
      <c r="K1098" s="1098" t="s">
        <v>411</v>
      </c>
    </row>
    <row r="1099" spans="3:11" x14ac:dyDescent="0.25">
      <c r="C1099" s="1114"/>
      <c r="D1099" s="1120"/>
      <c r="E1099" s="1103"/>
      <c r="F1099" s="1097">
        <v>0</v>
      </c>
      <c r="G1099" s="1124"/>
      <c r="H1099" s="1115"/>
      <c r="I1099" s="1107" t="e">
        <v>#N/A</v>
      </c>
      <c r="J1099" s="1098" t="s">
        <v>1363</v>
      </c>
      <c r="K1099" s="1098" t="s">
        <v>411</v>
      </c>
    </row>
    <row r="1100" spans="3:11" x14ac:dyDescent="0.25">
      <c r="C1100" s="1114"/>
      <c r="D1100" s="1120"/>
      <c r="E1100" s="1103"/>
      <c r="F1100" s="1097">
        <v>0</v>
      </c>
      <c r="G1100" s="1124"/>
      <c r="H1100" s="1115"/>
      <c r="I1100" s="1107" t="e">
        <v>#N/A</v>
      </c>
      <c r="J1100" s="1098" t="s">
        <v>1363</v>
      </c>
      <c r="K1100" s="1098" t="s">
        <v>411</v>
      </c>
    </row>
    <row r="1101" spans="3:11" x14ac:dyDescent="0.25">
      <c r="C1101" s="1114"/>
      <c r="D1101" s="1120"/>
      <c r="E1101" s="1103"/>
      <c r="F1101" s="1097">
        <v>0</v>
      </c>
      <c r="G1101" s="1124"/>
      <c r="H1101" s="1115"/>
      <c r="I1101" s="1107" t="e">
        <v>#N/A</v>
      </c>
      <c r="J1101" s="1098" t="s">
        <v>1363</v>
      </c>
      <c r="K1101" s="1098" t="s">
        <v>411</v>
      </c>
    </row>
    <row r="1102" spans="3:11" x14ac:dyDescent="0.25">
      <c r="C1102" s="1114"/>
      <c r="D1102" s="1120"/>
      <c r="E1102" s="1103"/>
      <c r="F1102" s="1097">
        <v>0</v>
      </c>
      <c r="G1102" s="1124"/>
      <c r="H1102" s="1115"/>
      <c r="I1102" s="1107" t="e">
        <v>#N/A</v>
      </c>
      <c r="J1102" s="1098" t="s">
        <v>1363</v>
      </c>
      <c r="K1102" s="1098" t="s">
        <v>411</v>
      </c>
    </row>
    <row r="1103" spans="3:11" x14ac:dyDescent="0.25">
      <c r="C1103" s="1114"/>
      <c r="D1103" s="1120"/>
      <c r="E1103" s="1103"/>
      <c r="F1103" s="1097">
        <v>0</v>
      </c>
      <c r="G1103" s="1124"/>
      <c r="H1103" s="1115"/>
      <c r="I1103" s="1107" t="e">
        <v>#N/A</v>
      </c>
      <c r="J1103" s="1098" t="s">
        <v>1363</v>
      </c>
      <c r="K1103" s="1098" t="s">
        <v>411</v>
      </c>
    </row>
    <row r="1104" spans="3:11" x14ac:dyDescent="0.25">
      <c r="C1104" s="1114"/>
      <c r="D1104" s="1120"/>
      <c r="E1104" s="1103"/>
      <c r="F1104" s="1097">
        <v>0</v>
      </c>
      <c r="G1104" s="1124"/>
      <c r="H1104" s="1115"/>
      <c r="I1104" s="1107" t="e">
        <v>#N/A</v>
      </c>
      <c r="J1104" s="1098" t="s">
        <v>1363</v>
      </c>
      <c r="K1104" s="1098" t="s">
        <v>411</v>
      </c>
    </row>
    <row r="1105" spans="3:11" x14ac:dyDescent="0.25">
      <c r="C1105" s="1114"/>
      <c r="D1105" s="1120"/>
      <c r="E1105" s="1103"/>
      <c r="F1105" s="1097">
        <v>0</v>
      </c>
      <c r="G1105" s="1124"/>
      <c r="H1105" s="1115"/>
      <c r="I1105" s="1107" t="e">
        <v>#N/A</v>
      </c>
      <c r="J1105" s="1098" t="s">
        <v>1363</v>
      </c>
      <c r="K1105" s="1098" t="s">
        <v>411</v>
      </c>
    </row>
    <row r="1106" spans="3:11" x14ac:dyDescent="0.25">
      <c r="C1106" s="1114"/>
      <c r="D1106" s="1120"/>
      <c r="E1106" s="1103"/>
      <c r="F1106" s="1097">
        <v>0</v>
      </c>
      <c r="G1106" s="1124"/>
      <c r="H1106" s="1115"/>
      <c r="I1106" s="1107" t="e">
        <v>#N/A</v>
      </c>
      <c r="J1106" s="1098" t="s">
        <v>1363</v>
      </c>
      <c r="K1106" s="1098" t="s">
        <v>411</v>
      </c>
    </row>
    <row r="1107" spans="3:11" x14ac:dyDescent="0.25">
      <c r="C1107" s="1116"/>
      <c r="D1107" s="1120"/>
      <c r="E1107" s="1103"/>
      <c r="F1107" s="1097">
        <v>0</v>
      </c>
      <c r="G1107" s="1124"/>
      <c r="H1107" s="1117"/>
      <c r="I1107" s="1107" t="e">
        <v>#N/A</v>
      </c>
      <c r="J1107" s="1098" t="s">
        <v>1363</v>
      </c>
      <c r="K1107" s="1098" t="s">
        <v>402</v>
      </c>
    </row>
    <row r="1108" spans="3:11" x14ac:dyDescent="0.25">
      <c r="C1108" s="1116"/>
      <c r="D1108" s="1120"/>
      <c r="E1108" s="1103"/>
      <c r="F1108" s="1097">
        <v>0</v>
      </c>
      <c r="G1108" s="1124"/>
      <c r="H1108" s="1117"/>
      <c r="I1108" s="1107" t="e">
        <v>#N/A</v>
      </c>
      <c r="J1108" s="1098" t="s">
        <v>1363</v>
      </c>
      <c r="K1108" s="1098" t="s">
        <v>411</v>
      </c>
    </row>
    <row r="1109" spans="3:11" x14ac:dyDescent="0.25">
      <c r="C1109" s="1116"/>
      <c r="D1109" s="1120"/>
      <c r="E1109" s="1103"/>
      <c r="F1109" s="1097">
        <v>0</v>
      </c>
      <c r="G1109" s="1124"/>
      <c r="H1109" s="1117"/>
      <c r="I1109" s="1107" t="e">
        <v>#N/A</v>
      </c>
      <c r="J1109" s="1098" t="s">
        <v>1363</v>
      </c>
      <c r="K1109" s="1098" t="s">
        <v>411</v>
      </c>
    </row>
    <row r="1110" spans="3:11" x14ac:dyDescent="0.25">
      <c r="C1110" s="1116"/>
      <c r="D1110" s="1120"/>
      <c r="E1110" s="1103"/>
      <c r="F1110" s="1097">
        <v>0</v>
      </c>
      <c r="G1110" s="1124"/>
      <c r="H1110" s="1117"/>
      <c r="I1110" s="1107" t="e">
        <v>#N/A</v>
      </c>
      <c r="J1110" s="1098" t="s">
        <v>1363</v>
      </c>
      <c r="K1110" s="1098" t="s">
        <v>411</v>
      </c>
    </row>
    <row r="1111" spans="3:11" ht="15.75" thickBot="1" x14ac:dyDescent="0.3">
      <c r="C1111" s="1118"/>
      <c r="D1111" s="1123"/>
      <c r="E1111" s="1099"/>
      <c r="F1111" s="1100">
        <v>0</v>
      </c>
      <c r="G1111" s="1125"/>
      <c r="H1111" s="1119"/>
      <c r="I1111" s="1108" t="e">
        <v>#N/A</v>
      </c>
      <c r="J1111" s="1101" t="s">
        <v>1363</v>
      </c>
      <c r="K1111" s="1105" t="s">
        <v>393</v>
      </c>
    </row>
    <row r="1113" spans="3:11" ht="15.75" thickBot="1" x14ac:dyDescent="0.3">
      <c r="C1113" s="1089"/>
      <c r="D1113" s="1089"/>
      <c r="E1113" s="1089"/>
      <c r="F1113" s="1089"/>
      <c r="G1113" s="1089"/>
      <c r="H1113" s="1089"/>
      <c r="I1113" s="1089"/>
      <c r="J1113" s="1089"/>
      <c r="K1113" s="1089"/>
    </row>
    <row r="1114" spans="3:11" ht="15.75" thickBot="1" x14ac:dyDescent="0.3">
      <c r="C1114" s="1121" t="s">
        <v>53</v>
      </c>
      <c r="D1114" s="1133">
        <v>10000</v>
      </c>
      <c r="E1114" s="1089"/>
      <c r="F1114" s="1091"/>
      <c r="G1114" s="1093"/>
      <c r="H1114" s="1091"/>
      <c r="I1114" s="1091"/>
      <c r="J1114" s="1089"/>
      <c r="K1114" s="1089"/>
    </row>
    <row r="1115" spans="3:11" x14ac:dyDescent="0.25">
      <c r="C1115" s="1091"/>
      <c r="D1115" s="1090"/>
      <c r="E1115" s="1096"/>
      <c r="F1115" s="1096"/>
      <c r="G1115" s="1096"/>
      <c r="H1115" s="1092"/>
      <c r="I1115" s="1092"/>
      <c r="J1115" s="1092"/>
      <c r="K1115" s="1102"/>
    </row>
    <row r="1116" spans="3:11" x14ac:dyDescent="0.25">
      <c r="C1116" s="1091"/>
      <c r="D1116" s="1090"/>
      <c r="E1116" s="1096"/>
      <c r="F1116" s="1096"/>
      <c r="G1116" s="1096"/>
      <c r="H1116" s="1092"/>
      <c r="I1116" s="1092"/>
      <c r="J1116" s="1092"/>
      <c r="K1116" s="1102"/>
    </row>
    <row r="1117" spans="3:11" ht="15.75" x14ac:dyDescent="0.25">
      <c r="C1117" s="1126" t="s">
        <v>391</v>
      </c>
      <c r="D1117" s="1132" t="s">
        <v>2154</v>
      </c>
      <c r="E1117" s="1096"/>
      <c r="F1117" s="1096"/>
      <c r="G1117" s="1096"/>
      <c r="H1117" s="1092"/>
      <c r="I1117" s="1092"/>
      <c r="J1117" s="1092"/>
      <c r="K1117" s="1102"/>
    </row>
    <row r="1118" spans="3:11" ht="18.75" x14ac:dyDescent="0.25">
      <c r="C1118" s="1127" t="s">
        <v>2155</v>
      </c>
      <c r="D1118" s="1134"/>
      <c r="E1118" s="1096"/>
      <c r="F1118" s="1096"/>
      <c r="G1118" s="1096"/>
      <c r="H1118" s="1092"/>
      <c r="I1118" s="1092"/>
      <c r="J1118" s="1092"/>
      <c r="K1118" s="1102"/>
    </row>
    <row r="1119" spans="3:11" ht="15.75" thickBot="1" x14ac:dyDescent="0.3">
      <c r="C1119" s="1089"/>
      <c r="D1119" s="1089"/>
      <c r="E1119" s="1089"/>
      <c r="F1119" s="1096"/>
      <c r="G1119" s="1092"/>
      <c r="H1119" s="1092"/>
      <c r="I1119" s="1092"/>
      <c r="J1119" s="1089"/>
      <c r="K1119" s="1089"/>
    </row>
    <row r="1120" spans="3:11" ht="30.75" thickBot="1" x14ac:dyDescent="0.3">
      <c r="C1120" s="1106" t="s">
        <v>44</v>
      </c>
      <c r="D1120" s="1106" t="s">
        <v>55</v>
      </c>
      <c r="E1120" s="1111" t="s">
        <v>57</v>
      </c>
      <c r="F1120" s="1110" t="s">
        <v>27</v>
      </c>
      <c r="G1120" s="1109" t="s">
        <v>130</v>
      </c>
      <c r="H1120" s="1111" t="s">
        <v>46</v>
      </c>
      <c r="I1120" s="1109" t="s">
        <v>131</v>
      </c>
      <c r="J1120" s="1109" t="s">
        <v>409</v>
      </c>
      <c r="K1120" s="1109" t="s">
        <v>410</v>
      </c>
    </row>
    <row r="1121" spans="3:11" x14ac:dyDescent="0.25">
      <c r="C1121" s="1130" t="s">
        <v>438</v>
      </c>
      <c r="D1121" s="1131"/>
      <c r="E1121" s="1129">
        <v>620</v>
      </c>
      <c r="F1121" s="1097">
        <v>0</v>
      </c>
      <c r="G1121" s="1124"/>
      <c r="H1121" s="1113"/>
      <c r="I1121" s="1107" t="e">
        <v>#N/A</v>
      </c>
      <c r="J1121" s="1128" t="s">
        <v>1478</v>
      </c>
      <c r="K1121" s="1098" t="s">
        <v>393</v>
      </c>
    </row>
    <row r="1122" spans="3:11" x14ac:dyDescent="0.25">
      <c r="C1122" s="1112" t="s">
        <v>2156</v>
      </c>
      <c r="D1122" s="1122">
        <v>1</v>
      </c>
      <c r="E1122" s="1104">
        <v>10000</v>
      </c>
      <c r="F1122" s="1097">
        <v>10000</v>
      </c>
      <c r="G1122" s="1124" t="s">
        <v>128</v>
      </c>
      <c r="H1122" s="1113" t="s">
        <v>662</v>
      </c>
      <c r="I1122" s="1107" t="s">
        <v>663</v>
      </c>
      <c r="J1122" s="1098" t="s">
        <v>1363</v>
      </c>
      <c r="K1122" s="1098" t="s">
        <v>397</v>
      </c>
    </row>
    <row r="1123" spans="3:11" x14ac:dyDescent="0.25">
      <c r="C1123" s="1112"/>
      <c r="D1123" s="1122"/>
      <c r="E1123" s="1104"/>
      <c r="F1123" s="1097">
        <v>0</v>
      </c>
      <c r="G1123" s="1124"/>
      <c r="H1123" s="1113"/>
      <c r="I1123" s="1107" t="e">
        <v>#N/A</v>
      </c>
      <c r="J1123" s="1098" t="s">
        <v>1478</v>
      </c>
      <c r="K1123" s="1098" t="s">
        <v>411</v>
      </c>
    </row>
    <row r="1124" spans="3:11" x14ac:dyDescent="0.25">
      <c r="C1124" s="1112"/>
      <c r="D1124" s="1122"/>
      <c r="E1124" s="1104"/>
      <c r="F1124" s="1097">
        <v>0</v>
      </c>
      <c r="G1124" s="1124"/>
      <c r="H1124" s="1113"/>
      <c r="I1124" s="1107" t="e">
        <v>#N/A</v>
      </c>
      <c r="J1124" s="1098" t="s">
        <v>1478</v>
      </c>
      <c r="K1124" s="1098" t="s">
        <v>411</v>
      </c>
    </row>
    <row r="1125" spans="3:11" x14ac:dyDescent="0.25">
      <c r="C1125" s="1112"/>
      <c r="D1125" s="1122"/>
      <c r="E1125" s="1104"/>
      <c r="F1125" s="1097">
        <v>0</v>
      </c>
      <c r="G1125" s="1124"/>
      <c r="H1125" s="1113"/>
      <c r="I1125" s="1107" t="e">
        <v>#N/A</v>
      </c>
      <c r="J1125" s="1098" t="s">
        <v>1478</v>
      </c>
      <c r="K1125" s="1098" t="s">
        <v>411</v>
      </c>
    </row>
    <row r="1126" spans="3:11" x14ac:dyDescent="0.25">
      <c r="C1126" s="1112"/>
      <c r="D1126" s="1122"/>
      <c r="E1126" s="1104"/>
      <c r="F1126" s="1097">
        <v>0</v>
      </c>
      <c r="G1126" s="1124"/>
      <c r="H1126" s="1113"/>
      <c r="I1126" s="1107" t="e">
        <v>#N/A</v>
      </c>
      <c r="J1126" s="1098" t="s">
        <v>1478</v>
      </c>
      <c r="K1126" s="1098" t="s">
        <v>400</v>
      </c>
    </row>
    <row r="1127" spans="3:11" x14ac:dyDescent="0.25">
      <c r="C1127" s="1112"/>
      <c r="D1127" s="1122"/>
      <c r="E1127" s="1104"/>
      <c r="F1127" s="1097">
        <v>0</v>
      </c>
      <c r="G1127" s="1124"/>
      <c r="H1127" s="1113"/>
      <c r="I1127" s="1107" t="e">
        <v>#N/A</v>
      </c>
      <c r="J1127" s="1098" t="s">
        <v>1478</v>
      </c>
      <c r="K1127" s="1098" t="s">
        <v>411</v>
      </c>
    </row>
    <row r="1128" spans="3:11" x14ac:dyDescent="0.25">
      <c r="C1128" s="1112"/>
      <c r="D1128" s="1122"/>
      <c r="E1128" s="1104"/>
      <c r="F1128" s="1097">
        <v>0</v>
      </c>
      <c r="G1128" s="1124"/>
      <c r="H1128" s="1113"/>
      <c r="I1128" s="1107" t="e">
        <v>#N/A</v>
      </c>
      <c r="J1128" s="1098" t="s">
        <v>1478</v>
      </c>
      <c r="K1128" s="1098" t="s">
        <v>411</v>
      </c>
    </row>
    <row r="1129" spans="3:11" x14ac:dyDescent="0.25">
      <c r="C1129" s="1112"/>
      <c r="D1129" s="1122"/>
      <c r="E1129" s="1104"/>
      <c r="F1129" s="1097">
        <v>0</v>
      </c>
      <c r="G1129" s="1124"/>
      <c r="H1129" s="1113"/>
      <c r="I1129" s="1107" t="e">
        <v>#N/A</v>
      </c>
      <c r="J1129" s="1098" t="s">
        <v>1478</v>
      </c>
      <c r="K1129" s="1098" t="s">
        <v>411</v>
      </c>
    </row>
    <row r="1130" spans="3:11" x14ac:dyDescent="0.25">
      <c r="C1130" s="1112"/>
      <c r="D1130" s="1122"/>
      <c r="E1130" s="1104"/>
      <c r="F1130" s="1097">
        <v>0</v>
      </c>
      <c r="G1130" s="1124"/>
      <c r="H1130" s="1113"/>
      <c r="I1130" s="1107" t="e">
        <v>#N/A</v>
      </c>
      <c r="J1130" s="1098" t="s">
        <v>1478</v>
      </c>
      <c r="K1130" s="1098" t="s">
        <v>411</v>
      </c>
    </row>
    <row r="1131" spans="3:11" x14ac:dyDescent="0.25">
      <c r="C1131" s="1112"/>
      <c r="D1131" s="1122"/>
      <c r="E1131" s="1104"/>
      <c r="F1131" s="1097">
        <v>0</v>
      </c>
      <c r="G1131" s="1124"/>
      <c r="H1131" s="1113"/>
      <c r="I1131" s="1107" t="e">
        <v>#N/A</v>
      </c>
      <c r="J1131" s="1098" t="s">
        <v>1478</v>
      </c>
      <c r="K1131" s="1098" t="s">
        <v>411</v>
      </c>
    </row>
    <row r="1132" spans="3:11" x14ac:dyDescent="0.25">
      <c r="C1132" s="1112"/>
      <c r="D1132" s="1122"/>
      <c r="E1132" s="1104"/>
      <c r="F1132" s="1097">
        <v>0</v>
      </c>
      <c r="G1132" s="1124"/>
      <c r="H1132" s="1113"/>
      <c r="I1132" s="1107" t="e">
        <v>#N/A</v>
      </c>
      <c r="J1132" s="1098" t="s">
        <v>1478</v>
      </c>
      <c r="K1132" s="1098" t="s">
        <v>411</v>
      </c>
    </row>
    <row r="1133" spans="3:11" x14ac:dyDescent="0.25">
      <c r="C1133" s="1112"/>
      <c r="D1133" s="1122"/>
      <c r="E1133" s="1104"/>
      <c r="F1133" s="1097">
        <v>0</v>
      </c>
      <c r="G1133" s="1124"/>
      <c r="H1133" s="1113"/>
      <c r="I1133" s="1107" t="e">
        <v>#N/A</v>
      </c>
      <c r="J1133" s="1098" t="s">
        <v>1478</v>
      </c>
      <c r="K1133" s="1098" t="s">
        <v>411</v>
      </c>
    </row>
    <row r="1134" spans="3:11" x14ac:dyDescent="0.25">
      <c r="C1134" s="1112"/>
      <c r="D1134" s="1122"/>
      <c r="E1134" s="1104"/>
      <c r="F1134" s="1097">
        <v>0</v>
      </c>
      <c r="G1134" s="1124"/>
      <c r="H1134" s="1113"/>
      <c r="I1134" s="1107" t="e">
        <v>#N/A</v>
      </c>
      <c r="J1134" s="1098" t="s">
        <v>1478</v>
      </c>
      <c r="K1134" s="1098" t="s">
        <v>411</v>
      </c>
    </row>
    <row r="1135" spans="3:11" x14ac:dyDescent="0.25">
      <c r="C1135" s="1112"/>
      <c r="D1135" s="1122"/>
      <c r="E1135" s="1104"/>
      <c r="F1135" s="1097">
        <v>0</v>
      </c>
      <c r="G1135" s="1124"/>
      <c r="H1135" s="1113"/>
      <c r="I1135" s="1107" t="e">
        <v>#N/A</v>
      </c>
      <c r="J1135" s="1098" t="s">
        <v>1478</v>
      </c>
      <c r="K1135" s="1098" t="s">
        <v>411</v>
      </c>
    </row>
    <row r="1136" spans="3:11" x14ac:dyDescent="0.25">
      <c r="C1136" s="1112"/>
      <c r="D1136" s="1122"/>
      <c r="E1136" s="1104"/>
      <c r="F1136" s="1097">
        <v>0</v>
      </c>
      <c r="G1136" s="1124"/>
      <c r="H1136" s="1113"/>
      <c r="I1136" s="1107" t="e">
        <v>#N/A</v>
      </c>
      <c r="J1136" s="1098" t="s">
        <v>1478</v>
      </c>
      <c r="K1136" s="1098" t="s">
        <v>411</v>
      </c>
    </row>
    <row r="1137" spans="3:11" x14ac:dyDescent="0.25">
      <c r="C1137" s="1112"/>
      <c r="D1137" s="1122"/>
      <c r="E1137" s="1104"/>
      <c r="F1137" s="1097">
        <v>0</v>
      </c>
      <c r="G1137" s="1124"/>
      <c r="H1137" s="1113"/>
      <c r="I1137" s="1107" t="e">
        <v>#N/A</v>
      </c>
      <c r="J1137" s="1098" t="s">
        <v>1478</v>
      </c>
      <c r="K1137" s="1098" t="s">
        <v>411</v>
      </c>
    </row>
    <row r="1138" spans="3:11" x14ac:dyDescent="0.25">
      <c r="C1138" s="1112"/>
      <c r="D1138" s="1122"/>
      <c r="E1138" s="1104"/>
      <c r="F1138" s="1097">
        <v>0</v>
      </c>
      <c r="G1138" s="1124"/>
      <c r="H1138" s="1113"/>
      <c r="I1138" s="1107" t="e">
        <v>#N/A</v>
      </c>
      <c r="J1138" s="1098" t="s">
        <v>1478</v>
      </c>
      <c r="K1138" s="1098" t="s">
        <v>411</v>
      </c>
    </row>
    <row r="1139" spans="3:11" x14ac:dyDescent="0.25">
      <c r="C1139" s="1112"/>
      <c r="D1139" s="1122"/>
      <c r="E1139" s="1104"/>
      <c r="F1139" s="1097">
        <v>0</v>
      </c>
      <c r="G1139" s="1124"/>
      <c r="H1139" s="1113"/>
      <c r="I1139" s="1107" t="e">
        <v>#N/A</v>
      </c>
      <c r="J1139" s="1098" t="s">
        <v>1478</v>
      </c>
      <c r="K1139" s="1098" t="s">
        <v>411</v>
      </c>
    </row>
    <row r="1140" spans="3:11" x14ac:dyDescent="0.25">
      <c r="C1140" s="1112"/>
      <c r="D1140" s="1122"/>
      <c r="E1140" s="1104"/>
      <c r="F1140" s="1097">
        <v>0</v>
      </c>
      <c r="G1140" s="1124"/>
      <c r="H1140" s="1113"/>
      <c r="I1140" s="1107" t="e">
        <v>#N/A</v>
      </c>
      <c r="J1140" s="1098" t="s">
        <v>1478</v>
      </c>
      <c r="K1140" s="1098" t="s">
        <v>411</v>
      </c>
    </row>
    <row r="1141" spans="3:11" x14ac:dyDescent="0.25">
      <c r="C1141" s="1112"/>
      <c r="D1141" s="1122"/>
      <c r="E1141" s="1104"/>
      <c r="F1141" s="1097">
        <v>0</v>
      </c>
      <c r="G1141" s="1124"/>
      <c r="H1141" s="1113"/>
      <c r="I1141" s="1107" t="e">
        <v>#N/A</v>
      </c>
      <c r="J1141" s="1098" t="s">
        <v>1478</v>
      </c>
      <c r="K1141" s="1098" t="s">
        <v>411</v>
      </c>
    </row>
    <row r="1142" spans="3:11" x14ac:dyDescent="0.25">
      <c r="C1142" s="1112"/>
      <c r="D1142" s="1122"/>
      <c r="E1142" s="1104"/>
      <c r="F1142" s="1097">
        <v>0</v>
      </c>
      <c r="G1142" s="1124"/>
      <c r="H1142" s="1113"/>
      <c r="I1142" s="1107" t="e">
        <v>#N/A</v>
      </c>
      <c r="J1142" s="1098" t="s">
        <v>1478</v>
      </c>
      <c r="K1142" s="1098" t="s">
        <v>411</v>
      </c>
    </row>
    <row r="1143" spans="3:11" x14ac:dyDescent="0.25">
      <c r="C1143" s="1114"/>
      <c r="D1143" s="1120"/>
      <c r="E1143" s="1103"/>
      <c r="F1143" s="1097">
        <v>0</v>
      </c>
      <c r="G1143" s="1124"/>
      <c r="H1143" s="1115"/>
      <c r="I1143" s="1107" t="e">
        <v>#N/A</v>
      </c>
      <c r="J1143" s="1098" t="s">
        <v>1478</v>
      </c>
      <c r="K1143" s="1098" t="s">
        <v>411</v>
      </c>
    </row>
    <row r="1144" spans="3:11" x14ac:dyDescent="0.25">
      <c r="C1144" s="1114"/>
      <c r="D1144" s="1120"/>
      <c r="E1144" s="1103"/>
      <c r="F1144" s="1097">
        <v>0</v>
      </c>
      <c r="G1144" s="1124"/>
      <c r="H1144" s="1115"/>
      <c r="I1144" s="1107" t="e">
        <v>#N/A</v>
      </c>
      <c r="J1144" s="1098" t="s">
        <v>1478</v>
      </c>
      <c r="K1144" s="1098" t="s">
        <v>411</v>
      </c>
    </row>
    <row r="1145" spans="3:11" x14ac:dyDescent="0.25">
      <c r="C1145" s="1114"/>
      <c r="D1145" s="1120"/>
      <c r="E1145" s="1103"/>
      <c r="F1145" s="1097">
        <v>0</v>
      </c>
      <c r="G1145" s="1124"/>
      <c r="H1145" s="1115"/>
      <c r="I1145" s="1107" t="e">
        <v>#N/A</v>
      </c>
      <c r="J1145" s="1098" t="s">
        <v>1478</v>
      </c>
      <c r="K1145" s="1098" t="s">
        <v>411</v>
      </c>
    </row>
    <row r="1146" spans="3:11" x14ac:dyDescent="0.25">
      <c r="C1146" s="1114"/>
      <c r="D1146" s="1120"/>
      <c r="E1146" s="1103"/>
      <c r="F1146" s="1097">
        <v>0</v>
      </c>
      <c r="G1146" s="1124"/>
      <c r="H1146" s="1115"/>
      <c r="I1146" s="1107" t="e">
        <v>#N/A</v>
      </c>
      <c r="J1146" s="1098" t="s">
        <v>1478</v>
      </c>
      <c r="K1146" s="1098" t="s">
        <v>411</v>
      </c>
    </row>
    <row r="1147" spans="3:11" x14ac:dyDescent="0.25">
      <c r="C1147" s="1114"/>
      <c r="D1147" s="1120"/>
      <c r="E1147" s="1103"/>
      <c r="F1147" s="1097">
        <v>0</v>
      </c>
      <c r="G1147" s="1124"/>
      <c r="H1147" s="1115"/>
      <c r="I1147" s="1107" t="e">
        <v>#N/A</v>
      </c>
      <c r="J1147" s="1098" t="s">
        <v>1478</v>
      </c>
      <c r="K1147" s="1098" t="s">
        <v>411</v>
      </c>
    </row>
    <row r="1148" spans="3:11" x14ac:dyDescent="0.25">
      <c r="C1148" s="1114"/>
      <c r="D1148" s="1120"/>
      <c r="E1148" s="1103"/>
      <c r="F1148" s="1097">
        <v>0</v>
      </c>
      <c r="G1148" s="1124"/>
      <c r="H1148" s="1115"/>
      <c r="I1148" s="1107" t="e">
        <v>#N/A</v>
      </c>
      <c r="J1148" s="1098" t="s">
        <v>1478</v>
      </c>
      <c r="K1148" s="1098" t="s">
        <v>411</v>
      </c>
    </row>
    <row r="1149" spans="3:11" x14ac:dyDescent="0.25">
      <c r="C1149" s="1114"/>
      <c r="D1149" s="1120"/>
      <c r="E1149" s="1103"/>
      <c r="F1149" s="1097">
        <v>0</v>
      </c>
      <c r="G1149" s="1124"/>
      <c r="H1149" s="1115"/>
      <c r="I1149" s="1107" t="e">
        <v>#N/A</v>
      </c>
      <c r="J1149" s="1098" t="s">
        <v>1478</v>
      </c>
      <c r="K1149" s="1098" t="s">
        <v>411</v>
      </c>
    </row>
    <row r="1150" spans="3:11" x14ac:dyDescent="0.25">
      <c r="C1150" s="1114"/>
      <c r="D1150" s="1120"/>
      <c r="E1150" s="1103"/>
      <c r="F1150" s="1097">
        <v>0</v>
      </c>
      <c r="G1150" s="1124"/>
      <c r="H1150" s="1115"/>
      <c r="I1150" s="1107" t="e">
        <v>#N/A</v>
      </c>
      <c r="J1150" s="1098" t="s">
        <v>1478</v>
      </c>
      <c r="K1150" s="1098" t="s">
        <v>411</v>
      </c>
    </row>
    <row r="1151" spans="3:11" x14ac:dyDescent="0.25">
      <c r="C1151" s="1116"/>
      <c r="D1151" s="1120"/>
      <c r="E1151" s="1103"/>
      <c r="F1151" s="1097">
        <v>0</v>
      </c>
      <c r="G1151" s="1124"/>
      <c r="H1151" s="1117"/>
      <c r="I1151" s="1107" t="e">
        <v>#N/A</v>
      </c>
      <c r="J1151" s="1098" t="s">
        <v>1478</v>
      </c>
      <c r="K1151" s="1098" t="s">
        <v>402</v>
      </c>
    </row>
    <row r="1152" spans="3:11" x14ac:dyDescent="0.25">
      <c r="C1152" s="1116"/>
      <c r="D1152" s="1120"/>
      <c r="E1152" s="1103"/>
      <c r="F1152" s="1097">
        <v>0</v>
      </c>
      <c r="G1152" s="1124"/>
      <c r="H1152" s="1117"/>
      <c r="I1152" s="1107" t="e">
        <v>#N/A</v>
      </c>
      <c r="J1152" s="1098" t="s">
        <v>1478</v>
      </c>
      <c r="K1152" s="1098" t="s">
        <v>411</v>
      </c>
    </row>
    <row r="1153" spans="3:11" x14ac:dyDescent="0.25">
      <c r="C1153" s="1116"/>
      <c r="D1153" s="1120"/>
      <c r="E1153" s="1103"/>
      <c r="F1153" s="1097">
        <v>0</v>
      </c>
      <c r="G1153" s="1124"/>
      <c r="H1153" s="1117"/>
      <c r="I1153" s="1107" t="e">
        <v>#N/A</v>
      </c>
      <c r="J1153" s="1098" t="s">
        <v>1478</v>
      </c>
      <c r="K1153" s="1098" t="s">
        <v>411</v>
      </c>
    </row>
    <row r="1154" spans="3:11" x14ac:dyDescent="0.25">
      <c r="C1154" s="1116"/>
      <c r="D1154" s="1120"/>
      <c r="E1154" s="1103"/>
      <c r="F1154" s="1097">
        <v>0</v>
      </c>
      <c r="G1154" s="1124"/>
      <c r="H1154" s="1117"/>
      <c r="I1154" s="1107" t="e">
        <v>#N/A</v>
      </c>
      <c r="J1154" s="1098" t="s">
        <v>1478</v>
      </c>
      <c r="K1154" s="1098" t="s">
        <v>411</v>
      </c>
    </row>
    <row r="1155" spans="3:11" ht="15.75" thickBot="1" x14ac:dyDescent="0.3">
      <c r="C1155" s="1118"/>
      <c r="D1155" s="1123"/>
      <c r="E1155" s="1099"/>
      <c r="F1155" s="1100">
        <v>0</v>
      </c>
      <c r="G1155" s="1125"/>
      <c r="H1155" s="1119"/>
      <c r="I1155" s="1108" t="e">
        <v>#N/A</v>
      </c>
      <c r="J1155" s="1101" t="s">
        <v>1478</v>
      </c>
      <c r="K1155" s="1105" t="s">
        <v>393</v>
      </c>
    </row>
    <row r="1157" spans="3:11" ht="15.75" thickBot="1" x14ac:dyDescent="0.3">
      <c r="C1157" s="1089"/>
      <c r="D1157" s="1089"/>
      <c r="E1157" s="1089"/>
      <c r="F1157" s="1095"/>
      <c r="G1157" s="1094"/>
      <c r="H1157" s="1095"/>
      <c r="I1157" s="1095"/>
      <c r="J1157" s="1089"/>
      <c r="K1157" s="1089"/>
    </row>
    <row r="1158" spans="3:11" ht="15.75" thickBot="1" x14ac:dyDescent="0.3">
      <c r="C1158" s="1121" t="s">
        <v>53</v>
      </c>
      <c r="D1158" s="1133">
        <v>52500</v>
      </c>
      <c r="E1158" s="1089"/>
      <c r="F1158" s="1091"/>
      <c r="G1158" s="1093"/>
      <c r="H1158" s="1091"/>
      <c r="I1158" s="1091"/>
      <c r="J1158" s="1089"/>
      <c r="K1158" s="1089"/>
    </row>
    <row r="1159" spans="3:11" x14ac:dyDescent="0.25">
      <c r="C1159" s="1091"/>
      <c r="D1159" s="1090"/>
      <c r="E1159" s="1096"/>
      <c r="F1159" s="1096"/>
      <c r="G1159" s="1096"/>
      <c r="H1159" s="1092"/>
      <c r="I1159" s="1092"/>
      <c r="J1159" s="1092"/>
      <c r="K1159" s="1102"/>
    </row>
    <row r="1160" spans="3:11" x14ac:dyDescent="0.25">
      <c r="C1160" s="1091"/>
      <c r="D1160" s="1090"/>
      <c r="E1160" s="1096"/>
      <c r="F1160" s="1096"/>
      <c r="G1160" s="1096"/>
      <c r="H1160" s="1092"/>
      <c r="I1160" s="1092"/>
      <c r="J1160" s="1092"/>
      <c r="K1160" s="1102"/>
    </row>
    <row r="1161" spans="3:11" ht="15.75" x14ac:dyDescent="0.25">
      <c r="C1161" s="1126" t="s">
        <v>391</v>
      </c>
      <c r="D1161" s="1132" t="s">
        <v>2157</v>
      </c>
      <c r="E1161" s="1096"/>
      <c r="F1161" s="1096"/>
      <c r="G1161" s="1096"/>
      <c r="H1161" s="1092"/>
      <c r="I1161" s="1092"/>
      <c r="J1161" s="1092"/>
      <c r="K1161" s="1102"/>
    </row>
    <row r="1162" spans="3:11" ht="18.75" x14ac:dyDescent="0.25">
      <c r="C1162" s="1127" t="s">
        <v>2158</v>
      </c>
      <c r="D1162" s="1090"/>
      <c r="E1162" s="1096"/>
      <c r="F1162" s="1096"/>
      <c r="G1162" s="1096"/>
      <c r="H1162" s="1092"/>
      <c r="I1162" s="1092"/>
      <c r="J1162" s="1092"/>
      <c r="K1162" s="1102"/>
    </row>
    <row r="1163" spans="3:11" ht="15.75" thickBot="1" x14ac:dyDescent="0.3">
      <c r="C1163" s="1089"/>
      <c r="D1163" s="1089"/>
      <c r="E1163" s="1089"/>
      <c r="F1163" s="1096"/>
      <c r="G1163" s="1092"/>
      <c r="H1163" s="1092"/>
      <c r="I1163" s="1092"/>
      <c r="J1163" s="1089"/>
      <c r="K1163" s="1089"/>
    </row>
    <row r="1164" spans="3:11" ht="30.75" thickBot="1" x14ac:dyDescent="0.3">
      <c r="C1164" s="1106" t="s">
        <v>44</v>
      </c>
      <c r="D1164" s="1106" t="s">
        <v>55</v>
      </c>
      <c r="E1164" s="1111" t="s">
        <v>57</v>
      </c>
      <c r="F1164" s="1110" t="s">
        <v>27</v>
      </c>
      <c r="G1164" s="1109" t="s">
        <v>130</v>
      </c>
      <c r="H1164" s="1111" t="s">
        <v>46</v>
      </c>
      <c r="I1164" s="1109" t="s">
        <v>131</v>
      </c>
      <c r="J1164" s="1109" t="s">
        <v>409</v>
      </c>
      <c r="K1164" s="1109" t="s">
        <v>410</v>
      </c>
    </row>
    <row r="1165" spans="3:11" x14ac:dyDescent="0.25">
      <c r="C1165" s="1130" t="s">
        <v>438</v>
      </c>
      <c r="D1165" s="1131"/>
      <c r="E1165" s="1129">
        <v>620</v>
      </c>
      <c r="F1165" s="1097">
        <v>0</v>
      </c>
      <c r="G1165" s="1124"/>
      <c r="H1165" s="1113"/>
      <c r="I1165" s="1107" t="e">
        <v>#N/A</v>
      </c>
      <c r="J1165" s="1128" t="s">
        <v>1478</v>
      </c>
      <c r="K1165" s="1098" t="s">
        <v>393</v>
      </c>
    </row>
    <row r="1166" spans="3:11" x14ac:dyDescent="0.25">
      <c r="C1166" s="1112" t="s">
        <v>2159</v>
      </c>
      <c r="D1166" s="1122">
        <v>1</v>
      </c>
      <c r="E1166" s="1104">
        <v>12000</v>
      </c>
      <c r="F1166" s="1097">
        <v>12000</v>
      </c>
      <c r="G1166" s="1124" t="s">
        <v>128</v>
      </c>
      <c r="H1166" s="1113" t="s">
        <v>992</v>
      </c>
      <c r="I1166" s="1107" t="s">
        <v>993</v>
      </c>
      <c r="J1166" s="1098" t="s">
        <v>1363</v>
      </c>
      <c r="K1166" s="1098" t="s">
        <v>411</v>
      </c>
    </row>
    <row r="1167" spans="3:11" x14ac:dyDescent="0.25">
      <c r="C1167" s="1112" t="s">
        <v>2160</v>
      </c>
      <c r="D1167" s="1122">
        <v>4</v>
      </c>
      <c r="E1167" s="1104">
        <v>3000</v>
      </c>
      <c r="F1167" s="1097">
        <v>12000</v>
      </c>
      <c r="G1167" s="1124" t="s">
        <v>128</v>
      </c>
      <c r="H1167" s="1113" t="s">
        <v>984</v>
      </c>
      <c r="I1167" s="1107" t="s">
        <v>983</v>
      </c>
      <c r="J1167" s="1098" t="s">
        <v>1363</v>
      </c>
      <c r="K1167" s="1098" t="s">
        <v>411</v>
      </c>
    </row>
    <row r="1168" spans="3:11" x14ac:dyDescent="0.25">
      <c r="C1168" s="1112" t="s">
        <v>2161</v>
      </c>
      <c r="D1168" s="1122">
        <v>24</v>
      </c>
      <c r="E1168" s="1104">
        <v>1000</v>
      </c>
      <c r="F1168" s="1097">
        <v>24000</v>
      </c>
      <c r="G1168" s="1124" t="s">
        <v>128</v>
      </c>
      <c r="H1168" s="1113" t="s">
        <v>984</v>
      </c>
      <c r="I1168" s="1107" t="s">
        <v>983</v>
      </c>
      <c r="J1168" s="1098" t="s">
        <v>1363</v>
      </c>
      <c r="K1168" s="1098" t="s">
        <v>411</v>
      </c>
    </row>
    <row r="1169" spans="3:11" x14ac:dyDescent="0.25">
      <c r="C1169" s="1112" t="s">
        <v>2162</v>
      </c>
      <c r="D1169" s="1122">
        <v>1</v>
      </c>
      <c r="E1169" s="1104">
        <v>4500</v>
      </c>
      <c r="F1169" s="1097">
        <v>4500</v>
      </c>
      <c r="G1169" s="1124" t="s">
        <v>128</v>
      </c>
      <c r="H1169" s="1113" t="s">
        <v>992</v>
      </c>
      <c r="I1169" s="1107" t="s">
        <v>993</v>
      </c>
      <c r="J1169" s="1098" t="s">
        <v>1363</v>
      </c>
      <c r="K1169" s="1098" t="s">
        <v>411</v>
      </c>
    </row>
    <row r="1170" spans="3:11" x14ac:dyDescent="0.25">
      <c r="C1170" s="1112"/>
      <c r="D1170" s="1122"/>
      <c r="E1170" s="1104"/>
      <c r="F1170" s="1097">
        <v>0</v>
      </c>
      <c r="G1170" s="1124"/>
      <c r="H1170" s="1113"/>
      <c r="I1170" s="1107" t="e">
        <v>#N/A</v>
      </c>
      <c r="J1170" s="1098" t="s">
        <v>1478</v>
      </c>
      <c r="K1170" s="1098" t="s">
        <v>400</v>
      </c>
    </row>
    <row r="1171" spans="3:11" x14ac:dyDescent="0.25">
      <c r="C1171" s="1112"/>
      <c r="D1171" s="1122"/>
      <c r="E1171" s="1104"/>
      <c r="F1171" s="1097">
        <v>0</v>
      </c>
      <c r="G1171" s="1124"/>
      <c r="H1171" s="1113"/>
      <c r="I1171" s="1107" t="e">
        <v>#N/A</v>
      </c>
      <c r="J1171" s="1098" t="s">
        <v>1478</v>
      </c>
      <c r="K1171" s="1098" t="s">
        <v>411</v>
      </c>
    </row>
    <row r="1172" spans="3:11" x14ac:dyDescent="0.25">
      <c r="C1172" s="1112"/>
      <c r="D1172" s="1122"/>
      <c r="E1172" s="1104"/>
      <c r="F1172" s="1097">
        <v>0</v>
      </c>
      <c r="G1172" s="1124"/>
      <c r="H1172" s="1113"/>
      <c r="I1172" s="1107" t="e">
        <v>#N/A</v>
      </c>
      <c r="J1172" s="1098" t="s">
        <v>1478</v>
      </c>
      <c r="K1172" s="1098" t="s">
        <v>411</v>
      </c>
    </row>
    <row r="1173" spans="3:11" x14ac:dyDescent="0.25">
      <c r="C1173" s="1112"/>
      <c r="D1173" s="1122"/>
      <c r="E1173" s="1104"/>
      <c r="F1173" s="1097">
        <v>0</v>
      </c>
      <c r="G1173" s="1124"/>
      <c r="H1173" s="1113"/>
      <c r="I1173" s="1107" t="e">
        <v>#N/A</v>
      </c>
      <c r="J1173" s="1098" t="s">
        <v>1478</v>
      </c>
      <c r="K1173" s="1098" t="s">
        <v>411</v>
      </c>
    </row>
    <row r="1174" spans="3:11" x14ac:dyDescent="0.25">
      <c r="C1174" s="1112"/>
      <c r="D1174" s="1122"/>
      <c r="E1174" s="1104"/>
      <c r="F1174" s="1097">
        <v>0</v>
      </c>
      <c r="G1174" s="1124"/>
      <c r="H1174" s="1113"/>
      <c r="I1174" s="1107" t="e">
        <v>#N/A</v>
      </c>
      <c r="J1174" s="1098" t="s">
        <v>1478</v>
      </c>
      <c r="K1174" s="1098" t="s">
        <v>411</v>
      </c>
    </row>
    <row r="1175" spans="3:11" x14ac:dyDescent="0.25">
      <c r="C1175" s="1112"/>
      <c r="D1175" s="1122"/>
      <c r="E1175" s="1104"/>
      <c r="F1175" s="1097">
        <v>0</v>
      </c>
      <c r="G1175" s="1124"/>
      <c r="H1175" s="1113"/>
      <c r="I1175" s="1107" t="e">
        <v>#N/A</v>
      </c>
      <c r="J1175" s="1098" t="s">
        <v>1478</v>
      </c>
      <c r="K1175" s="1098" t="s">
        <v>411</v>
      </c>
    </row>
    <row r="1176" spans="3:11" x14ac:dyDescent="0.25">
      <c r="C1176" s="1112"/>
      <c r="D1176" s="1122"/>
      <c r="E1176" s="1104"/>
      <c r="F1176" s="1097">
        <v>0</v>
      </c>
      <c r="G1176" s="1124"/>
      <c r="H1176" s="1113"/>
      <c r="I1176" s="1107" t="e">
        <v>#N/A</v>
      </c>
      <c r="J1176" s="1098" t="s">
        <v>1478</v>
      </c>
      <c r="K1176" s="1098" t="s">
        <v>411</v>
      </c>
    </row>
    <row r="1177" spans="3:11" x14ac:dyDescent="0.25">
      <c r="C1177" s="1112"/>
      <c r="D1177" s="1122"/>
      <c r="E1177" s="1104"/>
      <c r="F1177" s="1097">
        <v>0</v>
      </c>
      <c r="G1177" s="1124"/>
      <c r="H1177" s="1113"/>
      <c r="I1177" s="1107" t="e">
        <v>#N/A</v>
      </c>
      <c r="J1177" s="1098" t="s">
        <v>1478</v>
      </c>
      <c r="K1177" s="1098" t="s">
        <v>411</v>
      </c>
    </row>
    <row r="1178" spans="3:11" x14ac:dyDescent="0.25">
      <c r="C1178" s="1112"/>
      <c r="D1178" s="1122"/>
      <c r="E1178" s="1104"/>
      <c r="F1178" s="1097">
        <v>0</v>
      </c>
      <c r="G1178" s="1124"/>
      <c r="H1178" s="1113"/>
      <c r="I1178" s="1107" t="e">
        <v>#N/A</v>
      </c>
      <c r="J1178" s="1098" t="s">
        <v>1478</v>
      </c>
      <c r="K1178" s="1098" t="s">
        <v>411</v>
      </c>
    </row>
    <row r="1179" spans="3:11" x14ac:dyDescent="0.25">
      <c r="C1179" s="1112"/>
      <c r="D1179" s="1122"/>
      <c r="E1179" s="1104"/>
      <c r="F1179" s="1097">
        <v>0</v>
      </c>
      <c r="G1179" s="1124"/>
      <c r="H1179" s="1113"/>
      <c r="I1179" s="1107" t="e">
        <v>#N/A</v>
      </c>
      <c r="J1179" s="1098" t="s">
        <v>1478</v>
      </c>
      <c r="K1179" s="1098" t="s">
        <v>411</v>
      </c>
    </row>
    <row r="1180" spans="3:11" x14ac:dyDescent="0.25">
      <c r="C1180" s="1112"/>
      <c r="D1180" s="1122"/>
      <c r="E1180" s="1104"/>
      <c r="F1180" s="1097">
        <v>0</v>
      </c>
      <c r="G1180" s="1124"/>
      <c r="H1180" s="1113"/>
      <c r="I1180" s="1107" t="e">
        <v>#N/A</v>
      </c>
      <c r="J1180" s="1098" t="s">
        <v>1478</v>
      </c>
      <c r="K1180" s="1098" t="s">
        <v>411</v>
      </c>
    </row>
    <row r="1181" spans="3:11" x14ac:dyDescent="0.25">
      <c r="C1181" s="1112"/>
      <c r="D1181" s="1122"/>
      <c r="E1181" s="1104"/>
      <c r="F1181" s="1097">
        <v>0</v>
      </c>
      <c r="G1181" s="1124"/>
      <c r="H1181" s="1113"/>
      <c r="I1181" s="1107" t="e">
        <v>#N/A</v>
      </c>
      <c r="J1181" s="1098" t="s">
        <v>1478</v>
      </c>
      <c r="K1181" s="1098" t="s">
        <v>411</v>
      </c>
    </row>
    <row r="1182" spans="3:11" x14ac:dyDescent="0.25">
      <c r="C1182" s="1112"/>
      <c r="D1182" s="1122"/>
      <c r="E1182" s="1104"/>
      <c r="F1182" s="1097">
        <v>0</v>
      </c>
      <c r="G1182" s="1124"/>
      <c r="H1182" s="1113"/>
      <c r="I1182" s="1107" t="e">
        <v>#N/A</v>
      </c>
      <c r="J1182" s="1098" t="s">
        <v>1478</v>
      </c>
      <c r="K1182" s="1098" t="s">
        <v>411</v>
      </c>
    </row>
    <row r="1183" spans="3:11" x14ac:dyDescent="0.25">
      <c r="C1183" s="1112"/>
      <c r="D1183" s="1122"/>
      <c r="E1183" s="1104"/>
      <c r="F1183" s="1097">
        <v>0</v>
      </c>
      <c r="G1183" s="1124"/>
      <c r="H1183" s="1113"/>
      <c r="I1183" s="1107" t="e">
        <v>#N/A</v>
      </c>
      <c r="J1183" s="1098" t="s">
        <v>1478</v>
      </c>
      <c r="K1183" s="1098" t="s">
        <v>411</v>
      </c>
    </row>
    <row r="1184" spans="3:11" x14ac:dyDescent="0.25">
      <c r="C1184" s="1112"/>
      <c r="D1184" s="1122"/>
      <c r="E1184" s="1104"/>
      <c r="F1184" s="1097">
        <v>0</v>
      </c>
      <c r="G1184" s="1124"/>
      <c r="H1184" s="1113"/>
      <c r="I1184" s="1107" t="e">
        <v>#N/A</v>
      </c>
      <c r="J1184" s="1098" t="s">
        <v>1478</v>
      </c>
      <c r="K1184" s="1098" t="s">
        <v>411</v>
      </c>
    </row>
    <row r="1185" spans="3:11" x14ac:dyDescent="0.25">
      <c r="C1185" s="1112"/>
      <c r="D1185" s="1122"/>
      <c r="E1185" s="1104"/>
      <c r="F1185" s="1097">
        <v>0</v>
      </c>
      <c r="G1185" s="1124"/>
      <c r="H1185" s="1113"/>
      <c r="I1185" s="1107" t="e">
        <v>#N/A</v>
      </c>
      <c r="J1185" s="1098" t="s">
        <v>1478</v>
      </c>
      <c r="K1185" s="1098" t="s">
        <v>411</v>
      </c>
    </row>
    <row r="1186" spans="3:11" x14ac:dyDescent="0.25">
      <c r="C1186" s="1112"/>
      <c r="D1186" s="1122"/>
      <c r="E1186" s="1104"/>
      <c r="F1186" s="1097">
        <v>0</v>
      </c>
      <c r="G1186" s="1124"/>
      <c r="H1186" s="1113"/>
      <c r="I1186" s="1107" t="e">
        <v>#N/A</v>
      </c>
      <c r="J1186" s="1098" t="s">
        <v>1478</v>
      </c>
      <c r="K1186" s="1098" t="s">
        <v>411</v>
      </c>
    </row>
    <row r="1187" spans="3:11" x14ac:dyDescent="0.25">
      <c r="C1187" s="1114"/>
      <c r="D1187" s="1120"/>
      <c r="E1187" s="1103"/>
      <c r="F1187" s="1097">
        <v>0</v>
      </c>
      <c r="G1187" s="1124"/>
      <c r="H1187" s="1115"/>
      <c r="I1187" s="1107" t="e">
        <v>#N/A</v>
      </c>
      <c r="J1187" s="1098" t="s">
        <v>1478</v>
      </c>
      <c r="K1187" s="1098" t="s">
        <v>411</v>
      </c>
    </row>
    <row r="1188" spans="3:11" x14ac:dyDescent="0.25">
      <c r="C1188" s="1114"/>
      <c r="D1188" s="1120"/>
      <c r="E1188" s="1103"/>
      <c r="F1188" s="1097">
        <v>0</v>
      </c>
      <c r="G1188" s="1124"/>
      <c r="H1188" s="1115"/>
      <c r="I1188" s="1107" t="e">
        <v>#N/A</v>
      </c>
      <c r="J1188" s="1098" t="s">
        <v>1478</v>
      </c>
      <c r="K1188" s="1098" t="s">
        <v>411</v>
      </c>
    </row>
    <row r="1189" spans="3:11" x14ac:dyDescent="0.25">
      <c r="C1189" s="1114"/>
      <c r="D1189" s="1120"/>
      <c r="E1189" s="1103"/>
      <c r="F1189" s="1097">
        <v>0</v>
      </c>
      <c r="G1189" s="1124"/>
      <c r="H1189" s="1115"/>
      <c r="I1189" s="1107" t="e">
        <v>#N/A</v>
      </c>
      <c r="J1189" s="1098" t="s">
        <v>1478</v>
      </c>
      <c r="K1189" s="1098" t="s">
        <v>411</v>
      </c>
    </row>
    <row r="1190" spans="3:11" x14ac:dyDescent="0.25">
      <c r="C1190" s="1114"/>
      <c r="D1190" s="1120"/>
      <c r="E1190" s="1103"/>
      <c r="F1190" s="1097">
        <v>0</v>
      </c>
      <c r="G1190" s="1124"/>
      <c r="H1190" s="1115"/>
      <c r="I1190" s="1107" t="e">
        <v>#N/A</v>
      </c>
      <c r="J1190" s="1098" t="s">
        <v>1478</v>
      </c>
      <c r="K1190" s="1098" t="s">
        <v>411</v>
      </c>
    </row>
    <row r="1191" spans="3:11" x14ac:dyDescent="0.25">
      <c r="C1191" s="1114"/>
      <c r="D1191" s="1120"/>
      <c r="E1191" s="1103"/>
      <c r="F1191" s="1097">
        <v>0</v>
      </c>
      <c r="G1191" s="1124"/>
      <c r="H1191" s="1115"/>
      <c r="I1191" s="1107" t="e">
        <v>#N/A</v>
      </c>
      <c r="J1191" s="1098" t="s">
        <v>1478</v>
      </c>
      <c r="K1191" s="1098" t="s">
        <v>411</v>
      </c>
    </row>
    <row r="1192" spans="3:11" x14ac:dyDescent="0.25">
      <c r="C1192" s="1114"/>
      <c r="D1192" s="1120"/>
      <c r="E1192" s="1103"/>
      <c r="F1192" s="1097">
        <v>0</v>
      </c>
      <c r="G1192" s="1124"/>
      <c r="H1192" s="1115"/>
      <c r="I1192" s="1107" t="e">
        <v>#N/A</v>
      </c>
      <c r="J1192" s="1098" t="s">
        <v>1478</v>
      </c>
      <c r="K1192" s="1098" t="s">
        <v>411</v>
      </c>
    </row>
    <row r="1193" spans="3:11" x14ac:dyDescent="0.25">
      <c r="C1193" s="1114"/>
      <c r="D1193" s="1120"/>
      <c r="E1193" s="1103"/>
      <c r="F1193" s="1097">
        <v>0</v>
      </c>
      <c r="G1193" s="1124"/>
      <c r="H1193" s="1115"/>
      <c r="I1193" s="1107" t="e">
        <v>#N/A</v>
      </c>
      <c r="J1193" s="1098" t="s">
        <v>1478</v>
      </c>
      <c r="K1193" s="1098" t="s">
        <v>411</v>
      </c>
    </row>
    <row r="1194" spans="3:11" x14ac:dyDescent="0.25">
      <c r="C1194" s="1114"/>
      <c r="D1194" s="1120"/>
      <c r="E1194" s="1103"/>
      <c r="F1194" s="1097">
        <v>0</v>
      </c>
      <c r="G1194" s="1124"/>
      <c r="H1194" s="1115"/>
      <c r="I1194" s="1107" t="e">
        <v>#N/A</v>
      </c>
      <c r="J1194" s="1098" t="s">
        <v>1478</v>
      </c>
      <c r="K1194" s="1098" t="s">
        <v>411</v>
      </c>
    </row>
    <row r="1195" spans="3:11" x14ac:dyDescent="0.25">
      <c r="C1195" s="1116"/>
      <c r="D1195" s="1120"/>
      <c r="E1195" s="1103"/>
      <c r="F1195" s="1097">
        <v>0</v>
      </c>
      <c r="G1195" s="1124"/>
      <c r="H1195" s="1117"/>
      <c r="I1195" s="1107" t="e">
        <v>#N/A</v>
      </c>
      <c r="J1195" s="1098" t="s">
        <v>1478</v>
      </c>
      <c r="K1195" s="1098" t="s">
        <v>402</v>
      </c>
    </row>
    <row r="1196" spans="3:11" x14ac:dyDescent="0.25">
      <c r="C1196" s="1116"/>
      <c r="D1196" s="1120"/>
      <c r="E1196" s="1103"/>
      <c r="F1196" s="1097">
        <v>0</v>
      </c>
      <c r="G1196" s="1124"/>
      <c r="H1196" s="1117"/>
      <c r="I1196" s="1107" t="e">
        <v>#N/A</v>
      </c>
      <c r="J1196" s="1098" t="s">
        <v>1478</v>
      </c>
      <c r="K1196" s="1098" t="s">
        <v>411</v>
      </c>
    </row>
    <row r="1197" spans="3:11" x14ac:dyDescent="0.25">
      <c r="C1197" s="1116"/>
      <c r="D1197" s="1120"/>
      <c r="E1197" s="1103"/>
      <c r="F1197" s="1097">
        <v>0</v>
      </c>
      <c r="G1197" s="1124"/>
      <c r="H1197" s="1117"/>
      <c r="I1197" s="1107" t="e">
        <v>#N/A</v>
      </c>
      <c r="J1197" s="1098" t="s">
        <v>1478</v>
      </c>
      <c r="K1197" s="1098" t="s">
        <v>411</v>
      </c>
    </row>
    <row r="1198" spans="3:11" x14ac:dyDescent="0.25">
      <c r="C1198" s="1116"/>
      <c r="D1198" s="1120"/>
      <c r="E1198" s="1103"/>
      <c r="F1198" s="1097">
        <v>0</v>
      </c>
      <c r="G1198" s="1124"/>
      <c r="H1198" s="1117"/>
      <c r="I1198" s="1107" t="e">
        <v>#N/A</v>
      </c>
      <c r="J1198" s="1098" t="s">
        <v>1478</v>
      </c>
      <c r="K1198" s="1098" t="s">
        <v>411</v>
      </c>
    </row>
    <row r="1199" spans="3:11" ht="15.75" thickBot="1" x14ac:dyDescent="0.3">
      <c r="C1199" s="1118"/>
      <c r="D1199" s="1123"/>
      <c r="E1199" s="1099"/>
      <c r="F1199" s="1100">
        <v>0</v>
      </c>
      <c r="G1199" s="1125"/>
      <c r="H1199" s="1119"/>
      <c r="I1199" s="1108" t="e">
        <v>#N/A</v>
      </c>
      <c r="J1199" s="1101" t="s">
        <v>1478</v>
      </c>
      <c r="K1199" s="1105" t="s">
        <v>393</v>
      </c>
    </row>
    <row r="1201" spans="3:11" ht="15.75" thickBot="1" x14ac:dyDescent="0.3">
      <c r="C1201" s="1089"/>
      <c r="D1201" s="1089"/>
      <c r="E1201" s="1089"/>
      <c r="F1201" s="1089"/>
      <c r="G1201" s="1089"/>
      <c r="H1201" s="1089"/>
      <c r="I1201" s="1089"/>
      <c r="J1201" s="1089"/>
      <c r="K1201" s="1089"/>
    </row>
    <row r="1202" spans="3:11" ht="15.75" thickBot="1" x14ac:dyDescent="0.3">
      <c r="C1202" s="1121" t="s">
        <v>53</v>
      </c>
      <c r="D1202" s="1133">
        <v>4800</v>
      </c>
      <c r="E1202" s="1089"/>
      <c r="F1202" s="1091"/>
      <c r="G1202" s="1093"/>
      <c r="H1202" s="1091"/>
      <c r="I1202" s="1091"/>
      <c r="J1202" s="1089"/>
      <c r="K1202" s="1089"/>
    </row>
    <row r="1203" spans="3:11" x14ac:dyDescent="0.25">
      <c r="C1203" s="1091"/>
      <c r="D1203" s="1090"/>
      <c r="E1203" s="1096"/>
      <c r="F1203" s="1096"/>
      <c r="G1203" s="1096"/>
      <c r="H1203" s="1092"/>
      <c r="I1203" s="1092"/>
      <c r="J1203" s="1092"/>
      <c r="K1203" s="1102"/>
    </row>
    <row r="1204" spans="3:11" x14ac:dyDescent="0.25">
      <c r="C1204" s="1091"/>
      <c r="D1204" s="1090"/>
      <c r="E1204" s="1096"/>
      <c r="F1204" s="1096"/>
      <c r="G1204" s="1096"/>
      <c r="H1204" s="1092"/>
      <c r="I1204" s="1092"/>
      <c r="J1204" s="1092"/>
      <c r="K1204" s="1102"/>
    </row>
    <row r="1205" spans="3:11" ht="15.75" x14ac:dyDescent="0.25">
      <c r="C1205" s="1126" t="s">
        <v>391</v>
      </c>
      <c r="D1205" s="1132" t="s">
        <v>2163</v>
      </c>
      <c r="E1205" s="1096"/>
      <c r="F1205" s="1096"/>
      <c r="G1205" s="1096"/>
      <c r="H1205" s="1092"/>
      <c r="I1205" s="1092"/>
      <c r="J1205" s="1092"/>
      <c r="K1205" s="1102"/>
    </row>
    <row r="1206" spans="3:11" ht="18.75" x14ac:dyDescent="0.25">
      <c r="C1206" s="1127" t="s">
        <v>2164</v>
      </c>
      <c r="D1206" s="1090"/>
      <c r="E1206" s="1096"/>
      <c r="F1206" s="1096"/>
      <c r="G1206" s="1096"/>
      <c r="H1206" s="1092"/>
      <c r="I1206" s="1092"/>
      <c r="J1206" s="1092"/>
      <c r="K1206" s="1102"/>
    </row>
    <row r="1207" spans="3:11" ht="15.75" thickBot="1" x14ac:dyDescent="0.3">
      <c r="C1207" s="1089"/>
      <c r="D1207" s="1089"/>
      <c r="E1207" s="1089"/>
      <c r="F1207" s="1096"/>
      <c r="G1207" s="1092"/>
      <c r="H1207" s="1092"/>
      <c r="I1207" s="1092"/>
      <c r="J1207" s="1089"/>
      <c r="K1207" s="1089"/>
    </row>
    <row r="1208" spans="3:11" ht="30.75" thickBot="1" x14ac:dyDescent="0.3">
      <c r="C1208" s="1106" t="s">
        <v>44</v>
      </c>
      <c r="D1208" s="1106" t="s">
        <v>55</v>
      </c>
      <c r="E1208" s="1111" t="s">
        <v>57</v>
      </c>
      <c r="F1208" s="1110" t="s">
        <v>27</v>
      </c>
      <c r="G1208" s="1109" t="s">
        <v>130</v>
      </c>
      <c r="H1208" s="1111" t="s">
        <v>46</v>
      </c>
      <c r="I1208" s="1109" t="s">
        <v>131</v>
      </c>
      <c r="J1208" s="1109" t="s">
        <v>409</v>
      </c>
      <c r="K1208" s="1109" t="s">
        <v>410</v>
      </c>
    </row>
    <row r="1209" spans="3:11" x14ac:dyDescent="0.25">
      <c r="C1209" s="1130" t="s">
        <v>438</v>
      </c>
      <c r="D1209" s="1131"/>
      <c r="E1209" s="1129">
        <v>620</v>
      </c>
      <c r="F1209" s="1097">
        <v>0</v>
      </c>
      <c r="G1209" s="1124"/>
      <c r="H1209" s="1113"/>
      <c r="I1209" s="1107" t="e">
        <v>#N/A</v>
      </c>
      <c r="J1209" s="1128" t="s">
        <v>1478</v>
      </c>
      <c r="K1209" s="1098" t="s">
        <v>393</v>
      </c>
    </row>
    <row r="1210" spans="3:11" x14ac:dyDescent="0.25">
      <c r="C1210" s="1112" t="s">
        <v>2165</v>
      </c>
      <c r="D1210" s="1122">
        <v>2</v>
      </c>
      <c r="E1210" s="1104">
        <v>1500</v>
      </c>
      <c r="F1210" s="1097">
        <v>3000</v>
      </c>
      <c r="G1210" s="1124" t="s">
        <v>128</v>
      </c>
      <c r="H1210" s="1113" t="s">
        <v>842</v>
      </c>
      <c r="I1210" s="1107" t="s">
        <v>843</v>
      </c>
      <c r="J1210" s="1098" t="s">
        <v>1478</v>
      </c>
      <c r="K1210" s="1098" t="s">
        <v>411</v>
      </c>
    </row>
    <row r="1211" spans="3:11" x14ac:dyDescent="0.25">
      <c r="C1211" s="1112" t="s">
        <v>2166</v>
      </c>
      <c r="D1211" s="1122">
        <v>3</v>
      </c>
      <c r="E1211" s="1104">
        <v>600</v>
      </c>
      <c r="F1211" s="1097">
        <v>1800</v>
      </c>
      <c r="G1211" s="1124" t="s">
        <v>128</v>
      </c>
      <c r="H1211" s="1113" t="s">
        <v>718</v>
      </c>
      <c r="I1211" s="1107" t="s">
        <v>719</v>
      </c>
      <c r="J1211" s="1098" t="s">
        <v>1478</v>
      </c>
      <c r="K1211" s="1098" t="s">
        <v>411</v>
      </c>
    </row>
    <row r="1212" spans="3:11" x14ac:dyDescent="0.25">
      <c r="C1212" s="1112"/>
      <c r="D1212" s="1122"/>
      <c r="E1212" s="1104"/>
      <c r="F1212" s="1097">
        <v>0</v>
      </c>
      <c r="G1212" s="1124"/>
      <c r="H1212" s="1113"/>
      <c r="I1212" s="1107" t="e">
        <v>#N/A</v>
      </c>
      <c r="J1212" s="1098" t="s">
        <v>1478</v>
      </c>
      <c r="K1212" s="1098" t="s">
        <v>411</v>
      </c>
    </row>
    <row r="1213" spans="3:11" x14ac:dyDescent="0.25">
      <c r="C1213" s="1112"/>
      <c r="D1213" s="1122"/>
      <c r="E1213" s="1104"/>
      <c r="F1213" s="1097">
        <v>0</v>
      </c>
      <c r="G1213" s="1124"/>
      <c r="H1213" s="1113"/>
      <c r="I1213" s="1107" t="e">
        <v>#N/A</v>
      </c>
      <c r="J1213" s="1098" t="s">
        <v>1478</v>
      </c>
      <c r="K1213" s="1098" t="s">
        <v>411</v>
      </c>
    </row>
    <row r="1214" spans="3:11" x14ac:dyDescent="0.25">
      <c r="C1214" s="1112"/>
      <c r="D1214" s="1122"/>
      <c r="E1214" s="1104"/>
      <c r="F1214" s="1097">
        <v>0</v>
      </c>
      <c r="G1214" s="1124"/>
      <c r="H1214" s="1113"/>
      <c r="I1214" s="1107" t="e">
        <v>#N/A</v>
      </c>
      <c r="J1214" s="1098" t="s">
        <v>1478</v>
      </c>
      <c r="K1214" s="1098" t="s">
        <v>400</v>
      </c>
    </row>
    <row r="1215" spans="3:11" x14ac:dyDescent="0.25">
      <c r="C1215" s="1112"/>
      <c r="D1215" s="1122"/>
      <c r="E1215" s="1104"/>
      <c r="F1215" s="1097">
        <v>0</v>
      </c>
      <c r="G1215" s="1124"/>
      <c r="H1215" s="1113"/>
      <c r="I1215" s="1107" t="e">
        <v>#N/A</v>
      </c>
      <c r="J1215" s="1098" t="s">
        <v>1478</v>
      </c>
      <c r="K1215" s="1098" t="s">
        <v>411</v>
      </c>
    </row>
    <row r="1216" spans="3:11" x14ac:dyDescent="0.25">
      <c r="C1216" s="1112"/>
      <c r="D1216" s="1122"/>
      <c r="E1216" s="1104"/>
      <c r="F1216" s="1097">
        <v>0</v>
      </c>
      <c r="G1216" s="1124"/>
      <c r="H1216" s="1113"/>
      <c r="I1216" s="1107" t="e">
        <v>#N/A</v>
      </c>
      <c r="J1216" s="1098" t="s">
        <v>1478</v>
      </c>
      <c r="K1216" s="1098" t="s">
        <v>411</v>
      </c>
    </row>
    <row r="1217" spans="3:11" x14ac:dyDescent="0.25">
      <c r="C1217" s="1112"/>
      <c r="D1217" s="1122"/>
      <c r="E1217" s="1104"/>
      <c r="F1217" s="1097">
        <v>0</v>
      </c>
      <c r="G1217" s="1124"/>
      <c r="H1217" s="1113"/>
      <c r="I1217" s="1107" t="e">
        <v>#N/A</v>
      </c>
      <c r="J1217" s="1098" t="s">
        <v>1478</v>
      </c>
      <c r="K1217" s="1098" t="s">
        <v>411</v>
      </c>
    </row>
    <row r="1218" spans="3:11" x14ac:dyDescent="0.25">
      <c r="C1218" s="1112"/>
      <c r="D1218" s="1122"/>
      <c r="E1218" s="1104"/>
      <c r="F1218" s="1097">
        <v>0</v>
      </c>
      <c r="G1218" s="1124"/>
      <c r="H1218" s="1113"/>
      <c r="I1218" s="1107" t="e">
        <v>#N/A</v>
      </c>
      <c r="J1218" s="1098" t="s">
        <v>1478</v>
      </c>
      <c r="K1218" s="1098" t="s">
        <v>411</v>
      </c>
    </row>
    <row r="1219" spans="3:11" x14ac:dyDescent="0.25">
      <c r="C1219" s="1112"/>
      <c r="D1219" s="1122"/>
      <c r="E1219" s="1104"/>
      <c r="F1219" s="1097">
        <v>0</v>
      </c>
      <c r="G1219" s="1124"/>
      <c r="H1219" s="1113"/>
      <c r="I1219" s="1107" t="e">
        <v>#N/A</v>
      </c>
      <c r="J1219" s="1098" t="s">
        <v>1478</v>
      </c>
      <c r="K1219" s="1098" t="s">
        <v>411</v>
      </c>
    </row>
    <row r="1220" spans="3:11" x14ac:dyDescent="0.25">
      <c r="C1220" s="1112"/>
      <c r="D1220" s="1122"/>
      <c r="E1220" s="1104"/>
      <c r="F1220" s="1097">
        <v>0</v>
      </c>
      <c r="G1220" s="1124"/>
      <c r="H1220" s="1113"/>
      <c r="I1220" s="1107" t="e">
        <v>#N/A</v>
      </c>
      <c r="J1220" s="1098" t="s">
        <v>1478</v>
      </c>
      <c r="K1220" s="1098" t="s">
        <v>411</v>
      </c>
    </row>
    <row r="1221" spans="3:11" x14ac:dyDescent="0.25">
      <c r="C1221" s="1112"/>
      <c r="D1221" s="1122"/>
      <c r="E1221" s="1104"/>
      <c r="F1221" s="1097">
        <v>0</v>
      </c>
      <c r="G1221" s="1124"/>
      <c r="H1221" s="1113"/>
      <c r="I1221" s="1107" t="e">
        <v>#N/A</v>
      </c>
      <c r="J1221" s="1098" t="s">
        <v>1478</v>
      </c>
      <c r="K1221" s="1098" t="s">
        <v>411</v>
      </c>
    </row>
    <row r="1222" spans="3:11" x14ac:dyDescent="0.25">
      <c r="C1222" s="1112"/>
      <c r="D1222" s="1122"/>
      <c r="E1222" s="1104"/>
      <c r="F1222" s="1097">
        <v>0</v>
      </c>
      <c r="G1222" s="1124"/>
      <c r="H1222" s="1113"/>
      <c r="I1222" s="1107" t="e">
        <v>#N/A</v>
      </c>
      <c r="J1222" s="1098" t="s">
        <v>1478</v>
      </c>
      <c r="K1222" s="1098" t="s">
        <v>411</v>
      </c>
    </row>
    <row r="1223" spans="3:11" x14ac:dyDescent="0.25">
      <c r="C1223" s="1112"/>
      <c r="D1223" s="1122"/>
      <c r="E1223" s="1104"/>
      <c r="F1223" s="1097">
        <v>0</v>
      </c>
      <c r="G1223" s="1124"/>
      <c r="H1223" s="1113"/>
      <c r="I1223" s="1107" t="e">
        <v>#N/A</v>
      </c>
      <c r="J1223" s="1098" t="s">
        <v>1478</v>
      </c>
      <c r="K1223" s="1098" t="s">
        <v>411</v>
      </c>
    </row>
    <row r="1224" spans="3:11" x14ac:dyDescent="0.25">
      <c r="C1224" s="1112"/>
      <c r="D1224" s="1122"/>
      <c r="E1224" s="1104"/>
      <c r="F1224" s="1097">
        <v>0</v>
      </c>
      <c r="G1224" s="1124"/>
      <c r="H1224" s="1113"/>
      <c r="I1224" s="1107" t="e">
        <v>#N/A</v>
      </c>
      <c r="J1224" s="1098" t="s">
        <v>1478</v>
      </c>
      <c r="K1224" s="1098" t="s">
        <v>411</v>
      </c>
    </row>
    <row r="1225" spans="3:11" x14ac:dyDescent="0.25">
      <c r="C1225" s="1112"/>
      <c r="D1225" s="1122"/>
      <c r="E1225" s="1104"/>
      <c r="F1225" s="1097">
        <v>0</v>
      </c>
      <c r="G1225" s="1124"/>
      <c r="H1225" s="1113"/>
      <c r="I1225" s="1107" t="e">
        <v>#N/A</v>
      </c>
      <c r="J1225" s="1098" t="s">
        <v>1478</v>
      </c>
      <c r="K1225" s="1098" t="s">
        <v>411</v>
      </c>
    </row>
    <row r="1226" spans="3:11" x14ac:dyDescent="0.25">
      <c r="C1226" s="1112"/>
      <c r="D1226" s="1122"/>
      <c r="E1226" s="1104"/>
      <c r="F1226" s="1097">
        <v>0</v>
      </c>
      <c r="G1226" s="1124"/>
      <c r="H1226" s="1113"/>
      <c r="I1226" s="1107" t="e">
        <v>#N/A</v>
      </c>
      <c r="J1226" s="1098" t="s">
        <v>1478</v>
      </c>
      <c r="K1226" s="1098" t="s">
        <v>411</v>
      </c>
    </row>
    <row r="1227" spans="3:11" x14ac:dyDescent="0.25">
      <c r="C1227" s="1112"/>
      <c r="D1227" s="1122"/>
      <c r="E1227" s="1104"/>
      <c r="F1227" s="1097">
        <v>0</v>
      </c>
      <c r="G1227" s="1124"/>
      <c r="H1227" s="1113"/>
      <c r="I1227" s="1107" t="e">
        <v>#N/A</v>
      </c>
      <c r="J1227" s="1098" t="s">
        <v>1478</v>
      </c>
      <c r="K1227" s="1098" t="s">
        <v>411</v>
      </c>
    </row>
    <row r="1228" spans="3:11" x14ac:dyDescent="0.25">
      <c r="C1228" s="1112"/>
      <c r="D1228" s="1122"/>
      <c r="E1228" s="1104"/>
      <c r="F1228" s="1097">
        <v>0</v>
      </c>
      <c r="G1228" s="1124"/>
      <c r="H1228" s="1113"/>
      <c r="I1228" s="1107" t="e">
        <v>#N/A</v>
      </c>
      <c r="J1228" s="1098" t="s">
        <v>1478</v>
      </c>
      <c r="K1228" s="1098" t="s">
        <v>411</v>
      </c>
    </row>
    <row r="1229" spans="3:11" x14ac:dyDescent="0.25">
      <c r="C1229" s="1112"/>
      <c r="D1229" s="1122"/>
      <c r="E1229" s="1104"/>
      <c r="F1229" s="1097">
        <v>0</v>
      </c>
      <c r="G1229" s="1124"/>
      <c r="H1229" s="1113"/>
      <c r="I1229" s="1107" t="e">
        <v>#N/A</v>
      </c>
      <c r="J1229" s="1098" t="s">
        <v>1478</v>
      </c>
      <c r="K1229" s="1098" t="s">
        <v>411</v>
      </c>
    </row>
    <row r="1230" spans="3:11" x14ac:dyDescent="0.25">
      <c r="C1230" s="1112"/>
      <c r="D1230" s="1122"/>
      <c r="E1230" s="1104"/>
      <c r="F1230" s="1097">
        <v>0</v>
      </c>
      <c r="G1230" s="1124"/>
      <c r="H1230" s="1113"/>
      <c r="I1230" s="1107" t="e">
        <v>#N/A</v>
      </c>
      <c r="J1230" s="1098" t="s">
        <v>1478</v>
      </c>
      <c r="K1230" s="1098" t="s">
        <v>411</v>
      </c>
    </row>
    <row r="1231" spans="3:11" x14ac:dyDescent="0.25">
      <c r="C1231" s="1114"/>
      <c r="D1231" s="1120"/>
      <c r="E1231" s="1103"/>
      <c r="F1231" s="1097">
        <v>0</v>
      </c>
      <c r="G1231" s="1124"/>
      <c r="H1231" s="1115"/>
      <c r="I1231" s="1107" t="e">
        <v>#N/A</v>
      </c>
      <c r="J1231" s="1098" t="s">
        <v>1478</v>
      </c>
      <c r="K1231" s="1098" t="s">
        <v>411</v>
      </c>
    </row>
    <row r="1232" spans="3:11" x14ac:dyDescent="0.25">
      <c r="C1232" s="1114"/>
      <c r="D1232" s="1120"/>
      <c r="E1232" s="1103"/>
      <c r="F1232" s="1097">
        <v>0</v>
      </c>
      <c r="G1232" s="1124"/>
      <c r="H1232" s="1115"/>
      <c r="I1232" s="1107" t="e">
        <v>#N/A</v>
      </c>
      <c r="J1232" s="1098" t="s">
        <v>1478</v>
      </c>
      <c r="K1232" s="1098" t="s">
        <v>411</v>
      </c>
    </row>
    <row r="1233" spans="3:11" x14ac:dyDescent="0.25">
      <c r="C1233" s="1114"/>
      <c r="D1233" s="1120"/>
      <c r="E1233" s="1103"/>
      <c r="F1233" s="1097">
        <v>0</v>
      </c>
      <c r="G1233" s="1124"/>
      <c r="H1233" s="1115"/>
      <c r="I1233" s="1107" t="e">
        <v>#N/A</v>
      </c>
      <c r="J1233" s="1098" t="s">
        <v>1478</v>
      </c>
      <c r="K1233" s="1098" t="s">
        <v>411</v>
      </c>
    </row>
    <row r="1234" spans="3:11" x14ac:dyDescent="0.25">
      <c r="C1234" s="1114"/>
      <c r="D1234" s="1120"/>
      <c r="E1234" s="1103"/>
      <c r="F1234" s="1097">
        <v>0</v>
      </c>
      <c r="G1234" s="1124"/>
      <c r="H1234" s="1115"/>
      <c r="I1234" s="1107" t="e">
        <v>#N/A</v>
      </c>
      <c r="J1234" s="1098" t="s">
        <v>1478</v>
      </c>
      <c r="K1234" s="1098" t="s">
        <v>411</v>
      </c>
    </row>
    <row r="1235" spans="3:11" x14ac:dyDescent="0.25">
      <c r="C1235" s="1114"/>
      <c r="D1235" s="1120"/>
      <c r="E1235" s="1103"/>
      <c r="F1235" s="1097">
        <v>0</v>
      </c>
      <c r="G1235" s="1124"/>
      <c r="H1235" s="1115"/>
      <c r="I1235" s="1107" t="e">
        <v>#N/A</v>
      </c>
      <c r="J1235" s="1098" t="s">
        <v>1478</v>
      </c>
      <c r="K1235" s="1098" t="s">
        <v>411</v>
      </c>
    </row>
    <row r="1236" spans="3:11" x14ac:dyDescent="0.25">
      <c r="C1236" s="1114"/>
      <c r="D1236" s="1120"/>
      <c r="E1236" s="1103"/>
      <c r="F1236" s="1097">
        <v>0</v>
      </c>
      <c r="G1236" s="1124"/>
      <c r="H1236" s="1115"/>
      <c r="I1236" s="1107" t="e">
        <v>#N/A</v>
      </c>
      <c r="J1236" s="1098" t="s">
        <v>1478</v>
      </c>
      <c r="K1236" s="1098" t="s">
        <v>411</v>
      </c>
    </row>
    <row r="1237" spans="3:11" x14ac:dyDescent="0.25">
      <c r="C1237" s="1114"/>
      <c r="D1237" s="1120"/>
      <c r="E1237" s="1103"/>
      <c r="F1237" s="1097">
        <v>0</v>
      </c>
      <c r="G1237" s="1124"/>
      <c r="H1237" s="1115"/>
      <c r="I1237" s="1107" t="e">
        <v>#N/A</v>
      </c>
      <c r="J1237" s="1098" t="s">
        <v>1478</v>
      </c>
      <c r="K1237" s="1098" t="s">
        <v>411</v>
      </c>
    </row>
    <row r="1238" spans="3:11" x14ac:dyDescent="0.25">
      <c r="C1238" s="1114"/>
      <c r="D1238" s="1120"/>
      <c r="E1238" s="1103"/>
      <c r="F1238" s="1097">
        <v>0</v>
      </c>
      <c r="G1238" s="1124"/>
      <c r="H1238" s="1115"/>
      <c r="I1238" s="1107" t="e">
        <v>#N/A</v>
      </c>
      <c r="J1238" s="1098" t="s">
        <v>1478</v>
      </c>
      <c r="K1238" s="1098" t="s">
        <v>411</v>
      </c>
    </row>
    <row r="1239" spans="3:11" x14ac:dyDescent="0.25">
      <c r="C1239" s="1116"/>
      <c r="D1239" s="1120"/>
      <c r="E1239" s="1103"/>
      <c r="F1239" s="1097">
        <v>0</v>
      </c>
      <c r="G1239" s="1124"/>
      <c r="H1239" s="1117"/>
      <c r="I1239" s="1107" t="e">
        <v>#N/A</v>
      </c>
      <c r="J1239" s="1098" t="s">
        <v>1478</v>
      </c>
      <c r="K1239" s="1098" t="s">
        <v>402</v>
      </c>
    </row>
    <row r="1240" spans="3:11" x14ac:dyDescent="0.25">
      <c r="C1240" s="1116"/>
      <c r="D1240" s="1120"/>
      <c r="E1240" s="1103"/>
      <c r="F1240" s="1097">
        <v>0</v>
      </c>
      <c r="G1240" s="1124"/>
      <c r="H1240" s="1117"/>
      <c r="I1240" s="1107" t="e">
        <v>#N/A</v>
      </c>
      <c r="J1240" s="1098" t="s">
        <v>1478</v>
      </c>
      <c r="K1240" s="1098" t="s">
        <v>411</v>
      </c>
    </row>
    <row r="1241" spans="3:11" x14ac:dyDescent="0.25">
      <c r="C1241" s="1116"/>
      <c r="D1241" s="1120"/>
      <c r="E1241" s="1103"/>
      <c r="F1241" s="1097">
        <v>0</v>
      </c>
      <c r="G1241" s="1124"/>
      <c r="H1241" s="1117"/>
      <c r="I1241" s="1107" t="e">
        <v>#N/A</v>
      </c>
      <c r="J1241" s="1098" t="s">
        <v>1478</v>
      </c>
      <c r="K1241" s="1098" t="s">
        <v>411</v>
      </c>
    </row>
    <row r="1242" spans="3:11" x14ac:dyDescent="0.25">
      <c r="C1242" s="1116"/>
      <c r="D1242" s="1120"/>
      <c r="E1242" s="1103"/>
      <c r="F1242" s="1097">
        <v>0</v>
      </c>
      <c r="G1242" s="1124"/>
      <c r="H1242" s="1117"/>
      <c r="I1242" s="1107" t="e">
        <v>#N/A</v>
      </c>
      <c r="J1242" s="1098" t="s">
        <v>1478</v>
      </c>
      <c r="K1242" s="1098" t="s">
        <v>411</v>
      </c>
    </row>
    <row r="1243" spans="3:11" ht="15.75" thickBot="1" x14ac:dyDescent="0.3">
      <c r="C1243" s="1118"/>
      <c r="D1243" s="1123"/>
      <c r="E1243" s="1099"/>
      <c r="F1243" s="1100">
        <v>0</v>
      </c>
      <c r="G1243" s="1125"/>
      <c r="H1243" s="1119"/>
      <c r="I1243" s="1108" t="e">
        <v>#N/A</v>
      </c>
      <c r="J1243" s="1101" t="s">
        <v>1478</v>
      </c>
      <c r="K1243" s="1105" t="s">
        <v>393</v>
      </c>
    </row>
    <row r="1245" spans="3:11" ht="15.75" thickBot="1" x14ac:dyDescent="0.3">
      <c r="C1245" s="1089"/>
      <c r="D1245" s="1089"/>
      <c r="E1245" s="1089"/>
      <c r="F1245" s="1095"/>
      <c r="G1245" s="1094"/>
      <c r="H1245" s="1095"/>
      <c r="I1245" s="1095"/>
      <c r="J1245" s="1089"/>
      <c r="K1245" s="1089"/>
    </row>
    <row r="1246" spans="3:11" ht="15.75" thickBot="1" x14ac:dyDescent="0.3">
      <c r="C1246" s="1121" t="s">
        <v>53</v>
      </c>
      <c r="D1246" s="1133">
        <v>14437.5</v>
      </c>
      <c r="E1246" s="1089"/>
      <c r="F1246" s="1091"/>
      <c r="G1246" s="1093"/>
      <c r="H1246" s="1091"/>
      <c r="I1246" s="1091"/>
      <c r="J1246" s="1089"/>
      <c r="K1246" s="1089"/>
    </row>
    <row r="1247" spans="3:11" x14ac:dyDescent="0.25">
      <c r="C1247" s="1091"/>
      <c r="D1247" s="1090"/>
      <c r="E1247" s="1096"/>
      <c r="F1247" s="1096"/>
      <c r="G1247" s="1096"/>
      <c r="H1247" s="1092"/>
      <c r="I1247" s="1092"/>
      <c r="J1247" s="1092"/>
      <c r="K1247" s="1102"/>
    </row>
    <row r="1248" spans="3:11" x14ac:dyDescent="0.25">
      <c r="C1248" s="1091"/>
      <c r="D1248" s="1090"/>
      <c r="E1248" s="1096"/>
      <c r="F1248" s="1096"/>
      <c r="G1248" s="1096"/>
      <c r="H1248" s="1092"/>
      <c r="I1248" s="1092"/>
      <c r="J1248" s="1092"/>
      <c r="K1248" s="1102"/>
    </row>
    <row r="1249" spans="3:11" ht="15.75" x14ac:dyDescent="0.25">
      <c r="C1249" s="1126" t="s">
        <v>391</v>
      </c>
      <c r="D1249" s="1132" t="s">
        <v>2167</v>
      </c>
      <c r="E1249" s="1096"/>
      <c r="F1249" s="1096"/>
      <c r="G1249" s="1096"/>
      <c r="H1249" s="1092"/>
      <c r="I1249" s="1092"/>
      <c r="J1249" s="1092"/>
      <c r="K1249" s="1102"/>
    </row>
    <row r="1250" spans="3:11" ht="18.75" x14ac:dyDescent="0.25">
      <c r="C1250" s="1127" t="s">
        <v>2168</v>
      </c>
      <c r="D1250" s="1090"/>
      <c r="E1250" s="1096"/>
      <c r="F1250" s="1096"/>
      <c r="G1250" s="1096"/>
      <c r="H1250" s="1092"/>
      <c r="I1250" s="1092"/>
      <c r="J1250" s="1092"/>
      <c r="K1250" s="1102"/>
    </row>
    <row r="1251" spans="3:11" ht="15.75" thickBot="1" x14ac:dyDescent="0.3">
      <c r="C1251" s="1089"/>
      <c r="D1251" s="1089"/>
      <c r="E1251" s="1089"/>
      <c r="F1251" s="1096"/>
      <c r="G1251" s="1092"/>
      <c r="H1251" s="1092"/>
      <c r="I1251" s="1092"/>
      <c r="J1251" s="1089"/>
      <c r="K1251" s="1089"/>
    </row>
    <row r="1252" spans="3:11" ht="30.75" thickBot="1" x14ac:dyDescent="0.3">
      <c r="C1252" s="1106" t="s">
        <v>44</v>
      </c>
      <c r="D1252" s="1106" t="s">
        <v>55</v>
      </c>
      <c r="E1252" s="1111" t="s">
        <v>57</v>
      </c>
      <c r="F1252" s="1110" t="s">
        <v>27</v>
      </c>
      <c r="G1252" s="1109" t="s">
        <v>130</v>
      </c>
      <c r="H1252" s="1111" t="s">
        <v>46</v>
      </c>
      <c r="I1252" s="1109" t="s">
        <v>131</v>
      </c>
      <c r="J1252" s="1109" t="s">
        <v>409</v>
      </c>
      <c r="K1252" s="1109" t="s">
        <v>410</v>
      </c>
    </row>
    <row r="1253" spans="3:11" ht="15.75" thickBot="1" x14ac:dyDescent="0.3">
      <c r="C1253" s="1130" t="s">
        <v>431</v>
      </c>
      <c r="D1253" s="1131">
        <v>0.75</v>
      </c>
      <c r="E1253" s="1129">
        <v>1750</v>
      </c>
      <c r="F1253" s="1097">
        <v>1312.5</v>
      </c>
      <c r="G1253" s="1124" t="s">
        <v>128</v>
      </c>
      <c r="H1253" s="1113" t="s">
        <v>760</v>
      </c>
      <c r="I1253" s="1107" t="s">
        <v>761</v>
      </c>
      <c r="J1253" s="1128" t="s">
        <v>1363</v>
      </c>
      <c r="K1253" s="1098" t="s">
        <v>393</v>
      </c>
    </row>
    <row r="1254" spans="3:11" ht="15.75" thickBot="1" x14ac:dyDescent="0.3">
      <c r="C1254" s="1130" t="s">
        <v>431</v>
      </c>
      <c r="D1254" s="1131">
        <v>0.75</v>
      </c>
      <c r="E1254" s="1129">
        <v>1750</v>
      </c>
      <c r="F1254" s="1097">
        <v>1312.5</v>
      </c>
      <c r="G1254" s="1124" t="s">
        <v>128</v>
      </c>
      <c r="H1254" s="1113" t="s">
        <v>760</v>
      </c>
      <c r="I1254" s="1107" t="s">
        <v>761</v>
      </c>
      <c r="J1254" s="1098" t="s">
        <v>1363</v>
      </c>
      <c r="K1254" s="1098" t="s">
        <v>411</v>
      </c>
    </row>
    <row r="1255" spans="3:11" ht="15.75" thickBot="1" x14ac:dyDescent="0.3">
      <c r="C1255" s="1130" t="s">
        <v>431</v>
      </c>
      <c r="D1255" s="1131">
        <v>0.75</v>
      </c>
      <c r="E1255" s="1129">
        <v>1750</v>
      </c>
      <c r="F1255" s="1097">
        <v>1312.5</v>
      </c>
      <c r="G1255" s="1124" t="s">
        <v>128</v>
      </c>
      <c r="H1255" s="1113" t="s">
        <v>760</v>
      </c>
      <c r="I1255" s="1107" t="s">
        <v>761</v>
      </c>
      <c r="J1255" s="1098" t="s">
        <v>1363</v>
      </c>
      <c r="K1255" s="1098" t="s">
        <v>394</v>
      </c>
    </row>
    <row r="1256" spans="3:11" ht="15.75" thickBot="1" x14ac:dyDescent="0.3">
      <c r="C1256" s="1130" t="s">
        <v>431</v>
      </c>
      <c r="D1256" s="1131">
        <v>0.75</v>
      </c>
      <c r="E1256" s="1129">
        <v>1750</v>
      </c>
      <c r="F1256" s="1097">
        <v>1312.5</v>
      </c>
      <c r="G1256" s="1124" t="s">
        <v>128</v>
      </c>
      <c r="H1256" s="1113" t="s">
        <v>760</v>
      </c>
      <c r="I1256" s="1107" t="s">
        <v>761</v>
      </c>
      <c r="J1256" s="1098" t="s">
        <v>1363</v>
      </c>
      <c r="K1256" s="1098" t="s">
        <v>395</v>
      </c>
    </row>
    <row r="1257" spans="3:11" ht="15.75" thickBot="1" x14ac:dyDescent="0.3">
      <c r="C1257" s="1130" t="s">
        <v>431</v>
      </c>
      <c r="D1257" s="1131">
        <v>0.75</v>
      </c>
      <c r="E1257" s="1129">
        <v>1750</v>
      </c>
      <c r="F1257" s="1097">
        <v>1312.5</v>
      </c>
      <c r="G1257" s="1124" t="s">
        <v>128</v>
      </c>
      <c r="H1257" s="1113" t="s">
        <v>760</v>
      </c>
      <c r="I1257" s="1107" t="s">
        <v>761</v>
      </c>
      <c r="J1257" s="1098" t="s">
        <v>1363</v>
      </c>
      <c r="K1257" s="1098" t="s">
        <v>396</v>
      </c>
    </row>
    <row r="1258" spans="3:11" ht="15.75" thickBot="1" x14ac:dyDescent="0.3">
      <c r="C1258" s="1130" t="s">
        <v>431</v>
      </c>
      <c r="D1258" s="1131">
        <v>0.75</v>
      </c>
      <c r="E1258" s="1129">
        <v>1750</v>
      </c>
      <c r="F1258" s="1097">
        <v>1312.5</v>
      </c>
      <c r="G1258" s="1124" t="s">
        <v>128</v>
      </c>
      <c r="H1258" s="1113" t="s">
        <v>760</v>
      </c>
      <c r="I1258" s="1107" t="s">
        <v>761</v>
      </c>
      <c r="J1258" s="1098" t="s">
        <v>1363</v>
      </c>
      <c r="K1258" s="1098" t="s">
        <v>397</v>
      </c>
    </row>
    <row r="1259" spans="3:11" ht="15.75" thickBot="1" x14ac:dyDescent="0.3">
      <c r="C1259" s="1130" t="s">
        <v>431</v>
      </c>
      <c r="D1259" s="1131">
        <v>0.75</v>
      </c>
      <c r="E1259" s="1129">
        <v>1750</v>
      </c>
      <c r="F1259" s="1097">
        <v>1312.5</v>
      </c>
      <c r="G1259" s="1124" t="s">
        <v>128</v>
      </c>
      <c r="H1259" s="1113" t="s">
        <v>760</v>
      </c>
      <c r="I1259" s="1107" t="s">
        <v>761</v>
      </c>
      <c r="J1259" s="1098" t="s">
        <v>1363</v>
      </c>
      <c r="K1259" s="1098" t="s">
        <v>398</v>
      </c>
    </row>
    <row r="1260" spans="3:11" ht="15.75" thickBot="1" x14ac:dyDescent="0.3">
      <c r="C1260" s="1130" t="s">
        <v>431</v>
      </c>
      <c r="D1260" s="1131">
        <v>0.75</v>
      </c>
      <c r="E1260" s="1129">
        <v>1750</v>
      </c>
      <c r="F1260" s="1097">
        <v>1312.5</v>
      </c>
      <c r="G1260" s="1124" t="s">
        <v>128</v>
      </c>
      <c r="H1260" s="1113" t="s">
        <v>760</v>
      </c>
      <c r="I1260" s="1107" t="s">
        <v>761</v>
      </c>
      <c r="J1260" s="1098" t="s">
        <v>1363</v>
      </c>
      <c r="K1260" s="1098" t="s">
        <v>399</v>
      </c>
    </row>
    <row r="1261" spans="3:11" ht="15.75" thickBot="1" x14ac:dyDescent="0.3">
      <c r="C1261" s="1130" t="s">
        <v>431</v>
      </c>
      <c r="D1261" s="1131">
        <v>0.75</v>
      </c>
      <c r="E1261" s="1129">
        <v>1750</v>
      </c>
      <c r="F1261" s="1097">
        <v>1312.5</v>
      </c>
      <c r="G1261" s="1124" t="s">
        <v>128</v>
      </c>
      <c r="H1261" s="1113" t="s">
        <v>760</v>
      </c>
      <c r="I1261" s="1107" t="s">
        <v>761</v>
      </c>
      <c r="J1261" s="1098" t="s">
        <v>1363</v>
      </c>
      <c r="K1261" s="1098" t="s">
        <v>400</v>
      </c>
    </row>
    <row r="1262" spans="3:11" ht="15.75" thickBot="1" x14ac:dyDescent="0.3">
      <c r="C1262" s="1130" t="s">
        <v>431</v>
      </c>
      <c r="D1262" s="1131">
        <v>0.75</v>
      </c>
      <c r="E1262" s="1129">
        <v>1750</v>
      </c>
      <c r="F1262" s="1097">
        <v>1312.5</v>
      </c>
      <c r="G1262" s="1124" t="s">
        <v>128</v>
      </c>
      <c r="H1262" s="1113" t="s">
        <v>760</v>
      </c>
      <c r="I1262" s="1107" t="s">
        <v>761</v>
      </c>
      <c r="J1262" s="1098" t="s">
        <v>1363</v>
      </c>
      <c r="K1262" s="1098" t="s">
        <v>401</v>
      </c>
    </row>
    <row r="1263" spans="3:11" x14ac:dyDescent="0.25">
      <c r="C1263" s="1130" t="s">
        <v>431</v>
      </c>
      <c r="D1263" s="1131">
        <v>0.75</v>
      </c>
      <c r="E1263" s="1129">
        <v>1750</v>
      </c>
      <c r="F1263" s="1097">
        <v>1312.5</v>
      </c>
      <c r="G1263" s="1124" t="s">
        <v>128</v>
      </c>
      <c r="H1263" s="1113" t="s">
        <v>760</v>
      </c>
      <c r="I1263" s="1107" t="s">
        <v>761</v>
      </c>
      <c r="J1263" s="1098" t="s">
        <v>1363</v>
      </c>
      <c r="K1263" s="1098" t="s">
        <v>402</v>
      </c>
    </row>
    <row r="1264" spans="3:11" x14ac:dyDescent="0.25">
      <c r="C1264" s="1112"/>
      <c r="D1264" s="1122"/>
      <c r="E1264" s="1104"/>
      <c r="F1264" s="1097">
        <v>0</v>
      </c>
      <c r="G1264" s="1124"/>
      <c r="H1264" s="1113"/>
      <c r="I1264" s="1107" t="e">
        <v>#N/A</v>
      </c>
      <c r="J1264" s="1098" t="s">
        <v>1363</v>
      </c>
      <c r="K1264" s="1098" t="s">
        <v>411</v>
      </c>
    </row>
    <row r="1265" spans="3:11" x14ac:dyDescent="0.25">
      <c r="C1265" s="1112"/>
      <c r="D1265" s="1122"/>
      <c r="E1265" s="1104"/>
      <c r="F1265" s="1097">
        <v>0</v>
      </c>
      <c r="G1265" s="1124"/>
      <c r="H1265" s="1113"/>
      <c r="I1265" s="1107" t="e">
        <v>#N/A</v>
      </c>
      <c r="J1265" s="1098" t="s">
        <v>1363</v>
      </c>
      <c r="K1265" s="1098" t="s">
        <v>411</v>
      </c>
    </row>
    <row r="1266" spans="3:11" x14ac:dyDescent="0.25">
      <c r="C1266" s="1112"/>
      <c r="D1266" s="1122"/>
      <c r="E1266" s="1104"/>
      <c r="F1266" s="1097">
        <v>0</v>
      </c>
      <c r="G1266" s="1124"/>
      <c r="H1266" s="1113"/>
      <c r="I1266" s="1107" t="e">
        <v>#N/A</v>
      </c>
      <c r="J1266" s="1098" t="s">
        <v>1363</v>
      </c>
      <c r="K1266" s="1098" t="s">
        <v>411</v>
      </c>
    </row>
    <row r="1267" spans="3:11" x14ac:dyDescent="0.25">
      <c r="C1267" s="1112"/>
      <c r="D1267" s="1122"/>
      <c r="E1267" s="1104"/>
      <c r="F1267" s="1097">
        <v>0</v>
      </c>
      <c r="G1267" s="1124"/>
      <c r="H1267" s="1113"/>
      <c r="I1267" s="1107" t="e">
        <v>#N/A</v>
      </c>
      <c r="J1267" s="1098" t="s">
        <v>1363</v>
      </c>
      <c r="K1267" s="1098" t="s">
        <v>411</v>
      </c>
    </row>
    <row r="1268" spans="3:11" x14ac:dyDescent="0.25">
      <c r="C1268" s="1112"/>
      <c r="D1268" s="1122"/>
      <c r="E1268" s="1104"/>
      <c r="F1268" s="1097">
        <v>0</v>
      </c>
      <c r="G1268" s="1124"/>
      <c r="H1268" s="1113"/>
      <c r="I1268" s="1107" t="e">
        <v>#N/A</v>
      </c>
      <c r="J1268" s="1098" t="s">
        <v>1363</v>
      </c>
      <c r="K1268" s="1098" t="s">
        <v>411</v>
      </c>
    </row>
    <row r="1269" spans="3:11" x14ac:dyDescent="0.25">
      <c r="C1269" s="1112"/>
      <c r="D1269" s="1122"/>
      <c r="E1269" s="1104"/>
      <c r="F1269" s="1097">
        <v>0</v>
      </c>
      <c r="G1269" s="1124"/>
      <c r="H1269" s="1113"/>
      <c r="I1269" s="1107" t="e">
        <v>#N/A</v>
      </c>
      <c r="J1269" s="1098" t="s">
        <v>1363</v>
      </c>
      <c r="K1269" s="1098" t="s">
        <v>411</v>
      </c>
    </row>
    <row r="1270" spans="3:11" x14ac:dyDescent="0.25">
      <c r="C1270" s="1112"/>
      <c r="D1270" s="1122"/>
      <c r="E1270" s="1104"/>
      <c r="F1270" s="1097">
        <v>0</v>
      </c>
      <c r="G1270" s="1124"/>
      <c r="H1270" s="1113"/>
      <c r="I1270" s="1107" t="e">
        <v>#N/A</v>
      </c>
      <c r="J1270" s="1098" t="s">
        <v>1363</v>
      </c>
      <c r="K1270" s="1098" t="s">
        <v>411</v>
      </c>
    </row>
    <row r="1271" spans="3:11" x14ac:dyDescent="0.25">
      <c r="C1271" s="1112"/>
      <c r="D1271" s="1122"/>
      <c r="E1271" s="1104"/>
      <c r="F1271" s="1097">
        <v>0</v>
      </c>
      <c r="G1271" s="1124"/>
      <c r="H1271" s="1113"/>
      <c r="I1271" s="1107" t="e">
        <v>#N/A</v>
      </c>
      <c r="J1271" s="1098" t="s">
        <v>1363</v>
      </c>
      <c r="K1271" s="1098" t="s">
        <v>411</v>
      </c>
    </row>
    <row r="1272" spans="3:11" x14ac:dyDescent="0.25">
      <c r="C1272" s="1112"/>
      <c r="D1272" s="1122"/>
      <c r="E1272" s="1104"/>
      <c r="F1272" s="1097">
        <v>0</v>
      </c>
      <c r="G1272" s="1124"/>
      <c r="H1272" s="1113"/>
      <c r="I1272" s="1107" t="e">
        <v>#N/A</v>
      </c>
      <c r="J1272" s="1098" t="s">
        <v>1363</v>
      </c>
      <c r="K1272" s="1098" t="s">
        <v>411</v>
      </c>
    </row>
    <row r="1273" spans="3:11" x14ac:dyDescent="0.25">
      <c r="C1273" s="1112"/>
      <c r="D1273" s="1122"/>
      <c r="E1273" s="1104"/>
      <c r="F1273" s="1097">
        <v>0</v>
      </c>
      <c r="G1273" s="1124"/>
      <c r="H1273" s="1113"/>
      <c r="I1273" s="1107" t="e">
        <v>#N/A</v>
      </c>
      <c r="J1273" s="1098" t="s">
        <v>1363</v>
      </c>
      <c r="K1273" s="1098" t="s">
        <v>411</v>
      </c>
    </row>
    <row r="1274" spans="3:11" x14ac:dyDescent="0.25">
      <c r="C1274" s="1112"/>
      <c r="D1274" s="1122"/>
      <c r="E1274" s="1104"/>
      <c r="F1274" s="1097">
        <v>0</v>
      </c>
      <c r="G1274" s="1124"/>
      <c r="H1274" s="1113"/>
      <c r="I1274" s="1107" t="e">
        <v>#N/A</v>
      </c>
      <c r="J1274" s="1098" t="s">
        <v>1363</v>
      </c>
      <c r="K1274" s="1098" t="s">
        <v>411</v>
      </c>
    </row>
    <row r="1275" spans="3:11" x14ac:dyDescent="0.25">
      <c r="C1275" s="1114"/>
      <c r="D1275" s="1120"/>
      <c r="E1275" s="1103"/>
      <c r="F1275" s="1097">
        <v>0</v>
      </c>
      <c r="G1275" s="1124"/>
      <c r="H1275" s="1115"/>
      <c r="I1275" s="1107" t="e">
        <v>#N/A</v>
      </c>
      <c r="J1275" s="1098" t="s">
        <v>1363</v>
      </c>
      <c r="K1275" s="1098" t="s">
        <v>411</v>
      </c>
    </row>
    <row r="1276" spans="3:11" x14ac:dyDescent="0.25">
      <c r="C1276" s="1114"/>
      <c r="D1276" s="1120"/>
      <c r="E1276" s="1103"/>
      <c r="F1276" s="1097">
        <v>0</v>
      </c>
      <c r="G1276" s="1124"/>
      <c r="H1276" s="1115"/>
      <c r="I1276" s="1107" t="e">
        <v>#N/A</v>
      </c>
      <c r="J1276" s="1098" t="s">
        <v>1363</v>
      </c>
      <c r="K1276" s="1098" t="s">
        <v>411</v>
      </c>
    </row>
    <row r="1277" spans="3:11" x14ac:dyDescent="0.25">
      <c r="C1277" s="1114"/>
      <c r="D1277" s="1120"/>
      <c r="E1277" s="1103"/>
      <c r="F1277" s="1097">
        <v>0</v>
      </c>
      <c r="G1277" s="1124"/>
      <c r="H1277" s="1115"/>
      <c r="I1277" s="1107" t="e">
        <v>#N/A</v>
      </c>
      <c r="J1277" s="1098" t="s">
        <v>1363</v>
      </c>
      <c r="K1277" s="1098" t="s">
        <v>411</v>
      </c>
    </row>
    <row r="1278" spans="3:11" x14ac:dyDescent="0.25">
      <c r="C1278" s="1114"/>
      <c r="D1278" s="1120"/>
      <c r="E1278" s="1103"/>
      <c r="F1278" s="1097">
        <v>0</v>
      </c>
      <c r="G1278" s="1124"/>
      <c r="H1278" s="1115"/>
      <c r="I1278" s="1107" t="e">
        <v>#N/A</v>
      </c>
      <c r="J1278" s="1098" t="s">
        <v>1363</v>
      </c>
      <c r="K1278" s="1098" t="s">
        <v>411</v>
      </c>
    </row>
    <row r="1279" spans="3:11" x14ac:dyDescent="0.25">
      <c r="C1279" s="1114"/>
      <c r="D1279" s="1120"/>
      <c r="E1279" s="1103"/>
      <c r="F1279" s="1097">
        <v>0</v>
      </c>
      <c r="G1279" s="1124"/>
      <c r="H1279" s="1115"/>
      <c r="I1279" s="1107" t="e">
        <v>#N/A</v>
      </c>
      <c r="J1279" s="1098" t="s">
        <v>1363</v>
      </c>
      <c r="K1279" s="1098" t="s">
        <v>411</v>
      </c>
    </row>
    <row r="1280" spans="3:11" x14ac:dyDescent="0.25">
      <c r="C1280" s="1114"/>
      <c r="D1280" s="1120"/>
      <c r="E1280" s="1103"/>
      <c r="F1280" s="1097">
        <v>0</v>
      </c>
      <c r="G1280" s="1124"/>
      <c r="H1280" s="1115"/>
      <c r="I1280" s="1107" t="e">
        <v>#N/A</v>
      </c>
      <c r="J1280" s="1098" t="s">
        <v>1363</v>
      </c>
      <c r="K1280" s="1098" t="s">
        <v>411</v>
      </c>
    </row>
    <row r="1281" spans="3:11" x14ac:dyDescent="0.25">
      <c r="C1281" s="1114"/>
      <c r="D1281" s="1120"/>
      <c r="E1281" s="1103"/>
      <c r="F1281" s="1097">
        <v>0</v>
      </c>
      <c r="G1281" s="1124"/>
      <c r="H1281" s="1115"/>
      <c r="I1281" s="1107" t="e">
        <v>#N/A</v>
      </c>
      <c r="J1281" s="1098" t="s">
        <v>1363</v>
      </c>
      <c r="K1281" s="1098" t="s">
        <v>411</v>
      </c>
    </row>
    <row r="1282" spans="3:11" x14ac:dyDescent="0.25">
      <c r="C1282" s="1114"/>
      <c r="D1282" s="1120"/>
      <c r="E1282" s="1103"/>
      <c r="F1282" s="1097">
        <v>0</v>
      </c>
      <c r="G1282" s="1124"/>
      <c r="H1282" s="1115"/>
      <c r="I1282" s="1107" t="e">
        <v>#N/A</v>
      </c>
      <c r="J1282" s="1098" t="s">
        <v>1363</v>
      </c>
      <c r="K1282" s="1098" t="s">
        <v>411</v>
      </c>
    </row>
    <row r="1283" spans="3:11" x14ac:dyDescent="0.25">
      <c r="C1283" s="1116"/>
      <c r="D1283" s="1120"/>
      <c r="E1283" s="1103"/>
      <c r="F1283" s="1097">
        <v>0</v>
      </c>
      <c r="G1283" s="1124"/>
      <c r="H1283" s="1117"/>
      <c r="I1283" s="1107" t="e">
        <v>#N/A</v>
      </c>
      <c r="J1283" s="1098" t="s">
        <v>1363</v>
      </c>
      <c r="K1283" s="1098" t="s">
        <v>402</v>
      </c>
    </row>
    <row r="1284" spans="3:11" x14ac:dyDescent="0.25">
      <c r="C1284" s="1116"/>
      <c r="D1284" s="1120"/>
      <c r="E1284" s="1103"/>
      <c r="F1284" s="1097">
        <v>0</v>
      </c>
      <c r="G1284" s="1124"/>
      <c r="H1284" s="1117"/>
      <c r="I1284" s="1107" t="e">
        <v>#N/A</v>
      </c>
      <c r="J1284" s="1098" t="s">
        <v>1363</v>
      </c>
      <c r="K1284" s="1098" t="s">
        <v>411</v>
      </c>
    </row>
    <row r="1285" spans="3:11" x14ac:dyDescent="0.25">
      <c r="C1285" s="1116"/>
      <c r="D1285" s="1120"/>
      <c r="E1285" s="1103"/>
      <c r="F1285" s="1097">
        <v>0</v>
      </c>
      <c r="G1285" s="1124"/>
      <c r="H1285" s="1117"/>
      <c r="I1285" s="1107" t="e">
        <v>#N/A</v>
      </c>
      <c r="J1285" s="1098" t="s">
        <v>1363</v>
      </c>
      <c r="K1285" s="1098" t="s">
        <v>411</v>
      </c>
    </row>
    <row r="1286" spans="3:11" x14ac:dyDescent="0.25">
      <c r="C1286" s="1116"/>
      <c r="D1286" s="1120"/>
      <c r="E1286" s="1103"/>
      <c r="F1286" s="1097">
        <v>0</v>
      </c>
      <c r="G1286" s="1124"/>
      <c r="H1286" s="1117"/>
      <c r="I1286" s="1107" t="e">
        <v>#N/A</v>
      </c>
      <c r="J1286" s="1098" t="s">
        <v>1363</v>
      </c>
      <c r="K1286" s="1098" t="s">
        <v>411</v>
      </c>
    </row>
    <row r="1287" spans="3:11" ht="15.75" thickBot="1" x14ac:dyDescent="0.3">
      <c r="C1287" s="1118"/>
      <c r="D1287" s="1123"/>
      <c r="E1287" s="1099"/>
      <c r="F1287" s="1100">
        <v>0</v>
      </c>
      <c r="G1287" s="1125"/>
      <c r="H1287" s="1119"/>
      <c r="I1287" s="1108" t="e">
        <v>#N/A</v>
      </c>
      <c r="J1287" s="1101" t="s">
        <v>1363</v>
      </c>
      <c r="K1287" s="1105" t="s">
        <v>393</v>
      </c>
    </row>
    <row r="1289" spans="3:11" ht="15.75" thickBot="1" x14ac:dyDescent="0.3">
      <c r="C1289" s="1089"/>
      <c r="D1289" s="1089"/>
      <c r="E1289" s="1089"/>
      <c r="F1289" s="1089"/>
      <c r="G1289" s="1089"/>
      <c r="H1289" s="1089"/>
      <c r="I1289" s="1089"/>
      <c r="J1289" s="1089"/>
      <c r="K1289" s="1089"/>
    </row>
    <row r="1290" spans="3:11" ht="15.75" thickBot="1" x14ac:dyDescent="0.3">
      <c r="C1290" s="1121" t="s">
        <v>53</v>
      </c>
      <c r="D1290" s="1133">
        <v>16000</v>
      </c>
      <c r="E1290" s="1089"/>
      <c r="F1290" s="1091"/>
      <c r="G1290" s="1093"/>
      <c r="H1290" s="1091"/>
      <c r="I1290" s="1091"/>
      <c r="J1290" s="1089"/>
      <c r="K1290" s="1089"/>
    </row>
    <row r="1291" spans="3:11" x14ac:dyDescent="0.25">
      <c r="C1291" s="1091"/>
      <c r="D1291" s="1090"/>
      <c r="E1291" s="1096"/>
      <c r="F1291" s="1096"/>
      <c r="G1291" s="1096"/>
      <c r="H1291" s="1092"/>
      <c r="I1291" s="1092"/>
      <c r="J1291" s="1092"/>
      <c r="K1291" s="1102"/>
    </row>
    <row r="1292" spans="3:11" x14ac:dyDescent="0.25">
      <c r="C1292" s="1091"/>
      <c r="D1292" s="1090"/>
      <c r="E1292" s="1096"/>
      <c r="F1292" s="1096"/>
      <c r="G1292" s="1096"/>
      <c r="H1292" s="1092"/>
      <c r="I1292" s="1092"/>
      <c r="J1292" s="1092"/>
      <c r="K1292" s="1102"/>
    </row>
    <row r="1293" spans="3:11" ht="15.75" x14ac:dyDescent="0.25">
      <c r="C1293" s="1126" t="s">
        <v>391</v>
      </c>
      <c r="D1293" s="1132" t="s">
        <v>2169</v>
      </c>
      <c r="E1293" s="1096"/>
      <c r="F1293" s="1096"/>
      <c r="G1293" s="1096"/>
      <c r="H1293" s="1092"/>
      <c r="I1293" s="1092"/>
      <c r="J1293" s="1092"/>
      <c r="K1293" s="1102"/>
    </row>
    <row r="1294" spans="3:11" ht="18.75" x14ac:dyDescent="0.25">
      <c r="C1294" s="1127" t="s">
        <v>2170</v>
      </c>
      <c r="D1294" s="1090"/>
      <c r="E1294" s="1096"/>
      <c r="F1294" s="1096"/>
      <c r="G1294" s="1096"/>
      <c r="H1294" s="1092"/>
      <c r="I1294" s="1092"/>
      <c r="J1294" s="1092"/>
      <c r="K1294" s="1102"/>
    </row>
    <row r="1295" spans="3:11" ht="15.75" thickBot="1" x14ac:dyDescent="0.3">
      <c r="C1295" s="1089"/>
      <c r="D1295" s="1089"/>
      <c r="E1295" s="1089"/>
      <c r="F1295" s="1096"/>
      <c r="G1295" s="1092"/>
      <c r="H1295" s="1092"/>
      <c r="I1295" s="1092"/>
      <c r="J1295" s="1089"/>
      <c r="K1295" s="1089"/>
    </row>
    <row r="1296" spans="3:11" ht="30.75" thickBot="1" x14ac:dyDescent="0.3">
      <c r="C1296" s="1106" t="s">
        <v>44</v>
      </c>
      <c r="D1296" s="1106" t="s">
        <v>55</v>
      </c>
      <c r="E1296" s="1111" t="s">
        <v>57</v>
      </c>
      <c r="F1296" s="1110" t="s">
        <v>27</v>
      </c>
      <c r="G1296" s="1109" t="s">
        <v>130</v>
      </c>
      <c r="H1296" s="1111" t="s">
        <v>46</v>
      </c>
      <c r="I1296" s="1109" t="s">
        <v>131</v>
      </c>
      <c r="J1296" s="1109" t="s">
        <v>409</v>
      </c>
      <c r="K1296" s="1109" t="s">
        <v>410</v>
      </c>
    </row>
    <row r="1297" spans="3:11" x14ac:dyDescent="0.25">
      <c r="C1297" s="1130" t="s">
        <v>438</v>
      </c>
      <c r="D1297" s="1131"/>
      <c r="E1297" s="1129">
        <v>620</v>
      </c>
      <c r="F1297" s="1097">
        <v>0</v>
      </c>
      <c r="G1297" s="1124"/>
      <c r="H1297" s="1113"/>
      <c r="I1297" s="1107" t="e">
        <v>#N/A</v>
      </c>
      <c r="J1297" s="1128" t="s">
        <v>1478</v>
      </c>
      <c r="K1297" s="1098" t="s">
        <v>393</v>
      </c>
    </row>
    <row r="1298" spans="3:11" x14ac:dyDescent="0.25">
      <c r="C1298" s="1112" t="s">
        <v>2171</v>
      </c>
      <c r="D1298" s="1122">
        <v>2</v>
      </c>
      <c r="E1298" s="1104">
        <v>8000</v>
      </c>
      <c r="F1298" s="1097">
        <v>16000</v>
      </c>
      <c r="G1298" s="1124" t="s">
        <v>128</v>
      </c>
      <c r="H1298" s="1113" t="s">
        <v>984</v>
      </c>
      <c r="I1298" s="1107" t="s">
        <v>983</v>
      </c>
      <c r="J1298" s="1098" t="s">
        <v>1478</v>
      </c>
      <c r="K1298" s="1098" t="s">
        <v>393</v>
      </c>
    </row>
    <row r="1299" spans="3:11" x14ac:dyDescent="0.25">
      <c r="C1299" s="1112"/>
      <c r="D1299" s="1122"/>
      <c r="E1299" s="1104"/>
      <c r="F1299" s="1097">
        <v>0</v>
      </c>
      <c r="G1299" s="1124"/>
      <c r="H1299" s="1113"/>
      <c r="I1299" s="1107" t="e">
        <v>#N/A</v>
      </c>
      <c r="J1299" s="1098" t="s">
        <v>1478</v>
      </c>
      <c r="K1299" s="1098" t="s">
        <v>411</v>
      </c>
    </row>
    <row r="1300" spans="3:11" x14ac:dyDescent="0.25">
      <c r="C1300" s="1112"/>
      <c r="D1300" s="1122"/>
      <c r="E1300" s="1104"/>
      <c r="F1300" s="1097">
        <v>0</v>
      </c>
      <c r="G1300" s="1124"/>
      <c r="H1300" s="1113"/>
      <c r="I1300" s="1107" t="e">
        <v>#N/A</v>
      </c>
      <c r="J1300" s="1098" t="s">
        <v>1478</v>
      </c>
      <c r="K1300" s="1098" t="s">
        <v>411</v>
      </c>
    </row>
    <row r="1301" spans="3:11" x14ac:dyDescent="0.25">
      <c r="C1301" s="1112"/>
      <c r="D1301" s="1122"/>
      <c r="E1301" s="1104"/>
      <c r="F1301" s="1097">
        <v>0</v>
      </c>
      <c r="G1301" s="1124"/>
      <c r="H1301" s="1113"/>
      <c r="I1301" s="1107" t="e">
        <v>#N/A</v>
      </c>
      <c r="J1301" s="1098" t="s">
        <v>1478</v>
      </c>
      <c r="K1301" s="1098" t="s">
        <v>411</v>
      </c>
    </row>
    <row r="1302" spans="3:11" x14ac:dyDescent="0.25">
      <c r="C1302" s="1112"/>
      <c r="D1302" s="1122"/>
      <c r="E1302" s="1104"/>
      <c r="F1302" s="1097">
        <v>0</v>
      </c>
      <c r="G1302" s="1124"/>
      <c r="H1302" s="1113"/>
      <c r="I1302" s="1107" t="e">
        <v>#N/A</v>
      </c>
      <c r="J1302" s="1098" t="s">
        <v>1478</v>
      </c>
      <c r="K1302" s="1098" t="s">
        <v>400</v>
      </c>
    </row>
    <row r="1303" spans="3:11" x14ac:dyDescent="0.25">
      <c r="C1303" s="1112"/>
      <c r="D1303" s="1122"/>
      <c r="E1303" s="1104"/>
      <c r="F1303" s="1097">
        <v>0</v>
      </c>
      <c r="G1303" s="1124"/>
      <c r="H1303" s="1113"/>
      <c r="I1303" s="1107" t="e">
        <v>#N/A</v>
      </c>
      <c r="J1303" s="1098" t="s">
        <v>1478</v>
      </c>
      <c r="K1303" s="1098" t="s">
        <v>411</v>
      </c>
    </row>
    <row r="1304" spans="3:11" x14ac:dyDescent="0.25">
      <c r="C1304" s="1112"/>
      <c r="D1304" s="1122"/>
      <c r="E1304" s="1104"/>
      <c r="F1304" s="1097">
        <v>0</v>
      </c>
      <c r="G1304" s="1124"/>
      <c r="H1304" s="1113"/>
      <c r="I1304" s="1107" t="e">
        <v>#N/A</v>
      </c>
      <c r="J1304" s="1098" t="s">
        <v>1478</v>
      </c>
      <c r="K1304" s="1098" t="s">
        <v>411</v>
      </c>
    </row>
    <row r="1305" spans="3:11" x14ac:dyDescent="0.25">
      <c r="C1305" s="1112"/>
      <c r="D1305" s="1122"/>
      <c r="E1305" s="1104"/>
      <c r="F1305" s="1097">
        <v>0</v>
      </c>
      <c r="G1305" s="1124"/>
      <c r="H1305" s="1113"/>
      <c r="I1305" s="1107" t="e">
        <v>#N/A</v>
      </c>
      <c r="J1305" s="1098" t="s">
        <v>1478</v>
      </c>
      <c r="K1305" s="1098" t="s">
        <v>411</v>
      </c>
    </row>
    <row r="1306" spans="3:11" x14ac:dyDescent="0.25">
      <c r="C1306" s="1112"/>
      <c r="D1306" s="1122"/>
      <c r="E1306" s="1104"/>
      <c r="F1306" s="1097">
        <v>0</v>
      </c>
      <c r="G1306" s="1124"/>
      <c r="H1306" s="1113"/>
      <c r="I1306" s="1107" t="e">
        <v>#N/A</v>
      </c>
      <c r="J1306" s="1098" t="s">
        <v>1478</v>
      </c>
      <c r="K1306" s="1098" t="s">
        <v>411</v>
      </c>
    </row>
    <row r="1307" spans="3:11" x14ac:dyDescent="0.25">
      <c r="C1307" s="1112"/>
      <c r="D1307" s="1122"/>
      <c r="E1307" s="1104"/>
      <c r="F1307" s="1097">
        <v>0</v>
      </c>
      <c r="G1307" s="1124"/>
      <c r="H1307" s="1113"/>
      <c r="I1307" s="1107" t="e">
        <v>#N/A</v>
      </c>
      <c r="J1307" s="1098" t="s">
        <v>1478</v>
      </c>
      <c r="K1307" s="1098" t="s">
        <v>411</v>
      </c>
    </row>
    <row r="1308" spans="3:11" x14ac:dyDescent="0.25">
      <c r="C1308" s="1112"/>
      <c r="D1308" s="1122"/>
      <c r="E1308" s="1104"/>
      <c r="F1308" s="1097">
        <v>0</v>
      </c>
      <c r="G1308" s="1124"/>
      <c r="H1308" s="1113"/>
      <c r="I1308" s="1107" t="e">
        <v>#N/A</v>
      </c>
      <c r="J1308" s="1098" t="s">
        <v>1478</v>
      </c>
      <c r="K1308" s="1098" t="s">
        <v>411</v>
      </c>
    </row>
    <row r="1309" spans="3:11" x14ac:dyDescent="0.25">
      <c r="C1309" s="1112"/>
      <c r="D1309" s="1122"/>
      <c r="E1309" s="1104"/>
      <c r="F1309" s="1097">
        <v>0</v>
      </c>
      <c r="G1309" s="1124"/>
      <c r="H1309" s="1113"/>
      <c r="I1309" s="1107" t="e">
        <v>#N/A</v>
      </c>
      <c r="J1309" s="1098" t="s">
        <v>1478</v>
      </c>
      <c r="K1309" s="1098" t="s">
        <v>411</v>
      </c>
    </row>
    <row r="1310" spans="3:11" x14ac:dyDescent="0.25">
      <c r="C1310" s="1112"/>
      <c r="D1310" s="1122"/>
      <c r="E1310" s="1104"/>
      <c r="F1310" s="1097">
        <v>0</v>
      </c>
      <c r="G1310" s="1124"/>
      <c r="H1310" s="1113"/>
      <c r="I1310" s="1107" t="e">
        <v>#N/A</v>
      </c>
      <c r="J1310" s="1098" t="s">
        <v>1478</v>
      </c>
      <c r="K1310" s="1098" t="s">
        <v>411</v>
      </c>
    </row>
    <row r="1311" spans="3:11" x14ac:dyDescent="0.25">
      <c r="C1311" s="1112"/>
      <c r="D1311" s="1122"/>
      <c r="E1311" s="1104"/>
      <c r="F1311" s="1097">
        <v>0</v>
      </c>
      <c r="G1311" s="1124"/>
      <c r="H1311" s="1113"/>
      <c r="I1311" s="1107" t="e">
        <v>#N/A</v>
      </c>
      <c r="J1311" s="1098" t="s">
        <v>1478</v>
      </c>
      <c r="K1311" s="1098" t="s">
        <v>411</v>
      </c>
    </row>
    <row r="1312" spans="3:11" x14ac:dyDescent="0.25">
      <c r="C1312" s="1112"/>
      <c r="D1312" s="1122"/>
      <c r="E1312" s="1104"/>
      <c r="F1312" s="1097">
        <v>0</v>
      </c>
      <c r="G1312" s="1124"/>
      <c r="H1312" s="1113"/>
      <c r="I1312" s="1107" t="e">
        <v>#N/A</v>
      </c>
      <c r="J1312" s="1098" t="s">
        <v>1478</v>
      </c>
      <c r="K1312" s="1098" t="s">
        <v>411</v>
      </c>
    </row>
    <row r="1313" spans="3:11" x14ac:dyDescent="0.25">
      <c r="C1313" s="1112"/>
      <c r="D1313" s="1122"/>
      <c r="E1313" s="1104"/>
      <c r="F1313" s="1097">
        <v>0</v>
      </c>
      <c r="G1313" s="1124"/>
      <c r="H1313" s="1113"/>
      <c r="I1313" s="1107" t="e">
        <v>#N/A</v>
      </c>
      <c r="J1313" s="1098" t="s">
        <v>1478</v>
      </c>
      <c r="K1313" s="1098" t="s">
        <v>411</v>
      </c>
    </row>
    <row r="1314" spans="3:11" x14ac:dyDescent="0.25">
      <c r="C1314" s="1112"/>
      <c r="D1314" s="1122"/>
      <c r="E1314" s="1104"/>
      <c r="F1314" s="1097">
        <v>0</v>
      </c>
      <c r="G1314" s="1124"/>
      <c r="H1314" s="1113"/>
      <c r="I1314" s="1107" t="e">
        <v>#N/A</v>
      </c>
      <c r="J1314" s="1098" t="s">
        <v>1478</v>
      </c>
      <c r="K1314" s="1098" t="s">
        <v>411</v>
      </c>
    </row>
    <row r="1315" spans="3:11" x14ac:dyDescent="0.25">
      <c r="C1315" s="1112"/>
      <c r="D1315" s="1122"/>
      <c r="E1315" s="1104"/>
      <c r="F1315" s="1097">
        <v>0</v>
      </c>
      <c r="G1315" s="1124"/>
      <c r="H1315" s="1113"/>
      <c r="I1315" s="1107" t="e">
        <v>#N/A</v>
      </c>
      <c r="J1315" s="1098" t="s">
        <v>1478</v>
      </c>
      <c r="K1315" s="1098" t="s">
        <v>411</v>
      </c>
    </row>
    <row r="1316" spans="3:11" x14ac:dyDescent="0.25">
      <c r="C1316" s="1112"/>
      <c r="D1316" s="1122"/>
      <c r="E1316" s="1104"/>
      <c r="F1316" s="1097">
        <v>0</v>
      </c>
      <c r="G1316" s="1124"/>
      <c r="H1316" s="1113"/>
      <c r="I1316" s="1107" t="e">
        <v>#N/A</v>
      </c>
      <c r="J1316" s="1098" t="s">
        <v>1478</v>
      </c>
      <c r="K1316" s="1098" t="s">
        <v>411</v>
      </c>
    </row>
    <row r="1317" spans="3:11" x14ac:dyDescent="0.25">
      <c r="C1317" s="1112"/>
      <c r="D1317" s="1122"/>
      <c r="E1317" s="1104"/>
      <c r="F1317" s="1097">
        <v>0</v>
      </c>
      <c r="G1317" s="1124"/>
      <c r="H1317" s="1113"/>
      <c r="I1317" s="1107" t="e">
        <v>#N/A</v>
      </c>
      <c r="J1317" s="1098" t="s">
        <v>1478</v>
      </c>
      <c r="K1317" s="1098" t="s">
        <v>411</v>
      </c>
    </row>
    <row r="1318" spans="3:11" x14ac:dyDescent="0.25">
      <c r="C1318" s="1112"/>
      <c r="D1318" s="1122"/>
      <c r="E1318" s="1104"/>
      <c r="F1318" s="1097">
        <v>0</v>
      </c>
      <c r="G1318" s="1124"/>
      <c r="H1318" s="1113"/>
      <c r="I1318" s="1107" t="e">
        <v>#N/A</v>
      </c>
      <c r="J1318" s="1098" t="s">
        <v>1478</v>
      </c>
      <c r="K1318" s="1098" t="s">
        <v>411</v>
      </c>
    </row>
    <row r="1319" spans="3:11" x14ac:dyDescent="0.25">
      <c r="C1319" s="1114"/>
      <c r="D1319" s="1120"/>
      <c r="E1319" s="1103"/>
      <c r="F1319" s="1097">
        <v>0</v>
      </c>
      <c r="G1319" s="1124"/>
      <c r="H1319" s="1115"/>
      <c r="I1319" s="1107" t="e">
        <v>#N/A</v>
      </c>
      <c r="J1319" s="1098" t="s">
        <v>1478</v>
      </c>
      <c r="K1319" s="1098" t="s">
        <v>411</v>
      </c>
    </row>
    <row r="1320" spans="3:11" x14ac:dyDescent="0.25">
      <c r="C1320" s="1114"/>
      <c r="D1320" s="1120"/>
      <c r="E1320" s="1103"/>
      <c r="F1320" s="1097">
        <v>0</v>
      </c>
      <c r="G1320" s="1124"/>
      <c r="H1320" s="1115"/>
      <c r="I1320" s="1107" t="e">
        <v>#N/A</v>
      </c>
      <c r="J1320" s="1098" t="s">
        <v>1478</v>
      </c>
      <c r="K1320" s="1098" t="s">
        <v>411</v>
      </c>
    </row>
    <row r="1321" spans="3:11" x14ac:dyDescent="0.25">
      <c r="C1321" s="1114"/>
      <c r="D1321" s="1120"/>
      <c r="E1321" s="1103"/>
      <c r="F1321" s="1097">
        <v>0</v>
      </c>
      <c r="G1321" s="1124"/>
      <c r="H1321" s="1115"/>
      <c r="I1321" s="1107" t="e">
        <v>#N/A</v>
      </c>
      <c r="J1321" s="1098" t="s">
        <v>1478</v>
      </c>
      <c r="K1321" s="1098" t="s">
        <v>411</v>
      </c>
    </row>
    <row r="1322" spans="3:11" x14ac:dyDescent="0.25">
      <c r="C1322" s="1114"/>
      <c r="D1322" s="1120"/>
      <c r="E1322" s="1103"/>
      <c r="F1322" s="1097">
        <v>0</v>
      </c>
      <c r="G1322" s="1124"/>
      <c r="H1322" s="1115"/>
      <c r="I1322" s="1107" t="e">
        <v>#N/A</v>
      </c>
      <c r="J1322" s="1098" t="s">
        <v>1478</v>
      </c>
      <c r="K1322" s="1098" t="s">
        <v>411</v>
      </c>
    </row>
    <row r="1323" spans="3:11" x14ac:dyDescent="0.25">
      <c r="C1323" s="1114"/>
      <c r="D1323" s="1120"/>
      <c r="E1323" s="1103"/>
      <c r="F1323" s="1097">
        <v>0</v>
      </c>
      <c r="G1323" s="1124"/>
      <c r="H1323" s="1115"/>
      <c r="I1323" s="1107" t="e">
        <v>#N/A</v>
      </c>
      <c r="J1323" s="1098" t="s">
        <v>1478</v>
      </c>
      <c r="K1323" s="1098" t="s">
        <v>411</v>
      </c>
    </row>
    <row r="1324" spans="3:11" x14ac:dyDescent="0.25">
      <c r="C1324" s="1114"/>
      <c r="D1324" s="1120"/>
      <c r="E1324" s="1103"/>
      <c r="F1324" s="1097">
        <v>0</v>
      </c>
      <c r="G1324" s="1124"/>
      <c r="H1324" s="1115"/>
      <c r="I1324" s="1107" t="e">
        <v>#N/A</v>
      </c>
      <c r="J1324" s="1098" t="s">
        <v>1478</v>
      </c>
      <c r="K1324" s="1098" t="s">
        <v>411</v>
      </c>
    </row>
    <row r="1325" spans="3:11" x14ac:dyDescent="0.25">
      <c r="C1325" s="1114"/>
      <c r="D1325" s="1120"/>
      <c r="E1325" s="1103"/>
      <c r="F1325" s="1097">
        <v>0</v>
      </c>
      <c r="G1325" s="1124"/>
      <c r="H1325" s="1115"/>
      <c r="I1325" s="1107" t="e">
        <v>#N/A</v>
      </c>
      <c r="J1325" s="1098" t="s">
        <v>1478</v>
      </c>
      <c r="K1325" s="1098" t="s">
        <v>411</v>
      </c>
    </row>
    <row r="1326" spans="3:11" x14ac:dyDescent="0.25">
      <c r="C1326" s="1114"/>
      <c r="D1326" s="1120"/>
      <c r="E1326" s="1103"/>
      <c r="F1326" s="1097">
        <v>0</v>
      </c>
      <c r="G1326" s="1124"/>
      <c r="H1326" s="1115"/>
      <c r="I1326" s="1107" t="e">
        <v>#N/A</v>
      </c>
      <c r="J1326" s="1098" t="s">
        <v>1478</v>
      </c>
      <c r="K1326" s="1098" t="s">
        <v>411</v>
      </c>
    </row>
    <row r="1327" spans="3:11" x14ac:dyDescent="0.25">
      <c r="C1327" s="1116"/>
      <c r="D1327" s="1120"/>
      <c r="E1327" s="1103"/>
      <c r="F1327" s="1097">
        <v>0</v>
      </c>
      <c r="G1327" s="1124"/>
      <c r="H1327" s="1117"/>
      <c r="I1327" s="1107" t="e">
        <v>#N/A</v>
      </c>
      <c r="J1327" s="1098" t="s">
        <v>1478</v>
      </c>
      <c r="K1327" s="1098" t="s">
        <v>402</v>
      </c>
    </row>
    <row r="1328" spans="3:11" x14ac:dyDescent="0.25">
      <c r="C1328" s="1116"/>
      <c r="D1328" s="1120"/>
      <c r="E1328" s="1103"/>
      <c r="F1328" s="1097">
        <v>0</v>
      </c>
      <c r="G1328" s="1124"/>
      <c r="H1328" s="1117"/>
      <c r="I1328" s="1107" t="e">
        <v>#N/A</v>
      </c>
      <c r="J1328" s="1098" t="s">
        <v>1478</v>
      </c>
      <c r="K1328" s="1098" t="s">
        <v>411</v>
      </c>
    </row>
    <row r="1329" spans="3:11" x14ac:dyDescent="0.25">
      <c r="C1329" s="1116"/>
      <c r="D1329" s="1120"/>
      <c r="E1329" s="1103"/>
      <c r="F1329" s="1097">
        <v>0</v>
      </c>
      <c r="G1329" s="1124"/>
      <c r="H1329" s="1117"/>
      <c r="I1329" s="1107" t="e">
        <v>#N/A</v>
      </c>
      <c r="J1329" s="1098" t="s">
        <v>1478</v>
      </c>
      <c r="K1329" s="1098" t="s">
        <v>411</v>
      </c>
    </row>
    <row r="1330" spans="3:11" x14ac:dyDescent="0.25">
      <c r="C1330" s="1116"/>
      <c r="D1330" s="1120"/>
      <c r="E1330" s="1103"/>
      <c r="F1330" s="1097">
        <v>0</v>
      </c>
      <c r="G1330" s="1124"/>
      <c r="H1330" s="1117"/>
      <c r="I1330" s="1107" t="e">
        <v>#N/A</v>
      </c>
      <c r="J1330" s="1098" t="s">
        <v>1478</v>
      </c>
      <c r="K1330" s="1098" t="s">
        <v>411</v>
      </c>
    </row>
    <row r="1331" spans="3:11" ht="15.75" thickBot="1" x14ac:dyDescent="0.3">
      <c r="C1331" s="1118"/>
      <c r="D1331" s="1123"/>
      <c r="E1331" s="1099"/>
      <c r="F1331" s="1100">
        <v>0</v>
      </c>
      <c r="G1331" s="1125"/>
      <c r="H1331" s="1119"/>
      <c r="I1331" s="1108" t="e">
        <v>#N/A</v>
      </c>
      <c r="J1331" s="1101" t="s">
        <v>1478</v>
      </c>
      <c r="K1331" s="1105" t="s">
        <v>393</v>
      </c>
    </row>
    <row r="1333" spans="3:11" ht="15.75" thickBot="1" x14ac:dyDescent="0.3"/>
    <row r="1334" spans="3:11" ht="15.75" thickBot="1" x14ac:dyDescent="0.3">
      <c r="C1334" s="1275" t="s">
        <v>53</v>
      </c>
      <c r="D1334" s="1288">
        <v>2250</v>
      </c>
      <c r="E1334" s="1241"/>
      <c r="F1334" s="1243"/>
      <c r="G1334" s="1245"/>
      <c r="H1334" s="1243"/>
      <c r="I1334" s="1243"/>
      <c r="J1334" s="1241"/>
      <c r="K1334" s="1241"/>
    </row>
    <row r="1335" spans="3:11" x14ac:dyDescent="0.25">
      <c r="C1335" s="1243"/>
      <c r="D1335" s="1242"/>
      <c r="E1335" s="1248"/>
      <c r="F1335" s="1248"/>
      <c r="G1335" s="1248"/>
      <c r="H1335" s="1244"/>
      <c r="I1335" s="1244"/>
      <c r="J1335" s="1244"/>
      <c r="K1335" s="1254"/>
    </row>
    <row r="1336" spans="3:11" x14ac:dyDescent="0.25">
      <c r="C1336" s="1243"/>
      <c r="D1336" s="1242"/>
      <c r="E1336" s="1248"/>
      <c r="F1336" s="1248"/>
      <c r="G1336" s="1248"/>
      <c r="H1336" s="1244"/>
      <c r="I1336" s="1244"/>
      <c r="J1336" s="1244"/>
      <c r="K1336" s="1254"/>
    </row>
    <row r="1337" spans="3:11" ht="15.75" x14ac:dyDescent="0.25">
      <c r="C1337" s="1281" t="s">
        <v>391</v>
      </c>
      <c r="D1337" s="1287" t="s">
        <v>2262</v>
      </c>
      <c r="E1337" s="1248"/>
      <c r="F1337" s="1248"/>
      <c r="G1337" s="1248"/>
      <c r="H1337" s="1244"/>
      <c r="I1337" s="1244"/>
      <c r="J1337" s="1244"/>
      <c r="K1337" s="1254"/>
    </row>
    <row r="1338" spans="3:11" ht="18.75" x14ac:dyDescent="0.25">
      <c r="C1338" s="1282" t="s">
        <v>2263</v>
      </c>
      <c r="D1338" s="1242"/>
      <c r="E1338" s="1248"/>
      <c r="F1338" s="1248"/>
      <c r="G1338" s="1248"/>
      <c r="H1338" s="1244"/>
      <c r="I1338" s="1244"/>
      <c r="J1338" s="1244"/>
      <c r="K1338" s="1254"/>
    </row>
    <row r="1339" spans="3:11" x14ac:dyDescent="0.25">
      <c r="C1339" s="1241"/>
      <c r="D1339" s="1241"/>
      <c r="E1339" s="1241"/>
      <c r="F1339" s="1248"/>
      <c r="G1339" s="1244"/>
      <c r="H1339" s="1244"/>
      <c r="I1339" s="1244"/>
      <c r="J1339" s="1241"/>
      <c r="K1339" s="1241"/>
    </row>
    <row r="1340" spans="3:11" ht="30" x14ac:dyDescent="0.25">
      <c r="C1340" s="1272" t="s">
        <v>44</v>
      </c>
      <c r="D1340" s="1272" t="s">
        <v>55</v>
      </c>
      <c r="E1340" s="1272" t="s">
        <v>57</v>
      </c>
      <c r="F1340" s="1273" t="s">
        <v>27</v>
      </c>
      <c r="G1340" s="1273" t="s">
        <v>130</v>
      </c>
      <c r="H1340" s="1272" t="s">
        <v>46</v>
      </c>
      <c r="I1340" s="1273" t="s">
        <v>131</v>
      </c>
      <c r="J1340" s="1273" t="s">
        <v>409</v>
      </c>
      <c r="K1340" s="1273" t="s">
        <v>410</v>
      </c>
    </row>
    <row r="1341" spans="3:11" x14ac:dyDescent="0.25">
      <c r="C1341" s="1290" t="s">
        <v>453</v>
      </c>
      <c r="D1341" s="1291"/>
      <c r="E1341" s="1292">
        <v>4742.8290000000006</v>
      </c>
      <c r="F1341" s="1293">
        <v>0</v>
      </c>
      <c r="G1341" s="1280"/>
      <c r="H1341" s="1294"/>
      <c r="I1341" s="1293" t="e">
        <v>#N/A</v>
      </c>
      <c r="J1341" s="1295" t="s">
        <v>1513</v>
      </c>
      <c r="K1341" s="1296" t="s">
        <v>393</v>
      </c>
    </row>
    <row r="1342" spans="3:11" x14ac:dyDescent="0.25">
      <c r="C1342" s="1297" t="s">
        <v>49</v>
      </c>
      <c r="D1342" s="1298">
        <v>5</v>
      </c>
      <c r="E1342" s="1299">
        <v>50</v>
      </c>
      <c r="F1342" s="1293">
        <v>250</v>
      </c>
      <c r="G1342" s="1280" t="s">
        <v>128</v>
      </c>
      <c r="H1342" s="1296" t="s">
        <v>791</v>
      </c>
      <c r="I1342" s="1293" t="s">
        <v>792</v>
      </c>
      <c r="J1342" s="1296" t="s">
        <v>471</v>
      </c>
      <c r="K1342" s="1296" t="s">
        <v>411</v>
      </c>
    </row>
    <row r="1343" spans="3:11" x14ac:dyDescent="0.25">
      <c r="C1343" s="1297" t="s">
        <v>416</v>
      </c>
      <c r="D1343" s="1298">
        <v>5</v>
      </c>
      <c r="E1343" s="1299">
        <v>100</v>
      </c>
      <c r="F1343" s="1293">
        <v>500</v>
      </c>
      <c r="G1343" s="1280" t="s">
        <v>128</v>
      </c>
      <c r="H1343" s="1296" t="s">
        <v>820</v>
      </c>
      <c r="I1343" s="1293" t="s">
        <v>821</v>
      </c>
      <c r="J1343" s="1296" t="s">
        <v>471</v>
      </c>
      <c r="K1343" s="1296" t="s">
        <v>411</v>
      </c>
    </row>
    <row r="1344" spans="3:11" x14ac:dyDescent="0.25">
      <c r="C1344" s="1297" t="s">
        <v>49</v>
      </c>
      <c r="D1344" s="1298">
        <v>5</v>
      </c>
      <c r="E1344" s="1299">
        <v>50</v>
      </c>
      <c r="F1344" s="1293">
        <v>250</v>
      </c>
      <c r="G1344" s="1280" t="s">
        <v>128</v>
      </c>
      <c r="H1344" s="1296" t="s">
        <v>791</v>
      </c>
      <c r="I1344" s="1293" t="s">
        <v>792</v>
      </c>
      <c r="J1344" s="1296" t="s">
        <v>471</v>
      </c>
      <c r="K1344" s="1296" t="s">
        <v>411</v>
      </c>
    </row>
    <row r="1345" spans="3:11" x14ac:dyDescent="0.25">
      <c r="C1345" s="1297" t="s">
        <v>416</v>
      </c>
      <c r="D1345" s="1298">
        <v>5</v>
      </c>
      <c r="E1345" s="1299">
        <v>100</v>
      </c>
      <c r="F1345" s="1293">
        <v>500</v>
      </c>
      <c r="G1345" s="1280" t="s">
        <v>128</v>
      </c>
      <c r="H1345" s="1296" t="s">
        <v>820</v>
      </c>
      <c r="I1345" s="1293" t="s">
        <v>821</v>
      </c>
      <c r="J1345" s="1296" t="s">
        <v>471</v>
      </c>
      <c r="K1345" s="1296" t="s">
        <v>411</v>
      </c>
    </row>
    <row r="1346" spans="3:11" x14ac:dyDescent="0.25">
      <c r="C1346" s="1297" t="s">
        <v>49</v>
      </c>
      <c r="D1346" s="1298">
        <v>5</v>
      </c>
      <c r="E1346" s="1299">
        <v>50</v>
      </c>
      <c r="F1346" s="1293">
        <v>250</v>
      </c>
      <c r="G1346" s="1280" t="s">
        <v>128</v>
      </c>
      <c r="H1346" s="1296" t="s">
        <v>791</v>
      </c>
      <c r="I1346" s="1293" t="s">
        <v>792</v>
      </c>
      <c r="J1346" s="1296" t="s">
        <v>471</v>
      </c>
      <c r="K1346" s="1296" t="s">
        <v>411</v>
      </c>
    </row>
    <row r="1347" spans="3:11" x14ac:dyDescent="0.25">
      <c r="C1347" s="1297" t="s">
        <v>416</v>
      </c>
      <c r="D1347" s="1298">
        <v>5</v>
      </c>
      <c r="E1347" s="1299">
        <v>100</v>
      </c>
      <c r="F1347" s="1293">
        <v>500</v>
      </c>
      <c r="G1347" s="1280" t="s">
        <v>128</v>
      </c>
      <c r="H1347" s="1296" t="s">
        <v>820</v>
      </c>
      <c r="I1347" s="1293" t="s">
        <v>821</v>
      </c>
      <c r="J1347" s="1296" t="s">
        <v>471</v>
      </c>
      <c r="K1347" s="1296" t="s">
        <v>411</v>
      </c>
    </row>
    <row r="1348" spans="3:11" x14ac:dyDescent="0.25">
      <c r="C1348" s="1297"/>
      <c r="D1348" s="1298"/>
      <c r="E1348" s="1299"/>
      <c r="F1348" s="1293"/>
      <c r="G1348" s="1293"/>
      <c r="H1348" s="1296"/>
      <c r="I1348" s="1293" t="e">
        <v>#N/A</v>
      </c>
      <c r="J1348" s="1296" t="s">
        <v>1513</v>
      </c>
      <c r="K1348" s="1296" t="s">
        <v>411</v>
      </c>
    </row>
    <row r="1349" spans="3:11" x14ac:dyDescent="0.25">
      <c r="C1349" s="1297"/>
      <c r="D1349" s="1298"/>
      <c r="E1349" s="1299"/>
      <c r="F1349" s="1293"/>
      <c r="G1349" s="1293"/>
      <c r="H1349" s="1296"/>
      <c r="I1349" s="1293" t="e">
        <v>#N/A</v>
      </c>
      <c r="J1349" s="1296" t="s">
        <v>1513</v>
      </c>
      <c r="K1349" s="1296" t="s">
        <v>411</v>
      </c>
    </row>
    <row r="1350" spans="3:11" x14ac:dyDescent="0.25">
      <c r="C1350" s="1297"/>
      <c r="D1350" s="1298"/>
      <c r="E1350" s="1299"/>
      <c r="F1350" s="1293"/>
      <c r="G1350" s="1293"/>
      <c r="H1350" s="1296"/>
      <c r="I1350" s="1293" t="e">
        <v>#N/A</v>
      </c>
      <c r="J1350" s="1296" t="s">
        <v>1513</v>
      </c>
      <c r="K1350" s="1296" t="s">
        <v>411</v>
      </c>
    </row>
    <row r="1351" spans="3:11" x14ac:dyDescent="0.25">
      <c r="C1351" s="1298"/>
      <c r="D1351" s="1301"/>
      <c r="E1351" s="1300"/>
      <c r="F1351" s="1293">
        <v>0</v>
      </c>
      <c r="G1351" s="1280"/>
      <c r="H1351" s="1294"/>
      <c r="I1351" s="1293" t="e">
        <v>#N/A</v>
      </c>
      <c r="J1351" s="1296" t="s">
        <v>1513</v>
      </c>
      <c r="K1351" s="1296" t="s">
        <v>411</v>
      </c>
    </row>
    <row r="1352" spans="3:11" x14ac:dyDescent="0.25">
      <c r="C1352" s="1298"/>
      <c r="D1352" s="1301"/>
      <c r="E1352" s="1300"/>
      <c r="F1352" s="1293">
        <v>0</v>
      </c>
      <c r="G1352" s="1280"/>
      <c r="H1352" s="1294"/>
      <c r="I1352" s="1293" t="e">
        <v>#N/A</v>
      </c>
      <c r="J1352" s="1296" t="s">
        <v>1513</v>
      </c>
      <c r="K1352" s="1296" t="s">
        <v>411</v>
      </c>
    </row>
    <row r="1353" spans="3:11" x14ac:dyDescent="0.25">
      <c r="C1353" s="1298"/>
      <c r="D1353" s="1301"/>
      <c r="E1353" s="1300"/>
      <c r="F1353" s="1293">
        <v>0</v>
      </c>
      <c r="G1353" s="1280"/>
      <c r="H1353" s="1294"/>
      <c r="I1353" s="1293" t="e">
        <v>#N/A</v>
      </c>
      <c r="J1353" s="1296" t="s">
        <v>1513</v>
      </c>
      <c r="K1353" s="1296" t="s">
        <v>411</v>
      </c>
    </row>
    <row r="1354" spans="3:11" x14ac:dyDescent="0.25">
      <c r="C1354" s="1298"/>
      <c r="D1354" s="1301"/>
      <c r="E1354" s="1300"/>
      <c r="F1354" s="1293">
        <v>0</v>
      </c>
      <c r="G1354" s="1280"/>
      <c r="H1354" s="1294"/>
      <c r="I1354" s="1293" t="e">
        <v>#N/A</v>
      </c>
      <c r="J1354" s="1296" t="s">
        <v>1513</v>
      </c>
      <c r="K1354" s="1296" t="s">
        <v>411</v>
      </c>
    </row>
    <row r="1355" spans="3:11" x14ac:dyDescent="0.25">
      <c r="C1355" s="1298"/>
      <c r="D1355" s="1301"/>
      <c r="E1355" s="1300"/>
      <c r="F1355" s="1293">
        <v>0</v>
      </c>
      <c r="G1355" s="1280"/>
      <c r="H1355" s="1294"/>
      <c r="I1355" s="1293" t="e">
        <v>#N/A</v>
      </c>
      <c r="J1355" s="1296" t="s">
        <v>1513</v>
      </c>
      <c r="K1355" s="1296" t="s">
        <v>411</v>
      </c>
    </row>
    <row r="1356" spans="3:11" x14ac:dyDescent="0.25">
      <c r="C1356" s="1298"/>
      <c r="D1356" s="1301"/>
      <c r="E1356" s="1300"/>
      <c r="F1356" s="1293">
        <v>0</v>
      </c>
      <c r="G1356" s="1280"/>
      <c r="H1356" s="1294"/>
      <c r="I1356" s="1293" t="e">
        <v>#N/A</v>
      </c>
      <c r="J1356" s="1296" t="s">
        <v>1513</v>
      </c>
      <c r="K1356" s="1296" t="s">
        <v>411</v>
      </c>
    </row>
    <row r="1357" spans="3:11" x14ac:dyDescent="0.25">
      <c r="C1357" s="1298"/>
      <c r="D1357" s="1301"/>
      <c r="E1357" s="1300"/>
      <c r="F1357" s="1293">
        <v>0</v>
      </c>
      <c r="G1357" s="1280"/>
      <c r="H1357" s="1294"/>
      <c r="I1357" s="1293" t="e">
        <v>#N/A</v>
      </c>
      <c r="J1357" s="1296" t="s">
        <v>1513</v>
      </c>
      <c r="K1357" s="1296" t="s">
        <v>411</v>
      </c>
    </row>
    <row r="1358" spans="3:11" x14ac:dyDescent="0.25">
      <c r="C1358" s="1298"/>
      <c r="D1358" s="1301"/>
      <c r="E1358" s="1300"/>
      <c r="F1358" s="1293">
        <v>0</v>
      </c>
      <c r="G1358" s="1280"/>
      <c r="H1358" s="1294"/>
      <c r="I1358" s="1293" t="e">
        <v>#N/A</v>
      </c>
      <c r="J1358" s="1296" t="s">
        <v>1513</v>
      </c>
      <c r="K1358" s="1296" t="s">
        <v>411</v>
      </c>
    </row>
    <row r="1359" spans="3:11" x14ac:dyDescent="0.25">
      <c r="C1359" s="1298"/>
      <c r="D1359" s="1301"/>
      <c r="E1359" s="1300"/>
      <c r="F1359" s="1293">
        <v>0</v>
      </c>
      <c r="G1359" s="1280"/>
      <c r="H1359" s="1294"/>
      <c r="I1359" s="1293" t="e">
        <v>#N/A</v>
      </c>
      <c r="J1359" s="1296" t="s">
        <v>1513</v>
      </c>
      <c r="K1359" s="1296" t="s">
        <v>411</v>
      </c>
    </row>
    <row r="1360" spans="3:11" x14ac:dyDescent="0.25">
      <c r="C1360" s="1298"/>
      <c r="D1360" s="1301"/>
      <c r="E1360" s="1300"/>
      <c r="F1360" s="1293">
        <v>0</v>
      </c>
      <c r="G1360" s="1280"/>
      <c r="H1360" s="1294"/>
      <c r="I1360" s="1293" t="e">
        <v>#N/A</v>
      </c>
      <c r="J1360" s="1296" t="s">
        <v>1513</v>
      </c>
      <c r="K1360" s="1296" t="s">
        <v>411</v>
      </c>
    </row>
    <row r="1361" spans="3:11" x14ac:dyDescent="0.25">
      <c r="C1361" s="1298"/>
      <c r="D1361" s="1301"/>
      <c r="E1361" s="1300"/>
      <c r="F1361" s="1293">
        <v>0</v>
      </c>
      <c r="G1361" s="1280"/>
      <c r="H1361" s="1294"/>
      <c r="I1361" s="1293" t="e">
        <v>#N/A</v>
      </c>
      <c r="J1361" s="1296" t="s">
        <v>1513</v>
      </c>
      <c r="K1361" s="1296" t="s">
        <v>411</v>
      </c>
    </row>
    <row r="1362" spans="3:11" x14ac:dyDescent="0.25">
      <c r="C1362" s="1298"/>
      <c r="D1362" s="1301"/>
      <c r="E1362" s="1300"/>
      <c r="F1362" s="1293">
        <v>0</v>
      </c>
      <c r="G1362" s="1280"/>
      <c r="H1362" s="1294"/>
      <c r="I1362" s="1293" t="e">
        <v>#N/A</v>
      </c>
      <c r="J1362" s="1296" t="s">
        <v>1513</v>
      </c>
      <c r="K1362" s="1296" t="s">
        <v>411</v>
      </c>
    </row>
    <row r="1363" spans="3:11" x14ac:dyDescent="0.25">
      <c r="C1363" s="1298"/>
      <c r="D1363" s="1301"/>
      <c r="E1363" s="1300"/>
      <c r="F1363" s="1293">
        <v>0</v>
      </c>
      <c r="G1363" s="1280"/>
      <c r="H1363" s="1294"/>
      <c r="I1363" s="1293" t="e">
        <v>#N/A</v>
      </c>
      <c r="J1363" s="1296" t="s">
        <v>1513</v>
      </c>
      <c r="K1363" s="1296" t="s">
        <v>411</v>
      </c>
    </row>
    <row r="1364" spans="3:11" x14ac:dyDescent="0.25">
      <c r="C1364" s="1298"/>
      <c r="D1364" s="1301"/>
      <c r="E1364" s="1300"/>
      <c r="F1364" s="1293">
        <v>0</v>
      </c>
      <c r="G1364" s="1280"/>
      <c r="H1364" s="1294"/>
      <c r="I1364" s="1293" t="e">
        <v>#N/A</v>
      </c>
      <c r="J1364" s="1296" t="s">
        <v>1513</v>
      </c>
      <c r="K1364" s="1296" t="s">
        <v>411</v>
      </c>
    </row>
    <row r="1365" spans="3:11" x14ac:dyDescent="0.25">
      <c r="C1365" s="1298"/>
      <c r="D1365" s="1301"/>
      <c r="E1365" s="1300"/>
      <c r="F1365" s="1293">
        <v>0</v>
      </c>
      <c r="G1365" s="1280"/>
      <c r="H1365" s="1294"/>
      <c r="I1365" s="1293" t="e">
        <v>#N/A</v>
      </c>
      <c r="J1365" s="1296" t="s">
        <v>1513</v>
      </c>
      <c r="K1365" s="1296" t="s">
        <v>411</v>
      </c>
    </row>
    <row r="1366" spans="3:11" x14ac:dyDescent="0.25">
      <c r="C1366" s="1298"/>
      <c r="D1366" s="1301"/>
      <c r="E1366" s="1300"/>
      <c r="F1366" s="1293">
        <v>0</v>
      </c>
      <c r="G1366" s="1280"/>
      <c r="H1366" s="1294"/>
      <c r="I1366" s="1293" t="e">
        <v>#N/A</v>
      </c>
      <c r="J1366" s="1296" t="s">
        <v>1513</v>
      </c>
      <c r="K1366" s="1296" t="s">
        <v>411</v>
      </c>
    </row>
    <row r="1367" spans="3:11" x14ac:dyDescent="0.25">
      <c r="C1367" s="1298"/>
      <c r="D1367" s="1301"/>
      <c r="E1367" s="1300"/>
      <c r="F1367" s="1293">
        <v>0</v>
      </c>
      <c r="G1367" s="1280"/>
      <c r="H1367" s="1294"/>
      <c r="I1367" s="1293" t="e">
        <v>#N/A</v>
      </c>
      <c r="J1367" s="1296" t="s">
        <v>1513</v>
      </c>
      <c r="K1367" s="1296" t="s">
        <v>411</v>
      </c>
    </row>
    <row r="1368" spans="3:11" x14ac:dyDescent="0.25">
      <c r="C1368" s="1298"/>
      <c r="D1368" s="1301"/>
      <c r="E1368" s="1300"/>
      <c r="F1368" s="1293">
        <v>0</v>
      </c>
      <c r="G1368" s="1280"/>
      <c r="H1368" s="1294"/>
      <c r="I1368" s="1293" t="e">
        <v>#N/A</v>
      </c>
      <c r="J1368" s="1296" t="s">
        <v>1513</v>
      </c>
      <c r="K1368" s="1296" t="s">
        <v>411</v>
      </c>
    </row>
    <row r="1369" spans="3:11" x14ac:dyDescent="0.25">
      <c r="C1369" s="1298"/>
      <c r="D1369" s="1301"/>
      <c r="E1369" s="1300"/>
      <c r="F1369" s="1293">
        <v>0</v>
      </c>
      <c r="G1369" s="1280"/>
      <c r="H1369" s="1294"/>
      <c r="I1369" s="1293" t="e">
        <v>#N/A</v>
      </c>
      <c r="J1369" s="1296" t="s">
        <v>1513</v>
      </c>
      <c r="K1369" s="1296" t="s">
        <v>411</v>
      </c>
    </row>
    <row r="1370" spans="3:11" x14ac:dyDescent="0.25">
      <c r="C1370" s="1298"/>
      <c r="D1370" s="1301"/>
      <c r="E1370" s="1300"/>
      <c r="F1370" s="1293">
        <v>0</v>
      </c>
      <c r="G1370" s="1280"/>
      <c r="H1370" s="1294"/>
      <c r="I1370" s="1293" t="e">
        <v>#N/A</v>
      </c>
      <c r="J1370" s="1296" t="s">
        <v>1513</v>
      </c>
      <c r="K1370" s="1296" t="s">
        <v>411</v>
      </c>
    </row>
    <row r="1371" spans="3:11" x14ac:dyDescent="0.25">
      <c r="C1371" s="1298"/>
      <c r="D1371" s="1301"/>
      <c r="E1371" s="1300"/>
      <c r="F1371" s="1293">
        <v>0</v>
      </c>
      <c r="G1371" s="1280"/>
      <c r="H1371" s="1294"/>
      <c r="I1371" s="1293" t="e">
        <v>#N/A</v>
      </c>
      <c r="J1371" s="1296" t="s">
        <v>1513</v>
      </c>
      <c r="K1371" s="1296" t="s">
        <v>402</v>
      </c>
    </row>
    <row r="1372" spans="3:11" x14ac:dyDescent="0.25">
      <c r="C1372" s="1298"/>
      <c r="D1372" s="1301"/>
      <c r="E1372" s="1300"/>
      <c r="F1372" s="1293">
        <v>0</v>
      </c>
      <c r="G1372" s="1280"/>
      <c r="H1372" s="1294"/>
      <c r="I1372" s="1293" t="e">
        <v>#N/A</v>
      </c>
      <c r="J1372" s="1296" t="s">
        <v>1513</v>
      </c>
      <c r="K1372" s="1296" t="s">
        <v>411</v>
      </c>
    </row>
    <row r="1373" spans="3:11" x14ac:dyDescent="0.25">
      <c r="C1373" s="1298"/>
      <c r="D1373" s="1301"/>
      <c r="E1373" s="1300"/>
      <c r="F1373" s="1293">
        <v>0</v>
      </c>
      <c r="G1373" s="1280"/>
      <c r="H1373" s="1294"/>
      <c r="I1373" s="1293" t="e">
        <v>#N/A</v>
      </c>
      <c r="J1373" s="1296" t="s">
        <v>1513</v>
      </c>
      <c r="K1373" s="1296" t="s">
        <v>411</v>
      </c>
    </row>
    <row r="1374" spans="3:11" x14ac:dyDescent="0.25">
      <c r="C1374" s="1298"/>
      <c r="D1374" s="1301"/>
      <c r="E1374" s="1300"/>
      <c r="F1374" s="1293">
        <v>0</v>
      </c>
      <c r="G1374" s="1280"/>
      <c r="H1374" s="1294"/>
      <c r="I1374" s="1293" t="e">
        <v>#N/A</v>
      </c>
      <c r="J1374" s="1296" t="s">
        <v>1513</v>
      </c>
      <c r="K1374" s="1296" t="s">
        <v>411</v>
      </c>
    </row>
    <row r="1375" spans="3:11" x14ac:dyDescent="0.25">
      <c r="C1375" s="1298"/>
      <c r="D1375" s="1301"/>
      <c r="E1375" s="1300"/>
      <c r="F1375" s="1293">
        <v>0</v>
      </c>
      <c r="G1375" s="1280"/>
      <c r="H1375" s="1294"/>
      <c r="I1375" s="1293" t="e">
        <v>#N/A</v>
      </c>
      <c r="J1375" s="1296" t="s">
        <v>1513</v>
      </c>
      <c r="K1375" s="1296" t="s">
        <v>393</v>
      </c>
    </row>
    <row r="1377" spans="3:11" ht="15.75" thickBot="1" x14ac:dyDescent="0.3">
      <c r="C1377" s="1241"/>
      <c r="D1377" s="1241"/>
      <c r="E1377" s="1241"/>
      <c r="F1377" s="1247"/>
      <c r="G1377" s="1246"/>
      <c r="H1377" s="1247"/>
      <c r="I1377" s="1247"/>
      <c r="J1377" s="1241"/>
      <c r="K1377" s="1241"/>
    </row>
    <row r="1378" spans="3:11" ht="15.75" thickBot="1" x14ac:dyDescent="0.3">
      <c r="C1378" s="1275" t="s">
        <v>53</v>
      </c>
      <c r="D1378" s="1288">
        <v>2250</v>
      </c>
      <c r="E1378" s="1241"/>
      <c r="F1378" s="1243"/>
      <c r="G1378" s="1245"/>
      <c r="H1378" s="1243"/>
      <c r="I1378" s="1243"/>
      <c r="J1378" s="1241"/>
      <c r="K1378" s="1241"/>
    </row>
    <row r="1379" spans="3:11" x14ac:dyDescent="0.25">
      <c r="C1379" s="1243"/>
      <c r="D1379" s="1242"/>
      <c r="E1379" s="1248"/>
      <c r="F1379" s="1248"/>
      <c r="G1379" s="1248"/>
      <c r="H1379" s="1244"/>
      <c r="I1379" s="1244"/>
      <c r="J1379" s="1244"/>
      <c r="K1379" s="1254"/>
    </row>
    <row r="1380" spans="3:11" x14ac:dyDescent="0.25">
      <c r="C1380" s="1243"/>
      <c r="D1380" s="1242"/>
      <c r="E1380" s="1248"/>
      <c r="F1380" s="1248"/>
      <c r="G1380" s="1248"/>
      <c r="H1380" s="1244"/>
      <c r="I1380" s="1244"/>
      <c r="J1380" s="1244"/>
      <c r="K1380" s="1254"/>
    </row>
    <row r="1381" spans="3:11" ht="15.75" x14ac:dyDescent="0.25">
      <c r="C1381" s="1281" t="s">
        <v>391</v>
      </c>
      <c r="D1381" s="1287" t="s">
        <v>2268</v>
      </c>
      <c r="E1381" s="1248"/>
      <c r="F1381" s="1248"/>
      <c r="G1381" s="1248"/>
      <c r="H1381" s="1244"/>
      <c r="I1381" s="1244"/>
      <c r="J1381" s="1244"/>
      <c r="K1381" s="1254"/>
    </row>
    <row r="1382" spans="3:11" ht="18.75" x14ac:dyDescent="0.25">
      <c r="C1382" s="1282" t="s">
        <v>2269</v>
      </c>
      <c r="D1382" s="1242"/>
      <c r="E1382" s="1248"/>
      <c r="F1382" s="1248"/>
      <c r="G1382" s="1248"/>
      <c r="H1382" s="1244"/>
      <c r="I1382" s="1244"/>
      <c r="J1382" s="1244"/>
      <c r="K1382" s="1254"/>
    </row>
    <row r="1383" spans="3:11" ht="15.75" thickBot="1" x14ac:dyDescent="0.3">
      <c r="C1383" s="1241"/>
      <c r="D1383" s="1241"/>
      <c r="E1383" s="1241"/>
      <c r="F1383" s="1248"/>
      <c r="G1383" s="1244"/>
      <c r="H1383" s="1244"/>
      <c r="I1383" s="1244"/>
      <c r="J1383" s="1241"/>
      <c r="K1383" s="1241"/>
    </row>
    <row r="1384" spans="3:11" ht="30.75" thickBot="1" x14ac:dyDescent="0.3">
      <c r="C1384" s="1258" t="s">
        <v>44</v>
      </c>
      <c r="D1384" s="1258" t="s">
        <v>55</v>
      </c>
      <c r="E1384" s="1263" t="s">
        <v>57</v>
      </c>
      <c r="F1384" s="1262" t="s">
        <v>27</v>
      </c>
      <c r="G1384" s="1261" t="s">
        <v>130</v>
      </c>
      <c r="H1384" s="1263" t="s">
        <v>46</v>
      </c>
      <c r="I1384" s="1261" t="s">
        <v>131</v>
      </c>
      <c r="J1384" s="1261" t="s">
        <v>409</v>
      </c>
      <c r="K1384" s="1261" t="s">
        <v>410</v>
      </c>
    </row>
    <row r="1385" spans="3:11" x14ac:dyDescent="0.25">
      <c r="C1385" s="1285" t="s">
        <v>438</v>
      </c>
      <c r="D1385" s="1286"/>
      <c r="E1385" s="1284">
        <v>620</v>
      </c>
      <c r="F1385" s="1249">
        <v>0</v>
      </c>
      <c r="G1385" s="1278"/>
      <c r="H1385" s="1265"/>
      <c r="I1385" s="1259" t="e">
        <v>#N/A</v>
      </c>
      <c r="J1385" s="1283" t="s">
        <v>1478</v>
      </c>
      <c r="K1385" s="1250" t="s">
        <v>393</v>
      </c>
    </row>
    <row r="1386" spans="3:11" x14ac:dyDescent="0.25">
      <c r="C1386" s="1297" t="s">
        <v>49</v>
      </c>
      <c r="D1386" s="1298">
        <v>5</v>
      </c>
      <c r="E1386" s="1299">
        <v>50</v>
      </c>
      <c r="F1386" s="1249">
        <v>250</v>
      </c>
      <c r="G1386" s="1280" t="s">
        <v>128</v>
      </c>
      <c r="H1386" s="1296" t="s">
        <v>791</v>
      </c>
      <c r="I1386" s="1259" t="s">
        <v>792</v>
      </c>
      <c r="J1386" s="1296" t="s">
        <v>471</v>
      </c>
      <c r="K1386" s="1250" t="s">
        <v>398</v>
      </c>
    </row>
    <row r="1387" spans="3:11" x14ac:dyDescent="0.25">
      <c r="C1387" s="1297" t="s">
        <v>416</v>
      </c>
      <c r="D1387" s="1298">
        <v>5</v>
      </c>
      <c r="E1387" s="1299">
        <v>100</v>
      </c>
      <c r="F1387" s="1249">
        <v>500</v>
      </c>
      <c r="G1387" s="1280" t="s">
        <v>128</v>
      </c>
      <c r="H1387" s="1296" t="s">
        <v>820</v>
      </c>
      <c r="I1387" s="1259" t="s">
        <v>821</v>
      </c>
      <c r="J1387" s="1296" t="s">
        <v>471</v>
      </c>
      <c r="K1387" s="1250" t="s">
        <v>398</v>
      </c>
    </row>
    <row r="1388" spans="3:11" x14ac:dyDescent="0.25">
      <c r="C1388" s="1297" t="s">
        <v>49</v>
      </c>
      <c r="D1388" s="1298">
        <v>5</v>
      </c>
      <c r="E1388" s="1299">
        <v>50</v>
      </c>
      <c r="F1388" s="1249">
        <v>250</v>
      </c>
      <c r="G1388" s="1280" t="s">
        <v>128</v>
      </c>
      <c r="H1388" s="1296" t="s">
        <v>791</v>
      </c>
      <c r="I1388" s="1259" t="s">
        <v>792</v>
      </c>
      <c r="J1388" s="1296" t="s">
        <v>471</v>
      </c>
      <c r="K1388" s="1250" t="s">
        <v>398</v>
      </c>
    </row>
    <row r="1389" spans="3:11" x14ac:dyDescent="0.25">
      <c r="C1389" s="1297" t="s">
        <v>416</v>
      </c>
      <c r="D1389" s="1298">
        <v>5</v>
      </c>
      <c r="E1389" s="1299">
        <v>100</v>
      </c>
      <c r="F1389" s="1249">
        <v>500</v>
      </c>
      <c r="G1389" s="1280" t="s">
        <v>128</v>
      </c>
      <c r="H1389" s="1296" t="s">
        <v>820</v>
      </c>
      <c r="I1389" s="1259" t="s">
        <v>821</v>
      </c>
      <c r="J1389" s="1296" t="s">
        <v>471</v>
      </c>
      <c r="K1389" s="1250" t="s">
        <v>398</v>
      </c>
    </row>
    <row r="1390" spans="3:11" x14ac:dyDescent="0.25">
      <c r="C1390" s="1297" t="s">
        <v>49</v>
      </c>
      <c r="D1390" s="1298">
        <v>5</v>
      </c>
      <c r="E1390" s="1299">
        <v>50</v>
      </c>
      <c r="F1390" s="1249">
        <v>250</v>
      </c>
      <c r="G1390" s="1280" t="s">
        <v>128</v>
      </c>
      <c r="H1390" s="1296" t="s">
        <v>791</v>
      </c>
      <c r="I1390" s="1259" t="s">
        <v>792</v>
      </c>
      <c r="J1390" s="1296" t="s">
        <v>471</v>
      </c>
      <c r="K1390" s="1250" t="s">
        <v>398</v>
      </c>
    </row>
    <row r="1391" spans="3:11" x14ac:dyDescent="0.25">
      <c r="C1391" s="1297" t="s">
        <v>416</v>
      </c>
      <c r="D1391" s="1298">
        <v>5</v>
      </c>
      <c r="E1391" s="1299">
        <v>100</v>
      </c>
      <c r="F1391" s="1249">
        <v>500</v>
      </c>
      <c r="G1391" s="1280" t="s">
        <v>128</v>
      </c>
      <c r="H1391" s="1296" t="s">
        <v>820</v>
      </c>
      <c r="I1391" s="1259" t="s">
        <v>821</v>
      </c>
      <c r="J1391" s="1296" t="s">
        <v>471</v>
      </c>
      <c r="K1391" s="1250" t="s">
        <v>398</v>
      </c>
    </row>
    <row r="1392" spans="3:11" x14ac:dyDescent="0.25">
      <c r="C1392" s="1264"/>
      <c r="D1392" s="1276"/>
      <c r="E1392" s="1256"/>
      <c r="F1392" s="1249">
        <v>0</v>
      </c>
      <c r="G1392" s="1278"/>
      <c r="H1392" s="1265"/>
      <c r="I1392" s="1259" t="e">
        <v>#N/A</v>
      </c>
      <c r="J1392" s="1250" t="s">
        <v>1478</v>
      </c>
      <c r="K1392" s="1250" t="s">
        <v>411</v>
      </c>
    </row>
    <row r="1393" spans="3:11" x14ac:dyDescent="0.25">
      <c r="C1393" s="1264"/>
      <c r="D1393" s="1276"/>
      <c r="E1393" s="1256"/>
      <c r="F1393" s="1249">
        <v>0</v>
      </c>
      <c r="G1393" s="1278"/>
      <c r="H1393" s="1265"/>
      <c r="I1393" s="1259" t="e">
        <v>#N/A</v>
      </c>
      <c r="J1393" s="1250" t="s">
        <v>1478</v>
      </c>
      <c r="K1393" s="1250" t="s">
        <v>411</v>
      </c>
    </row>
    <row r="1394" spans="3:11" x14ac:dyDescent="0.25">
      <c r="C1394" s="1264"/>
      <c r="D1394" s="1276"/>
      <c r="E1394" s="1256"/>
      <c r="F1394" s="1249">
        <v>0</v>
      </c>
      <c r="G1394" s="1278"/>
      <c r="H1394" s="1265"/>
      <c r="I1394" s="1259" t="e">
        <v>#N/A</v>
      </c>
      <c r="J1394" s="1250" t="s">
        <v>1478</v>
      </c>
      <c r="K1394" s="1250" t="s">
        <v>411</v>
      </c>
    </row>
    <row r="1395" spans="3:11" x14ac:dyDescent="0.25">
      <c r="C1395" s="1264"/>
      <c r="D1395" s="1276"/>
      <c r="E1395" s="1256"/>
      <c r="F1395" s="1249">
        <v>0</v>
      </c>
      <c r="G1395" s="1278"/>
      <c r="H1395" s="1265"/>
      <c r="I1395" s="1259" t="e">
        <v>#N/A</v>
      </c>
      <c r="J1395" s="1250" t="s">
        <v>1478</v>
      </c>
      <c r="K1395" s="1250" t="s">
        <v>411</v>
      </c>
    </row>
    <row r="1396" spans="3:11" x14ac:dyDescent="0.25">
      <c r="C1396" s="1264"/>
      <c r="D1396" s="1276"/>
      <c r="E1396" s="1256"/>
      <c r="F1396" s="1249">
        <v>0</v>
      </c>
      <c r="G1396" s="1278"/>
      <c r="H1396" s="1265"/>
      <c r="I1396" s="1259" t="e">
        <v>#N/A</v>
      </c>
      <c r="J1396" s="1250" t="s">
        <v>1478</v>
      </c>
      <c r="K1396" s="1250" t="s">
        <v>411</v>
      </c>
    </row>
    <row r="1397" spans="3:11" x14ac:dyDescent="0.25">
      <c r="C1397" s="1264"/>
      <c r="D1397" s="1276"/>
      <c r="E1397" s="1256"/>
      <c r="F1397" s="1249">
        <v>0</v>
      </c>
      <c r="G1397" s="1278"/>
      <c r="H1397" s="1265"/>
      <c r="I1397" s="1259" t="e">
        <v>#N/A</v>
      </c>
      <c r="J1397" s="1250" t="s">
        <v>1478</v>
      </c>
      <c r="K1397" s="1250" t="s">
        <v>411</v>
      </c>
    </row>
    <row r="1398" spans="3:11" x14ac:dyDescent="0.25">
      <c r="C1398" s="1264"/>
      <c r="D1398" s="1276"/>
      <c r="E1398" s="1256"/>
      <c r="F1398" s="1249">
        <v>0</v>
      </c>
      <c r="G1398" s="1278"/>
      <c r="H1398" s="1265"/>
      <c r="I1398" s="1259" t="e">
        <v>#N/A</v>
      </c>
      <c r="J1398" s="1250" t="s">
        <v>1478</v>
      </c>
      <c r="K1398" s="1250" t="s">
        <v>411</v>
      </c>
    </row>
    <row r="1399" spans="3:11" x14ac:dyDescent="0.25">
      <c r="C1399" s="1264"/>
      <c r="D1399" s="1276"/>
      <c r="E1399" s="1256"/>
      <c r="F1399" s="1249">
        <v>0</v>
      </c>
      <c r="G1399" s="1278"/>
      <c r="H1399" s="1265"/>
      <c r="I1399" s="1259" t="e">
        <v>#N/A</v>
      </c>
      <c r="J1399" s="1250" t="s">
        <v>1478</v>
      </c>
      <c r="K1399" s="1250" t="s">
        <v>411</v>
      </c>
    </row>
    <row r="1400" spans="3:11" x14ac:dyDescent="0.25">
      <c r="C1400" s="1264"/>
      <c r="D1400" s="1276"/>
      <c r="E1400" s="1256"/>
      <c r="F1400" s="1249">
        <v>0</v>
      </c>
      <c r="G1400" s="1278"/>
      <c r="H1400" s="1265"/>
      <c r="I1400" s="1259" t="e">
        <v>#N/A</v>
      </c>
      <c r="J1400" s="1250" t="s">
        <v>1478</v>
      </c>
      <c r="K1400" s="1250" t="s">
        <v>411</v>
      </c>
    </row>
    <row r="1401" spans="3:11" x14ac:dyDescent="0.25">
      <c r="C1401" s="1264"/>
      <c r="D1401" s="1276"/>
      <c r="E1401" s="1256"/>
      <c r="F1401" s="1249">
        <v>0</v>
      </c>
      <c r="G1401" s="1278"/>
      <c r="H1401" s="1265"/>
      <c r="I1401" s="1259" t="e">
        <v>#N/A</v>
      </c>
      <c r="J1401" s="1250" t="s">
        <v>1478</v>
      </c>
      <c r="K1401" s="1250" t="s">
        <v>411</v>
      </c>
    </row>
    <row r="1402" spans="3:11" x14ac:dyDescent="0.25">
      <c r="C1402" s="1264"/>
      <c r="D1402" s="1276"/>
      <c r="E1402" s="1256"/>
      <c r="F1402" s="1249">
        <v>0</v>
      </c>
      <c r="G1402" s="1278"/>
      <c r="H1402" s="1265"/>
      <c r="I1402" s="1259" t="e">
        <v>#N/A</v>
      </c>
      <c r="J1402" s="1250" t="s">
        <v>1478</v>
      </c>
      <c r="K1402" s="1250" t="s">
        <v>411</v>
      </c>
    </row>
    <row r="1403" spans="3:11" x14ac:dyDescent="0.25">
      <c r="C1403" s="1264"/>
      <c r="D1403" s="1276"/>
      <c r="E1403" s="1256"/>
      <c r="F1403" s="1249">
        <v>0</v>
      </c>
      <c r="G1403" s="1278"/>
      <c r="H1403" s="1265"/>
      <c r="I1403" s="1259" t="e">
        <v>#N/A</v>
      </c>
      <c r="J1403" s="1250" t="s">
        <v>1478</v>
      </c>
      <c r="K1403" s="1250" t="s">
        <v>411</v>
      </c>
    </row>
    <row r="1404" spans="3:11" x14ac:dyDescent="0.25">
      <c r="C1404" s="1264"/>
      <c r="D1404" s="1276"/>
      <c r="E1404" s="1256"/>
      <c r="F1404" s="1249">
        <v>0</v>
      </c>
      <c r="G1404" s="1278"/>
      <c r="H1404" s="1265"/>
      <c r="I1404" s="1259" t="e">
        <v>#N/A</v>
      </c>
      <c r="J1404" s="1250" t="s">
        <v>1478</v>
      </c>
      <c r="K1404" s="1250" t="s">
        <v>411</v>
      </c>
    </row>
    <row r="1405" spans="3:11" x14ac:dyDescent="0.25">
      <c r="C1405" s="1264"/>
      <c r="D1405" s="1276"/>
      <c r="E1405" s="1256"/>
      <c r="F1405" s="1249">
        <v>0</v>
      </c>
      <c r="G1405" s="1278"/>
      <c r="H1405" s="1265"/>
      <c r="I1405" s="1259" t="e">
        <v>#N/A</v>
      </c>
      <c r="J1405" s="1250" t="s">
        <v>1478</v>
      </c>
      <c r="K1405" s="1250" t="s">
        <v>411</v>
      </c>
    </row>
    <row r="1406" spans="3:11" x14ac:dyDescent="0.25">
      <c r="C1406" s="1264"/>
      <c r="D1406" s="1276"/>
      <c r="E1406" s="1256"/>
      <c r="F1406" s="1249">
        <v>0</v>
      </c>
      <c r="G1406" s="1278"/>
      <c r="H1406" s="1265"/>
      <c r="I1406" s="1259" t="e">
        <v>#N/A</v>
      </c>
      <c r="J1406" s="1250" t="s">
        <v>1478</v>
      </c>
      <c r="K1406" s="1250" t="s">
        <v>411</v>
      </c>
    </row>
    <row r="1407" spans="3:11" x14ac:dyDescent="0.25">
      <c r="C1407" s="1266"/>
      <c r="D1407" s="1274"/>
      <c r="E1407" s="1255"/>
      <c r="F1407" s="1249">
        <v>0</v>
      </c>
      <c r="G1407" s="1278"/>
      <c r="H1407" s="1267"/>
      <c r="I1407" s="1259" t="e">
        <v>#N/A</v>
      </c>
      <c r="J1407" s="1250" t="s">
        <v>1478</v>
      </c>
      <c r="K1407" s="1250" t="s">
        <v>411</v>
      </c>
    </row>
    <row r="1408" spans="3:11" x14ac:dyDescent="0.25">
      <c r="C1408" s="1266"/>
      <c r="D1408" s="1274"/>
      <c r="E1408" s="1255"/>
      <c r="F1408" s="1249">
        <v>0</v>
      </c>
      <c r="G1408" s="1278"/>
      <c r="H1408" s="1267"/>
      <c r="I1408" s="1259" t="e">
        <v>#N/A</v>
      </c>
      <c r="J1408" s="1250" t="s">
        <v>1478</v>
      </c>
      <c r="K1408" s="1250" t="s">
        <v>411</v>
      </c>
    </row>
    <row r="1409" spans="3:11" x14ac:dyDescent="0.25">
      <c r="C1409" s="1266"/>
      <c r="D1409" s="1274"/>
      <c r="E1409" s="1255"/>
      <c r="F1409" s="1249">
        <v>0</v>
      </c>
      <c r="G1409" s="1278"/>
      <c r="H1409" s="1267"/>
      <c r="I1409" s="1259" t="e">
        <v>#N/A</v>
      </c>
      <c r="J1409" s="1250" t="s">
        <v>1478</v>
      </c>
      <c r="K1409" s="1250" t="s">
        <v>411</v>
      </c>
    </row>
    <row r="1410" spans="3:11" x14ac:dyDescent="0.25">
      <c r="C1410" s="1266"/>
      <c r="D1410" s="1274"/>
      <c r="E1410" s="1255"/>
      <c r="F1410" s="1249">
        <v>0</v>
      </c>
      <c r="G1410" s="1278"/>
      <c r="H1410" s="1267"/>
      <c r="I1410" s="1259" t="e">
        <v>#N/A</v>
      </c>
      <c r="J1410" s="1250" t="s">
        <v>1478</v>
      </c>
      <c r="K1410" s="1250" t="s">
        <v>411</v>
      </c>
    </row>
    <row r="1411" spans="3:11" x14ac:dyDescent="0.25">
      <c r="C1411" s="1266"/>
      <c r="D1411" s="1274"/>
      <c r="E1411" s="1255"/>
      <c r="F1411" s="1249">
        <v>0</v>
      </c>
      <c r="G1411" s="1278"/>
      <c r="H1411" s="1267"/>
      <c r="I1411" s="1259" t="e">
        <v>#N/A</v>
      </c>
      <c r="J1411" s="1250" t="s">
        <v>1478</v>
      </c>
      <c r="K1411" s="1250" t="s">
        <v>411</v>
      </c>
    </row>
    <row r="1412" spans="3:11" x14ac:dyDescent="0.25">
      <c r="C1412" s="1266"/>
      <c r="D1412" s="1274"/>
      <c r="E1412" s="1255"/>
      <c r="F1412" s="1249">
        <v>0</v>
      </c>
      <c r="G1412" s="1278"/>
      <c r="H1412" s="1267"/>
      <c r="I1412" s="1259" t="e">
        <v>#N/A</v>
      </c>
      <c r="J1412" s="1250" t="s">
        <v>1478</v>
      </c>
      <c r="K1412" s="1250" t="s">
        <v>411</v>
      </c>
    </row>
    <row r="1413" spans="3:11" x14ac:dyDescent="0.25">
      <c r="C1413" s="1266"/>
      <c r="D1413" s="1274"/>
      <c r="E1413" s="1255"/>
      <c r="F1413" s="1249">
        <v>0</v>
      </c>
      <c r="G1413" s="1278"/>
      <c r="H1413" s="1267"/>
      <c r="I1413" s="1259" t="e">
        <v>#N/A</v>
      </c>
      <c r="J1413" s="1250" t="s">
        <v>1478</v>
      </c>
      <c r="K1413" s="1250" t="s">
        <v>411</v>
      </c>
    </row>
    <row r="1414" spans="3:11" x14ac:dyDescent="0.25">
      <c r="C1414" s="1266"/>
      <c r="D1414" s="1274"/>
      <c r="E1414" s="1255"/>
      <c r="F1414" s="1249">
        <v>0</v>
      </c>
      <c r="G1414" s="1278"/>
      <c r="H1414" s="1267"/>
      <c r="I1414" s="1259" t="e">
        <v>#N/A</v>
      </c>
      <c r="J1414" s="1250" t="s">
        <v>1478</v>
      </c>
      <c r="K1414" s="1250" t="s">
        <v>411</v>
      </c>
    </row>
    <row r="1415" spans="3:11" x14ac:dyDescent="0.25">
      <c r="C1415" s="1268"/>
      <c r="D1415" s="1274"/>
      <c r="E1415" s="1255"/>
      <c r="F1415" s="1249">
        <v>0</v>
      </c>
      <c r="G1415" s="1278"/>
      <c r="H1415" s="1269"/>
      <c r="I1415" s="1259" t="e">
        <v>#N/A</v>
      </c>
      <c r="J1415" s="1250" t="s">
        <v>1478</v>
      </c>
      <c r="K1415" s="1250" t="s">
        <v>402</v>
      </c>
    </row>
    <row r="1416" spans="3:11" x14ac:dyDescent="0.25">
      <c r="C1416" s="1268"/>
      <c r="D1416" s="1274"/>
      <c r="E1416" s="1255"/>
      <c r="F1416" s="1249">
        <v>0</v>
      </c>
      <c r="G1416" s="1278"/>
      <c r="H1416" s="1269"/>
      <c r="I1416" s="1259" t="e">
        <v>#N/A</v>
      </c>
      <c r="J1416" s="1250" t="s">
        <v>1478</v>
      </c>
      <c r="K1416" s="1250" t="s">
        <v>411</v>
      </c>
    </row>
    <row r="1417" spans="3:11" x14ac:dyDescent="0.25">
      <c r="C1417" s="1268"/>
      <c r="D1417" s="1274"/>
      <c r="E1417" s="1255"/>
      <c r="F1417" s="1249">
        <v>0</v>
      </c>
      <c r="G1417" s="1278"/>
      <c r="H1417" s="1269"/>
      <c r="I1417" s="1259" t="e">
        <v>#N/A</v>
      </c>
      <c r="J1417" s="1250" t="s">
        <v>1478</v>
      </c>
      <c r="K1417" s="1250" t="s">
        <v>411</v>
      </c>
    </row>
    <row r="1418" spans="3:11" x14ac:dyDescent="0.25">
      <c r="C1418" s="1268"/>
      <c r="D1418" s="1274"/>
      <c r="E1418" s="1255"/>
      <c r="F1418" s="1249">
        <v>0</v>
      </c>
      <c r="G1418" s="1278"/>
      <c r="H1418" s="1269"/>
      <c r="I1418" s="1259" t="e">
        <v>#N/A</v>
      </c>
      <c r="J1418" s="1250" t="s">
        <v>1478</v>
      </c>
      <c r="K1418" s="1250" t="s">
        <v>411</v>
      </c>
    </row>
    <row r="1419" spans="3:11" ht="15.75" thickBot="1" x14ac:dyDescent="0.3">
      <c r="C1419" s="1270"/>
      <c r="D1419" s="1277"/>
      <c r="E1419" s="1251"/>
      <c r="F1419" s="1252">
        <v>0</v>
      </c>
      <c r="G1419" s="1279"/>
      <c r="H1419" s="1271"/>
      <c r="I1419" s="1260" t="e">
        <v>#N/A</v>
      </c>
      <c r="J1419" s="1253" t="s">
        <v>1478</v>
      </c>
      <c r="K1419" s="1257" t="s">
        <v>393</v>
      </c>
    </row>
    <row r="1421" spans="3:11" ht="15.75" thickBot="1" x14ac:dyDescent="0.3">
      <c r="C1421" s="1241"/>
      <c r="D1421" s="1241"/>
      <c r="E1421" s="1241"/>
      <c r="F1421" s="1241"/>
      <c r="G1421" s="1241"/>
      <c r="H1421" s="1241"/>
      <c r="I1421" s="1241"/>
      <c r="J1421" s="1241"/>
      <c r="K1421" s="1241"/>
    </row>
    <row r="1422" spans="3:11" ht="15.75" thickBot="1" x14ac:dyDescent="0.3">
      <c r="C1422" s="1275" t="s">
        <v>53</v>
      </c>
      <c r="D1422" s="1288">
        <v>2250</v>
      </c>
      <c r="E1422" s="1241"/>
      <c r="F1422" s="1243"/>
      <c r="G1422" s="1245"/>
      <c r="H1422" s="1243"/>
      <c r="I1422" s="1243"/>
      <c r="J1422" s="1241"/>
      <c r="K1422" s="1241"/>
    </row>
    <row r="1423" spans="3:11" x14ac:dyDescent="0.25">
      <c r="C1423" s="1243"/>
      <c r="D1423" s="1242"/>
      <c r="E1423" s="1248"/>
      <c r="F1423" s="1248"/>
      <c r="G1423" s="1248"/>
      <c r="H1423" s="1244"/>
      <c r="I1423" s="1244"/>
      <c r="J1423" s="1244"/>
      <c r="K1423" s="1254"/>
    </row>
    <row r="1424" spans="3:11" x14ac:dyDescent="0.25">
      <c r="C1424" s="1243"/>
      <c r="D1424" s="1242"/>
      <c r="E1424" s="1248"/>
      <c r="F1424" s="1248"/>
      <c r="G1424" s="1248"/>
      <c r="H1424" s="1244"/>
      <c r="I1424" s="1244"/>
      <c r="J1424" s="1244"/>
      <c r="K1424" s="1254"/>
    </row>
    <row r="1425" spans="3:11" ht="15.75" x14ac:dyDescent="0.25">
      <c r="C1425" s="1281" t="s">
        <v>391</v>
      </c>
      <c r="D1425" s="1287" t="s">
        <v>2274</v>
      </c>
      <c r="E1425" s="1248"/>
      <c r="F1425" s="1248"/>
      <c r="G1425" s="1248"/>
      <c r="H1425" s="1244"/>
      <c r="I1425" s="1244"/>
      <c r="J1425" s="1244"/>
      <c r="K1425" s="1254"/>
    </row>
    <row r="1426" spans="3:11" ht="18.75" x14ac:dyDescent="0.25">
      <c r="C1426" s="1282" t="s">
        <v>2275</v>
      </c>
      <c r="D1426" s="1289"/>
      <c r="E1426" s="1248"/>
      <c r="F1426" s="1248"/>
      <c r="G1426" s="1248"/>
      <c r="H1426" s="1244"/>
      <c r="I1426" s="1244"/>
      <c r="J1426" s="1244"/>
      <c r="K1426" s="1254"/>
    </row>
    <row r="1427" spans="3:11" ht="15.75" thickBot="1" x14ac:dyDescent="0.3">
      <c r="C1427" s="1241"/>
      <c r="D1427" s="1241"/>
      <c r="E1427" s="1241"/>
      <c r="F1427" s="1248"/>
      <c r="G1427" s="1244"/>
      <c r="H1427" s="1244"/>
      <c r="I1427" s="1244"/>
      <c r="J1427" s="1241"/>
      <c r="K1427" s="1241"/>
    </row>
    <row r="1428" spans="3:11" ht="30.75" thickBot="1" x14ac:dyDescent="0.3">
      <c r="C1428" s="1258" t="s">
        <v>44</v>
      </c>
      <c r="D1428" s="1258" t="s">
        <v>55</v>
      </c>
      <c r="E1428" s="1263" t="s">
        <v>57</v>
      </c>
      <c r="F1428" s="1262" t="s">
        <v>27</v>
      </c>
      <c r="G1428" s="1261" t="s">
        <v>130</v>
      </c>
      <c r="H1428" s="1263" t="s">
        <v>46</v>
      </c>
      <c r="I1428" s="1261" t="s">
        <v>131</v>
      </c>
      <c r="J1428" s="1261" t="s">
        <v>409</v>
      </c>
      <c r="K1428" s="1261" t="s">
        <v>410</v>
      </c>
    </row>
    <row r="1429" spans="3:11" x14ac:dyDescent="0.25">
      <c r="C1429" s="1285" t="s">
        <v>438</v>
      </c>
      <c r="D1429" s="1286"/>
      <c r="E1429" s="1302">
        <v>620</v>
      </c>
      <c r="F1429" s="1249">
        <v>0</v>
      </c>
      <c r="G1429" s="1278"/>
      <c r="H1429" s="1265"/>
      <c r="I1429" s="1259" t="e">
        <v>#N/A</v>
      </c>
      <c r="J1429" s="1283" t="s">
        <v>1478</v>
      </c>
      <c r="K1429" s="1250" t="s">
        <v>393</v>
      </c>
    </row>
    <row r="1430" spans="3:11" x14ac:dyDescent="0.25">
      <c r="C1430" s="1297" t="s">
        <v>49</v>
      </c>
      <c r="D1430" s="1298">
        <v>5</v>
      </c>
      <c r="E1430" s="1299">
        <v>50</v>
      </c>
      <c r="F1430" s="1293">
        <v>250</v>
      </c>
      <c r="G1430" s="1280" t="s">
        <v>128</v>
      </c>
      <c r="H1430" s="1296" t="s">
        <v>791</v>
      </c>
      <c r="I1430" s="1259" t="s">
        <v>792</v>
      </c>
      <c r="J1430" s="1250" t="s">
        <v>1478</v>
      </c>
      <c r="K1430" s="1250" t="s">
        <v>411</v>
      </c>
    </row>
    <row r="1431" spans="3:11" x14ac:dyDescent="0.25">
      <c r="C1431" s="1297" t="s">
        <v>416</v>
      </c>
      <c r="D1431" s="1298">
        <v>5</v>
      </c>
      <c r="E1431" s="1299">
        <v>100</v>
      </c>
      <c r="F1431" s="1293">
        <v>500</v>
      </c>
      <c r="G1431" s="1280" t="s">
        <v>128</v>
      </c>
      <c r="H1431" s="1296" t="s">
        <v>820</v>
      </c>
      <c r="I1431" s="1259" t="s">
        <v>821</v>
      </c>
      <c r="J1431" s="1250" t="s">
        <v>1478</v>
      </c>
      <c r="K1431" s="1250" t="s">
        <v>411</v>
      </c>
    </row>
    <row r="1432" spans="3:11" x14ac:dyDescent="0.25">
      <c r="C1432" s="1297" t="s">
        <v>49</v>
      </c>
      <c r="D1432" s="1298">
        <v>5</v>
      </c>
      <c r="E1432" s="1299">
        <v>50</v>
      </c>
      <c r="F1432" s="1293">
        <v>250</v>
      </c>
      <c r="G1432" s="1280" t="s">
        <v>128</v>
      </c>
      <c r="H1432" s="1296" t="s">
        <v>791</v>
      </c>
      <c r="I1432" s="1259" t="s">
        <v>792</v>
      </c>
      <c r="J1432" s="1250" t="s">
        <v>1478</v>
      </c>
      <c r="K1432" s="1250" t="s">
        <v>411</v>
      </c>
    </row>
    <row r="1433" spans="3:11" x14ac:dyDescent="0.25">
      <c r="C1433" s="1297" t="s">
        <v>416</v>
      </c>
      <c r="D1433" s="1298">
        <v>5</v>
      </c>
      <c r="E1433" s="1299">
        <v>100</v>
      </c>
      <c r="F1433" s="1293">
        <v>500</v>
      </c>
      <c r="G1433" s="1280" t="s">
        <v>128</v>
      </c>
      <c r="H1433" s="1296" t="s">
        <v>820</v>
      </c>
      <c r="I1433" s="1259" t="s">
        <v>821</v>
      </c>
      <c r="J1433" s="1250" t="s">
        <v>1478</v>
      </c>
      <c r="K1433" s="1250" t="s">
        <v>411</v>
      </c>
    </row>
    <row r="1434" spans="3:11" x14ac:dyDescent="0.25">
      <c r="C1434" s="1297" t="s">
        <v>49</v>
      </c>
      <c r="D1434" s="1298">
        <v>5</v>
      </c>
      <c r="E1434" s="1299">
        <v>50</v>
      </c>
      <c r="F1434" s="1293">
        <v>250</v>
      </c>
      <c r="G1434" s="1280" t="s">
        <v>128</v>
      </c>
      <c r="H1434" s="1296" t="s">
        <v>791</v>
      </c>
      <c r="I1434" s="1259" t="s">
        <v>792</v>
      </c>
      <c r="J1434" s="1250" t="s">
        <v>1478</v>
      </c>
      <c r="K1434" s="1250" t="s">
        <v>400</v>
      </c>
    </row>
    <row r="1435" spans="3:11" x14ac:dyDescent="0.25">
      <c r="C1435" s="1297" t="s">
        <v>416</v>
      </c>
      <c r="D1435" s="1298">
        <v>5</v>
      </c>
      <c r="E1435" s="1299">
        <v>100</v>
      </c>
      <c r="F1435" s="1293">
        <v>500</v>
      </c>
      <c r="G1435" s="1280" t="s">
        <v>128</v>
      </c>
      <c r="H1435" s="1296" t="s">
        <v>820</v>
      </c>
      <c r="I1435" s="1259" t="s">
        <v>821</v>
      </c>
      <c r="J1435" s="1250" t="s">
        <v>1478</v>
      </c>
      <c r="K1435" s="1250" t="s">
        <v>411</v>
      </c>
    </row>
    <row r="1436" spans="3:11" x14ac:dyDescent="0.25">
      <c r="C1436" s="1264"/>
      <c r="D1436" s="1276"/>
      <c r="E1436" s="1256"/>
      <c r="F1436" s="1249">
        <v>0</v>
      </c>
      <c r="G1436" s="1278"/>
      <c r="H1436" s="1265"/>
      <c r="I1436" s="1259" t="e">
        <v>#N/A</v>
      </c>
      <c r="J1436" s="1250" t="s">
        <v>1478</v>
      </c>
      <c r="K1436" s="1250" t="s">
        <v>411</v>
      </c>
    </row>
    <row r="1437" spans="3:11" x14ac:dyDescent="0.25">
      <c r="C1437" s="1264"/>
      <c r="D1437" s="1276"/>
      <c r="E1437" s="1256"/>
      <c r="F1437" s="1249">
        <v>0</v>
      </c>
      <c r="G1437" s="1278"/>
      <c r="H1437" s="1265"/>
      <c r="I1437" s="1259" t="e">
        <v>#N/A</v>
      </c>
      <c r="J1437" s="1250" t="s">
        <v>1478</v>
      </c>
      <c r="K1437" s="1250" t="s">
        <v>411</v>
      </c>
    </row>
    <row r="1438" spans="3:11" x14ac:dyDescent="0.25">
      <c r="C1438" s="1264"/>
      <c r="D1438" s="1276"/>
      <c r="E1438" s="1256"/>
      <c r="F1438" s="1249">
        <v>0</v>
      </c>
      <c r="G1438" s="1278"/>
      <c r="H1438" s="1265"/>
      <c r="I1438" s="1259" t="e">
        <v>#N/A</v>
      </c>
      <c r="J1438" s="1250" t="s">
        <v>1478</v>
      </c>
      <c r="K1438" s="1250" t="s">
        <v>411</v>
      </c>
    </row>
    <row r="1439" spans="3:11" x14ac:dyDescent="0.25">
      <c r="C1439" s="1264"/>
      <c r="D1439" s="1276"/>
      <c r="E1439" s="1256"/>
      <c r="F1439" s="1249">
        <v>0</v>
      </c>
      <c r="G1439" s="1278"/>
      <c r="H1439" s="1265"/>
      <c r="I1439" s="1259" t="e">
        <v>#N/A</v>
      </c>
      <c r="J1439" s="1250" t="s">
        <v>1478</v>
      </c>
      <c r="K1439" s="1250" t="s">
        <v>411</v>
      </c>
    </row>
    <row r="1440" spans="3:11" x14ac:dyDescent="0.25">
      <c r="C1440" s="1264"/>
      <c r="D1440" s="1276"/>
      <c r="E1440" s="1256"/>
      <c r="F1440" s="1249">
        <v>0</v>
      </c>
      <c r="G1440" s="1278"/>
      <c r="H1440" s="1265"/>
      <c r="I1440" s="1259" t="e">
        <v>#N/A</v>
      </c>
      <c r="J1440" s="1250" t="s">
        <v>1478</v>
      </c>
      <c r="K1440" s="1250" t="s">
        <v>411</v>
      </c>
    </row>
    <row r="1441" spans="3:11" x14ac:dyDescent="0.25">
      <c r="C1441" s="1264"/>
      <c r="D1441" s="1276"/>
      <c r="E1441" s="1256"/>
      <c r="F1441" s="1249">
        <v>0</v>
      </c>
      <c r="G1441" s="1278"/>
      <c r="H1441" s="1265"/>
      <c r="I1441" s="1259" t="e">
        <v>#N/A</v>
      </c>
      <c r="J1441" s="1250" t="s">
        <v>1478</v>
      </c>
      <c r="K1441" s="1250" t="s">
        <v>411</v>
      </c>
    </row>
    <row r="1442" spans="3:11" x14ac:dyDescent="0.25">
      <c r="C1442" s="1264"/>
      <c r="D1442" s="1276"/>
      <c r="E1442" s="1256"/>
      <c r="F1442" s="1249">
        <v>0</v>
      </c>
      <c r="G1442" s="1278"/>
      <c r="H1442" s="1265"/>
      <c r="I1442" s="1259" t="e">
        <v>#N/A</v>
      </c>
      <c r="J1442" s="1250" t="s">
        <v>1478</v>
      </c>
      <c r="K1442" s="1250" t="s">
        <v>411</v>
      </c>
    </row>
    <row r="1443" spans="3:11" x14ac:dyDescent="0.25">
      <c r="C1443" s="1264"/>
      <c r="D1443" s="1276"/>
      <c r="E1443" s="1256"/>
      <c r="F1443" s="1249">
        <v>0</v>
      </c>
      <c r="G1443" s="1278"/>
      <c r="H1443" s="1265"/>
      <c r="I1443" s="1259" t="e">
        <v>#N/A</v>
      </c>
      <c r="J1443" s="1250" t="s">
        <v>1478</v>
      </c>
      <c r="K1443" s="1250" t="s">
        <v>411</v>
      </c>
    </row>
    <row r="1444" spans="3:11" x14ac:dyDescent="0.25">
      <c r="C1444" s="1264"/>
      <c r="D1444" s="1276"/>
      <c r="E1444" s="1256"/>
      <c r="F1444" s="1249">
        <v>0</v>
      </c>
      <c r="G1444" s="1278"/>
      <c r="H1444" s="1265"/>
      <c r="I1444" s="1259" t="e">
        <v>#N/A</v>
      </c>
      <c r="J1444" s="1250" t="s">
        <v>1478</v>
      </c>
      <c r="K1444" s="1250" t="s">
        <v>411</v>
      </c>
    </row>
    <row r="1445" spans="3:11" x14ac:dyDescent="0.25">
      <c r="C1445" s="1264"/>
      <c r="D1445" s="1276"/>
      <c r="E1445" s="1256"/>
      <c r="F1445" s="1249">
        <v>0</v>
      </c>
      <c r="G1445" s="1278"/>
      <c r="H1445" s="1265"/>
      <c r="I1445" s="1259" t="e">
        <v>#N/A</v>
      </c>
      <c r="J1445" s="1250" t="s">
        <v>1478</v>
      </c>
      <c r="K1445" s="1250" t="s">
        <v>411</v>
      </c>
    </row>
    <row r="1446" spans="3:11" x14ac:dyDescent="0.25">
      <c r="C1446" s="1264"/>
      <c r="D1446" s="1276"/>
      <c r="E1446" s="1256"/>
      <c r="F1446" s="1249">
        <v>0</v>
      </c>
      <c r="G1446" s="1278"/>
      <c r="H1446" s="1265"/>
      <c r="I1446" s="1259" t="e">
        <v>#N/A</v>
      </c>
      <c r="J1446" s="1250" t="s">
        <v>1478</v>
      </c>
      <c r="K1446" s="1250" t="s">
        <v>411</v>
      </c>
    </row>
    <row r="1447" spans="3:11" x14ac:dyDescent="0.25">
      <c r="C1447" s="1264"/>
      <c r="D1447" s="1276"/>
      <c r="E1447" s="1256"/>
      <c r="F1447" s="1249">
        <v>0</v>
      </c>
      <c r="G1447" s="1278"/>
      <c r="H1447" s="1265"/>
      <c r="I1447" s="1259" t="e">
        <v>#N/A</v>
      </c>
      <c r="J1447" s="1250" t="s">
        <v>1478</v>
      </c>
      <c r="K1447" s="1250" t="s">
        <v>411</v>
      </c>
    </row>
    <row r="1448" spans="3:11" x14ac:dyDescent="0.25">
      <c r="C1448" s="1264"/>
      <c r="D1448" s="1276"/>
      <c r="E1448" s="1256"/>
      <c r="F1448" s="1249">
        <v>0</v>
      </c>
      <c r="G1448" s="1278"/>
      <c r="H1448" s="1265"/>
      <c r="I1448" s="1259" t="e">
        <v>#N/A</v>
      </c>
      <c r="J1448" s="1250" t="s">
        <v>1478</v>
      </c>
      <c r="K1448" s="1250" t="s">
        <v>411</v>
      </c>
    </row>
    <row r="1449" spans="3:11" x14ac:dyDescent="0.25">
      <c r="C1449" s="1264"/>
      <c r="D1449" s="1276"/>
      <c r="E1449" s="1256"/>
      <c r="F1449" s="1249">
        <v>0</v>
      </c>
      <c r="G1449" s="1278"/>
      <c r="H1449" s="1265"/>
      <c r="I1449" s="1259" t="e">
        <v>#N/A</v>
      </c>
      <c r="J1449" s="1250" t="s">
        <v>1478</v>
      </c>
      <c r="K1449" s="1250" t="s">
        <v>411</v>
      </c>
    </row>
    <row r="1450" spans="3:11" x14ac:dyDescent="0.25">
      <c r="C1450" s="1264"/>
      <c r="D1450" s="1276"/>
      <c r="E1450" s="1256"/>
      <c r="F1450" s="1249">
        <v>0</v>
      </c>
      <c r="G1450" s="1278"/>
      <c r="H1450" s="1265"/>
      <c r="I1450" s="1259" t="e">
        <v>#N/A</v>
      </c>
      <c r="J1450" s="1250" t="s">
        <v>1478</v>
      </c>
      <c r="K1450" s="1250" t="s">
        <v>411</v>
      </c>
    </row>
    <row r="1451" spans="3:11" x14ac:dyDescent="0.25">
      <c r="C1451" s="1266"/>
      <c r="D1451" s="1274"/>
      <c r="E1451" s="1255"/>
      <c r="F1451" s="1249">
        <v>0</v>
      </c>
      <c r="G1451" s="1278"/>
      <c r="H1451" s="1267"/>
      <c r="I1451" s="1259" t="e">
        <v>#N/A</v>
      </c>
      <c r="J1451" s="1250" t="s">
        <v>1478</v>
      </c>
      <c r="K1451" s="1250" t="s">
        <v>411</v>
      </c>
    </row>
    <row r="1452" spans="3:11" x14ac:dyDescent="0.25">
      <c r="C1452" s="1266"/>
      <c r="D1452" s="1274"/>
      <c r="E1452" s="1255"/>
      <c r="F1452" s="1249">
        <v>0</v>
      </c>
      <c r="G1452" s="1278"/>
      <c r="H1452" s="1267"/>
      <c r="I1452" s="1259" t="e">
        <v>#N/A</v>
      </c>
      <c r="J1452" s="1250" t="s">
        <v>1478</v>
      </c>
      <c r="K1452" s="1250" t="s">
        <v>411</v>
      </c>
    </row>
    <row r="1453" spans="3:11" x14ac:dyDescent="0.25">
      <c r="C1453" s="1266"/>
      <c r="D1453" s="1274"/>
      <c r="E1453" s="1255"/>
      <c r="F1453" s="1249">
        <v>0</v>
      </c>
      <c r="G1453" s="1278"/>
      <c r="H1453" s="1267"/>
      <c r="I1453" s="1259" t="e">
        <v>#N/A</v>
      </c>
      <c r="J1453" s="1250" t="s">
        <v>1478</v>
      </c>
      <c r="K1453" s="1250" t="s">
        <v>411</v>
      </c>
    </row>
    <row r="1454" spans="3:11" x14ac:dyDescent="0.25">
      <c r="C1454" s="1266"/>
      <c r="D1454" s="1274"/>
      <c r="E1454" s="1255"/>
      <c r="F1454" s="1249">
        <v>0</v>
      </c>
      <c r="G1454" s="1278"/>
      <c r="H1454" s="1267"/>
      <c r="I1454" s="1259" t="e">
        <v>#N/A</v>
      </c>
      <c r="J1454" s="1250" t="s">
        <v>1478</v>
      </c>
      <c r="K1454" s="1250" t="s">
        <v>411</v>
      </c>
    </row>
    <row r="1455" spans="3:11" x14ac:dyDescent="0.25">
      <c r="C1455" s="1266"/>
      <c r="D1455" s="1274"/>
      <c r="E1455" s="1255"/>
      <c r="F1455" s="1249">
        <v>0</v>
      </c>
      <c r="G1455" s="1278"/>
      <c r="H1455" s="1267"/>
      <c r="I1455" s="1259" t="e">
        <v>#N/A</v>
      </c>
      <c r="J1455" s="1250" t="s">
        <v>1478</v>
      </c>
      <c r="K1455" s="1250" t="s">
        <v>411</v>
      </c>
    </row>
    <row r="1456" spans="3:11" x14ac:dyDescent="0.25">
      <c r="C1456" s="1266"/>
      <c r="D1456" s="1274"/>
      <c r="E1456" s="1255"/>
      <c r="F1456" s="1249">
        <v>0</v>
      </c>
      <c r="G1456" s="1278"/>
      <c r="H1456" s="1267"/>
      <c r="I1456" s="1259" t="e">
        <v>#N/A</v>
      </c>
      <c r="J1456" s="1250" t="s">
        <v>1478</v>
      </c>
      <c r="K1456" s="1250" t="s">
        <v>411</v>
      </c>
    </row>
    <row r="1457" spans="3:11" x14ac:dyDescent="0.25">
      <c r="C1457" s="1266"/>
      <c r="D1457" s="1274"/>
      <c r="E1457" s="1255"/>
      <c r="F1457" s="1249">
        <v>0</v>
      </c>
      <c r="G1457" s="1278"/>
      <c r="H1457" s="1267"/>
      <c r="I1457" s="1259" t="e">
        <v>#N/A</v>
      </c>
      <c r="J1457" s="1250" t="s">
        <v>1478</v>
      </c>
      <c r="K1457" s="1250" t="s">
        <v>411</v>
      </c>
    </row>
    <row r="1458" spans="3:11" x14ac:dyDescent="0.25">
      <c r="C1458" s="1266"/>
      <c r="D1458" s="1274"/>
      <c r="E1458" s="1255"/>
      <c r="F1458" s="1249">
        <v>0</v>
      </c>
      <c r="G1458" s="1278"/>
      <c r="H1458" s="1267"/>
      <c r="I1458" s="1259" t="e">
        <v>#N/A</v>
      </c>
      <c r="J1458" s="1250" t="s">
        <v>1478</v>
      </c>
      <c r="K1458" s="1250" t="s">
        <v>411</v>
      </c>
    </row>
    <row r="1459" spans="3:11" x14ac:dyDescent="0.25">
      <c r="C1459" s="1268"/>
      <c r="D1459" s="1274"/>
      <c r="E1459" s="1255"/>
      <c r="F1459" s="1249">
        <v>0</v>
      </c>
      <c r="G1459" s="1278"/>
      <c r="H1459" s="1269"/>
      <c r="I1459" s="1259" t="e">
        <v>#N/A</v>
      </c>
      <c r="J1459" s="1250" t="s">
        <v>1478</v>
      </c>
      <c r="K1459" s="1250" t="s">
        <v>402</v>
      </c>
    </row>
    <row r="1460" spans="3:11" x14ac:dyDescent="0.25">
      <c r="C1460" s="1268"/>
      <c r="D1460" s="1274"/>
      <c r="E1460" s="1255"/>
      <c r="F1460" s="1249">
        <v>0</v>
      </c>
      <c r="G1460" s="1278"/>
      <c r="H1460" s="1269"/>
      <c r="I1460" s="1259" t="e">
        <v>#N/A</v>
      </c>
      <c r="J1460" s="1250" t="s">
        <v>1478</v>
      </c>
      <c r="K1460" s="1250" t="s">
        <v>411</v>
      </c>
    </row>
    <row r="1461" spans="3:11" x14ac:dyDescent="0.25">
      <c r="C1461" s="1268"/>
      <c r="D1461" s="1274"/>
      <c r="E1461" s="1255"/>
      <c r="F1461" s="1249">
        <v>0</v>
      </c>
      <c r="G1461" s="1278"/>
      <c r="H1461" s="1269"/>
      <c r="I1461" s="1259" t="e">
        <v>#N/A</v>
      </c>
      <c r="J1461" s="1250" t="s">
        <v>1478</v>
      </c>
      <c r="K1461" s="1250" t="s">
        <v>411</v>
      </c>
    </row>
    <row r="1462" spans="3:11" x14ac:dyDescent="0.25">
      <c r="C1462" s="1268"/>
      <c r="D1462" s="1274"/>
      <c r="E1462" s="1255"/>
      <c r="F1462" s="1249">
        <v>0</v>
      </c>
      <c r="G1462" s="1278"/>
      <c r="H1462" s="1269"/>
      <c r="I1462" s="1259" t="e">
        <v>#N/A</v>
      </c>
      <c r="J1462" s="1250" t="s">
        <v>1478</v>
      </c>
      <c r="K1462" s="1250" t="s">
        <v>411</v>
      </c>
    </row>
    <row r="1463" spans="3:11" ht="15.75" thickBot="1" x14ac:dyDescent="0.3">
      <c r="C1463" s="1270"/>
      <c r="D1463" s="1277"/>
      <c r="E1463" s="1251"/>
      <c r="F1463" s="1252">
        <v>0</v>
      </c>
      <c r="G1463" s="1279"/>
      <c r="H1463" s="1271"/>
      <c r="I1463" s="1260" t="e">
        <v>#N/A</v>
      </c>
      <c r="J1463" s="1253" t="s">
        <v>1478</v>
      </c>
      <c r="K1463" s="1257" t="s">
        <v>393</v>
      </c>
    </row>
    <row r="1465" spans="3:11" ht="15.75" thickBot="1" x14ac:dyDescent="0.3">
      <c r="C1465" s="1241"/>
      <c r="D1465" s="1241"/>
      <c r="E1465" s="1241"/>
      <c r="F1465" s="1247"/>
      <c r="G1465" s="1246"/>
      <c r="H1465" s="1247"/>
      <c r="I1465" s="1247"/>
      <c r="J1465" s="1241"/>
      <c r="K1465" s="1241"/>
    </row>
    <row r="1466" spans="3:11" ht="15.75" thickBot="1" x14ac:dyDescent="0.3">
      <c r="C1466" s="1275" t="s">
        <v>53</v>
      </c>
      <c r="D1466" s="1288">
        <v>750</v>
      </c>
      <c r="E1466" s="1241"/>
      <c r="F1466" s="1243"/>
      <c r="G1466" s="1245"/>
      <c r="H1466" s="1243"/>
      <c r="I1466" s="1243"/>
      <c r="J1466" s="1241"/>
      <c r="K1466" s="1241"/>
    </row>
    <row r="1467" spans="3:11" x14ac:dyDescent="0.25">
      <c r="C1467" s="1243"/>
      <c r="D1467" s="1242"/>
      <c r="E1467" s="1248"/>
      <c r="F1467" s="1248"/>
      <c r="G1467" s="1248"/>
      <c r="H1467" s="1244"/>
      <c r="I1467" s="1244"/>
      <c r="J1467" s="1244"/>
      <c r="K1467" s="1254"/>
    </row>
    <row r="1468" spans="3:11" x14ac:dyDescent="0.25">
      <c r="C1468" s="1243"/>
      <c r="D1468" s="1242"/>
      <c r="E1468" s="1248"/>
      <c r="F1468" s="1248"/>
      <c r="G1468" s="1248"/>
      <c r="H1468" s="1244"/>
      <c r="I1468" s="1244"/>
      <c r="J1468" s="1244"/>
      <c r="K1468" s="1254"/>
    </row>
    <row r="1469" spans="3:11" ht="15.75" x14ac:dyDescent="0.25">
      <c r="C1469" s="1281" t="s">
        <v>391</v>
      </c>
      <c r="D1469" s="1287" t="s">
        <v>2254</v>
      </c>
      <c r="E1469" s="1248"/>
      <c r="F1469" s="1248"/>
      <c r="G1469" s="1248"/>
      <c r="H1469" s="1244"/>
      <c r="I1469" s="1244"/>
      <c r="J1469" s="1244"/>
      <c r="K1469" s="1254"/>
    </row>
    <row r="1470" spans="3:11" ht="18.75" x14ac:dyDescent="0.25">
      <c r="C1470" s="1282" t="s">
        <v>2255</v>
      </c>
      <c r="D1470" s="1242"/>
      <c r="E1470" s="1248"/>
      <c r="F1470" s="1248"/>
      <c r="G1470" s="1248"/>
      <c r="H1470" s="1244"/>
      <c r="I1470" s="1244"/>
      <c r="J1470" s="1244"/>
      <c r="K1470" s="1254"/>
    </row>
    <row r="1471" spans="3:11" ht="15.75" thickBot="1" x14ac:dyDescent="0.3">
      <c r="C1471" s="1241"/>
      <c r="D1471" s="1241"/>
      <c r="E1471" s="1241"/>
      <c r="F1471" s="1248"/>
      <c r="G1471" s="1244"/>
      <c r="H1471" s="1244"/>
      <c r="I1471" s="1244"/>
      <c r="J1471" s="1241"/>
      <c r="K1471" s="1241"/>
    </row>
    <row r="1472" spans="3:11" ht="30.75" thickBot="1" x14ac:dyDescent="0.3">
      <c r="C1472" s="1258" t="s">
        <v>44</v>
      </c>
      <c r="D1472" s="1258" t="s">
        <v>55</v>
      </c>
      <c r="E1472" s="1263" t="s">
        <v>57</v>
      </c>
      <c r="F1472" s="1262" t="s">
        <v>27</v>
      </c>
      <c r="G1472" s="1261" t="s">
        <v>130</v>
      </c>
      <c r="H1472" s="1263" t="s">
        <v>46</v>
      </c>
      <c r="I1472" s="1261" t="s">
        <v>131</v>
      </c>
      <c r="J1472" s="1261" t="s">
        <v>409</v>
      </c>
      <c r="K1472" s="1261" t="s">
        <v>410</v>
      </c>
    </row>
    <row r="1473" spans="3:11" x14ac:dyDescent="0.25">
      <c r="C1473" s="1285" t="s">
        <v>438</v>
      </c>
      <c r="D1473" s="1286"/>
      <c r="E1473" s="1284">
        <v>620</v>
      </c>
      <c r="F1473" s="1249">
        <v>0</v>
      </c>
      <c r="G1473" s="1278"/>
      <c r="H1473" s="1265"/>
      <c r="I1473" s="1259" t="e">
        <v>#N/A</v>
      </c>
      <c r="J1473" s="1283" t="s">
        <v>1478</v>
      </c>
      <c r="K1473" s="1250" t="s">
        <v>393</v>
      </c>
    </row>
    <row r="1474" spans="3:11" x14ac:dyDescent="0.25">
      <c r="C1474" s="1297" t="s">
        <v>49</v>
      </c>
      <c r="D1474" s="1298">
        <v>5</v>
      </c>
      <c r="E1474" s="1299">
        <v>50</v>
      </c>
      <c r="F1474" s="1249">
        <v>250</v>
      </c>
      <c r="G1474" s="1278" t="s">
        <v>128</v>
      </c>
      <c r="H1474" s="1296" t="s">
        <v>791</v>
      </c>
      <c r="I1474" s="1259" t="s">
        <v>792</v>
      </c>
      <c r="J1474" s="1250" t="s">
        <v>1478</v>
      </c>
      <c r="K1474" s="1250" t="s">
        <v>411</v>
      </c>
    </row>
    <row r="1475" spans="3:11" x14ac:dyDescent="0.25">
      <c r="C1475" s="1297" t="s">
        <v>416</v>
      </c>
      <c r="D1475" s="1298">
        <v>5</v>
      </c>
      <c r="E1475" s="1299">
        <v>100</v>
      </c>
      <c r="F1475" s="1249">
        <v>500</v>
      </c>
      <c r="G1475" s="1278" t="s">
        <v>128</v>
      </c>
      <c r="H1475" s="1296" t="s">
        <v>820</v>
      </c>
      <c r="I1475" s="1259" t="s">
        <v>821</v>
      </c>
      <c r="J1475" s="1250" t="s">
        <v>1478</v>
      </c>
      <c r="K1475" s="1250" t="s">
        <v>411</v>
      </c>
    </row>
    <row r="1476" spans="3:11" x14ac:dyDescent="0.25">
      <c r="C1476" s="1264"/>
      <c r="D1476" s="1276"/>
      <c r="E1476" s="1256"/>
      <c r="F1476" s="1249">
        <v>0</v>
      </c>
      <c r="G1476" s="1278"/>
      <c r="H1476" s="1265"/>
      <c r="I1476" s="1259" t="e">
        <v>#N/A</v>
      </c>
      <c r="J1476" s="1250" t="s">
        <v>1478</v>
      </c>
      <c r="K1476" s="1250" t="s">
        <v>411</v>
      </c>
    </row>
    <row r="1477" spans="3:11" x14ac:dyDescent="0.25">
      <c r="C1477" s="1264"/>
      <c r="D1477" s="1276"/>
      <c r="E1477" s="1256"/>
      <c r="F1477" s="1249">
        <v>0</v>
      </c>
      <c r="G1477" s="1278"/>
      <c r="H1477" s="1265"/>
      <c r="I1477" s="1259" t="e">
        <v>#N/A</v>
      </c>
      <c r="J1477" s="1250" t="s">
        <v>1478</v>
      </c>
      <c r="K1477" s="1250" t="s">
        <v>411</v>
      </c>
    </row>
    <row r="1478" spans="3:11" x14ac:dyDescent="0.25">
      <c r="C1478" s="1264"/>
      <c r="D1478" s="1276"/>
      <c r="E1478" s="1256"/>
      <c r="F1478" s="1249">
        <v>0</v>
      </c>
      <c r="G1478" s="1278"/>
      <c r="H1478" s="1265"/>
      <c r="I1478" s="1259" t="e">
        <v>#N/A</v>
      </c>
      <c r="J1478" s="1250" t="s">
        <v>1478</v>
      </c>
      <c r="K1478" s="1250" t="s">
        <v>400</v>
      </c>
    </row>
    <row r="1479" spans="3:11" x14ac:dyDescent="0.25">
      <c r="C1479" s="1264"/>
      <c r="D1479" s="1276"/>
      <c r="E1479" s="1256"/>
      <c r="F1479" s="1249">
        <v>0</v>
      </c>
      <c r="G1479" s="1278"/>
      <c r="H1479" s="1265"/>
      <c r="I1479" s="1259" t="e">
        <v>#N/A</v>
      </c>
      <c r="J1479" s="1250" t="s">
        <v>1478</v>
      </c>
      <c r="K1479" s="1250" t="s">
        <v>411</v>
      </c>
    </row>
    <row r="1480" spans="3:11" x14ac:dyDescent="0.25">
      <c r="C1480" s="1264"/>
      <c r="D1480" s="1276"/>
      <c r="E1480" s="1256"/>
      <c r="F1480" s="1249">
        <v>0</v>
      </c>
      <c r="G1480" s="1278"/>
      <c r="H1480" s="1265"/>
      <c r="I1480" s="1259" t="e">
        <v>#N/A</v>
      </c>
      <c r="J1480" s="1250" t="s">
        <v>1478</v>
      </c>
      <c r="K1480" s="1250" t="s">
        <v>411</v>
      </c>
    </row>
    <row r="1481" spans="3:11" x14ac:dyDescent="0.25">
      <c r="C1481" s="1264"/>
      <c r="D1481" s="1276"/>
      <c r="E1481" s="1256"/>
      <c r="F1481" s="1249">
        <v>0</v>
      </c>
      <c r="G1481" s="1278"/>
      <c r="H1481" s="1265"/>
      <c r="I1481" s="1259" t="e">
        <v>#N/A</v>
      </c>
      <c r="J1481" s="1250" t="s">
        <v>1478</v>
      </c>
      <c r="K1481" s="1250" t="s">
        <v>411</v>
      </c>
    </row>
    <row r="1482" spans="3:11" x14ac:dyDescent="0.25">
      <c r="C1482" s="1264"/>
      <c r="D1482" s="1276"/>
      <c r="E1482" s="1256"/>
      <c r="F1482" s="1249">
        <v>0</v>
      </c>
      <c r="G1482" s="1278"/>
      <c r="H1482" s="1265"/>
      <c r="I1482" s="1259" t="e">
        <v>#N/A</v>
      </c>
      <c r="J1482" s="1250" t="s">
        <v>1478</v>
      </c>
      <c r="K1482" s="1250" t="s">
        <v>411</v>
      </c>
    </row>
    <row r="1483" spans="3:11" x14ac:dyDescent="0.25">
      <c r="C1483" s="1264"/>
      <c r="D1483" s="1276"/>
      <c r="E1483" s="1256"/>
      <c r="F1483" s="1249">
        <v>0</v>
      </c>
      <c r="G1483" s="1278"/>
      <c r="H1483" s="1265"/>
      <c r="I1483" s="1259" t="e">
        <v>#N/A</v>
      </c>
      <c r="J1483" s="1250" t="s">
        <v>1478</v>
      </c>
      <c r="K1483" s="1250" t="s">
        <v>411</v>
      </c>
    </row>
    <row r="1484" spans="3:11" x14ac:dyDescent="0.25">
      <c r="C1484" s="1264"/>
      <c r="D1484" s="1276"/>
      <c r="E1484" s="1256"/>
      <c r="F1484" s="1249">
        <v>0</v>
      </c>
      <c r="G1484" s="1278"/>
      <c r="H1484" s="1265"/>
      <c r="I1484" s="1259" t="e">
        <v>#N/A</v>
      </c>
      <c r="J1484" s="1250" t="s">
        <v>1478</v>
      </c>
      <c r="K1484" s="1250" t="s">
        <v>411</v>
      </c>
    </row>
    <row r="1485" spans="3:11" x14ac:dyDescent="0.25">
      <c r="C1485" s="1264"/>
      <c r="D1485" s="1276"/>
      <c r="E1485" s="1256"/>
      <c r="F1485" s="1249">
        <v>0</v>
      </c>
      <c r="G1485" s="1278"/>
      <c r="H1485" s="1265"/>
      <c r="I1485" s="1259" t="e">
        <v>#N/A</v>
      </c>
      <c r="J1485" s="1250" t="s">
        <v>1478</v>
      </c>
      <c r="K1485" s="1250" t="s">
        <v>411</v>
      </c>
    </row>
    <row r="1486" spans="3:11" x14ac:dyDescent="0.25">
      <c r="C1486" s="1264"/>
      <c r="D1486" s="1276"/>
      <c r="E1486" s="1256"/>
      <c r="F1486" s="1249">
        <v>0</v>
      </c>
      <c r="G1486" s="1278"/>
      <c r="H1486" s="1265"/>
      <c r="I1486" s="1259" t="e">
        <v>#N/A</v>
      </c>
      <c r="J1486" s="1250" t="s">
        <v>1478</v>
      </c>
      <c r="K1486" s="1250" t="s">
        <v>411</v>
      </c>
    </row>
    <row r="1487" spans="3:11" x14ac:dyDescent="0.25">
      <c r="C1487" s="1264"/>
      <c r="D1487" s="1276"/>
      <c r="E1487" s="1256"/>
      <c r="F1487" s="1249">
        <v>0</v>
      </c>
      <c r="G1487" s="1278"/>
      <c r="H1487" s="1265"/>
      <c r="I1487" s="1259" t="e">
        <v>#N/A</v>
      </c>
      <c r="J1487" s="1250" t="s">
        <v>1478</v>
      </c>
      <c r="K1487" s="1250" t="s">
        <v>411</v>
      </c>
    </row>
    <row r="1488" spans="3:11" x14ac:dyDescent="0.25">
      <c r="C1488" s="1264"/>
      <c r="D1488" s="1276"/>
      <c r="E1488" s="1256"/>
      <c r="F1488" s="1249">
        <v>0</v>
      </c>
      <c r="G1488" s="1278"/>
      <c r="H1488" s="1265"/>
      <c r="I1488" s="1259" t="e">
        <v>#N/A</v>
      </c>
      <c r="J1488" s="1250" t="s">
        <v>1478</v>
      </c>
      <c r="K1488" s="1250" t="s">
        <v>411</v>
      </c>
    </row>
    <row r="1489" spans="3:11" x14ac:dyDescent="0.25">
      <c r="C1489" s="1264"/>
      <c r="D1489" s="1276"/>
      <c r="E1489" s="1256"/>
      <c r="F1489" s="1249">
        <v>0</v>
      </c>
      <c r="G1489" s="1278"/>
      <c r="H1489" s="1265"/>
      <c r="I1489" s="1259" t="e">
        <v>#N/A</v>
      </c>
      <c r="J1489" s="1250" t="s">
        <v>1478</v>
      </c>
      <c r="K1489" s="1250" t="s">
        <v>411</v>
      </c>
    </row>
    <row r="1490" spans="3:11" x14ac:dyDescent="0.25">
      <c r="C1490" s="1264"/>
      <c r="D1490" s="1276"/>
      <c r="E1490" s="1256"/>
      <c r="F1490" s="1249">
        <v>0</v>
      </c>
      <c r="G1490" s="1278"/>
      <c r="H1490" s="1265"/>
      <c r="I1490" s="1259" t="e">
        <v>#N/A</v>
      </c>
      <c r="J1490" s="1250" t="s">
        <v>1478</v>
      </c>
      <c r="K1490" s="1250" t="s">
        <v>411</v>
      </c>
    </row>
    <row r="1491" spans="3:11" x14ac:dyDescent="0.25">
      <c r="C1491" s="1264"/>
      <c r="D1491" s="1276"/>
      <c r="E1491" s="1256"/>
      <c r="F1491" s="1249">
        <v>0</v>
      </c>
      <c r="G1491" s="1278"/>
      <c r="H1491" s="1265"/>
      <c r="I1491" s="1259" t="e">
        <v>#N/A</v>
      </c>
      <c r="J1491" s="1250" t="s">
        <v>1478</v>
      </c>
      <c r="K1491" s="1250" t="s">
        <v>411</v>
      </c>
    </row>
    <row r="1492" spans="3:11" x14ac:dyDescent="0.25">
      <c r="C1492" s="1264"/>
      <c r="D1492" s="1276"/>
      <c r="E1492" s="1256"/>
      <c r="F1492" s="1249">
        <v>0</v>
      </c>
      <c r="G1492" s="1278"/>
      <c r="H1492" s="1265"/>
      <c r="I1492" s="1259" t="e">
        <v>#N/A</v>
      </c>
      <c r="J1492" s="1250" t="s">
        <v>1478</v>
      </c>
      <c r="K1492" s="1250" t="s">
        <v>411</v>
      </c>
    </row>
    <row r="1493" spans="3:11" x14ac:dyDescent="0.25">
      <c r="C1493" s="1264"/>
      <c r="D1493" s="1276"/>
      <c r="E1493" s="1256"/>
      <c r="F1493" s="1249">
        <v>0</v>
      </c>
      <c r="G1493" s="1278"/>
      <c r="H1493" s="1265"/>
      <c r="I1493" s="1259" t="e">
        <v>#N/A</v>
      </c>
      <c r="J1493" s="1250" t="s">
        <v>1478</v>
      </c>
      <c r="K1493" s="1250" t="s">
        <v>411</v>
      </c>
    </row>
    <row r="1494" spans="3:11" x14ac:dyDescent="0.25">
      <c r="C1494" s="1264"/>
      <c r="D1494" s="1276"/>
      <c r="E1494" s="1256"/>
      <c r="F1494" s="1249">
        <v>0</v>
      </c>
      <c r="G1494" s="1278"/>
      <c r="H1494" s="1265"/>
      <c r="I1494" s="1259" t="e">
        <v>#N/A</v>
      </c>
      <c r="J1494" s="1250" t="s">
        <v>1478</v>
      </c>
      <c r="K1494" s="1250" t="s">
        <v>411</v>
      </c>
    </row>
    <row r="1495" spans="3:11" x14ac:dyDescent="0.25">
      <c r="C1495" s="1266"/>
      <c r="D1495" s="1274"/>
      <c r="E1495" s="1255"/>
      <c r="F1495" s="1249">
        <v>0</v>
      </c>
      <c r="G1495" s="1278"/>
      <c r="H1495" s="1267"/>
      <c r="I1495" s="1259" t="e">
        <v>#N/A</v>
      </c>
      <c r="J1495" s="1250" t="s">
        <v>1478</v>
      </c>
      <c r="K1495" s="1250" t="s">
        <v>411</v>
      </c>
    </row>
    <row r="1496" spans="3:11" x14ac:dyDescent="0.25">
      <c r="C1496" s="1266"/>
      <c r="D1496" s="1274"/>
      <c r="E1496" s="1255"/>
      <c r="F1496" s="1249">
        <v>0</v>
      </c>
      <c r="G1496" s="1278"/>
      <c r="H1496" s="1267"/>
      <c r="I1496" s="1259" t="e">
        <v>#N/A</v>
      </c>
      <c r="J1496" s="1250" t="s">
        <v>1478</v>
      </c>
      <c r="K1496" s="1250" t="s">
        <v>411</v>
      </c>
    </row>
    <row r="1497" spans="3:11" x14ac:dyDescent="0.25">
      <c r="C1497" s="1266"/>
      <c r="D1497" s="1274"/>
      <c r="E1497" s="1255"/>
      <c r="F1497" s="1249">
        <v>0</v>
      </c>
      <c r="G1497" s="1278"/>
      <c r="H1497" s="1267"/>
      <c r="I1497" s="1259" t="e">
        <v>#N/A</v>
      </c>
      <c r="J1497" s="1250" t="s">
        <v>1478</v>
      </c>
      <c r="K1497" s="1250" t="s">
        <v>411</v>
      </c>
    </row>
    <row r="1498" spans="3:11" x14ac:dyDescent="0.25">
      <c r="C1498" s="1266"/>
      <c r="D1498" s="1274"/>
      <c r="E1498" s="1255"/>
      <c r="F1498" s="1249">
        <v>0</v>
      </c>
      <c r="G1498" s="1278"/>
      <c r="H1498" s="1267"/>
      <c r="I1498" s="1259" t="e">
        <v>#N/A</v>
      </c>
      <c r="J1498" s="1250" t="s">
        <v>1478</v>
      </c>
      <c r="K1498" s="1250" t="s">
        <v>411</v>
      </c>
    </row>
    <row r="1499" spans="3:11" x14ac:dyDescent="0.25">
      <c r="C1499" s="1266"/>
      <c r="D1499" s="1274"/>
      <c r="E1499" s="1255"/>
      <c r="F1499" s="1249">
        <v>0</v>
      </c>
      <c r="G1499" s="1278"/>
      <c r="H1499" s="1267"/>
      <c r="I1499" s="1259" t="e">
        <v>#N/A</v>
      </c>
      <c r="J1499" s="1250" t="s">
        <v>1478</v>
      </c>
      <c r="K1499" s="1250" t="s">
        <v>411</v>
      </c>
    </row>
    <row r="1500" spans="3:11" x14ac:dyDescent="0.25">
      <c r="C1500" s="1266"/>
      <c r="D1500" s="1274"/>
      <c r="E1500" s="1255"/>
      <c r="F1500" s="1249">
        <v>0</v>
      </c>
      <c r="G1500" s="1278"/>
      <c r="H1500" s="1267"/>
      <c r="I1500" s="1259" t="e">
        <v>#N/A</v>
      </c>
      <c r="J1500" s="1250" t="s">
        <v>1478</v>
      </c>
      <c r="K1500" s="1250" t="s">
        <v>411</v>
      </c>
    </row>
    <row r="1501" spans="3:11" x14ac:dyDescent="0.25">
      <c r="C1501" s="1266"/>
      <c r="D1501" s="1274"/>
      <c r="E1501" s="1255"/>
      <c r="F1501" s="1249">
        <v>0</v>
      </c>
      <c r="G1501" s="1278"/>
      <c r="H1501" s="1267"/>
      <c r="I1501" s="1259" t="e">
        <v>#N/A</v>
      </c>
      <c r="J1501" s="1250" t="s">
        <v>1478</v>
      </c>
      <c r="K1501" s="1250" t="s">
        <v>411</v>
      </c>
    </row>
    <row r="1502" spans="3:11" x14ac:dyDescent="0.25">
      <c r="C1502" s="1266"/>
      <c r="D1502" s="1274"/>
      <c r="E1502" s="1255"/>
      <c r="F1502" s="1249">
        <v>0</v>
      </c>
      <c r="G1502" s="1278"/>
      <c r="H1502" s="1267"/>
      <c r="I1502" s="1259" t="e">
        <v>#N/A</v>
      </c>
      <c r="J1502" s="1250" t="s">
        <v>1478</v>
      </c>
      <c r="K1502" s="1250" t="s">
        <v>411</v>
      </c>
    </row>
    <row r="1503" spans="3:11" x14ac:dyDescent="0.25">
      <c r="C1503" s="1268"/>
      <c r="D1503" s="1274"/>
      <c r="E1503" s="1255"/>
      <c r="F1503" s="1249">
        <v>0</v>
      </c>
      <c r="G1503" s="1278"/>
      <c r="H1503" s="1269"/>
      <c r="I1503" s="1259" t="e">
        <v>#N/A</v>
      </c>
      <c r="J1503" s="1250" t="s">
        <v>1478</v>
      </c>
      <c r="K1503" s="1250" t="s">
        <v>402</v>
      </c>
    </row>
    <row r="1504" spans="3:11" x14ac:dyDescent="0.25">
      <c r="C1504" s="1268"/>
      <c r="D1504" s="1274"/>
      <c r="E1504" s="1255"/>
      <c r="F1504" s="1249">
        <v>0</v>
      </c>
      <c r="G1504" s="1278"/>
      <c r="H1504" s="1269"/>
      <c r="I1504" s="1259" t="e">
        <v>#N/A</v>
      </c>
      <c r="J1504" s="1250" t="s">
        <v>1478</v>
      </c>
      <c r="K1504" s="1250" t="s">
        <v>411</v>
      </c>
    </row>
    <row r="1505" spans="3:11" x14ac:dyDescent="0.25">
      <c r="C1505" s="1268"/>
      <c r="D1505" s="1274"/>
      <c r="E1505" s="1255"/>
      <c r="F1505" s="1249">
        <v>0</v>
      </c>
      <c r="G1505" s="1278"/>
      <c r="H1505" s="1269"/>
      <c r="I1505" s="1259" t="e">
        <v>#N/A</v>
      </c>
      <c r="J1505" s="1250" t="s">
        <v>1478</v>
      </c>
      <c r="K1505" s="1250" t="s">
        <v>411</v>
      </c>
    </row>
    <row r="1506" spans="3:11" x14ac:dyDescent="0.25">
      <c r="C1506" s="1268"/>
      <c r="D1506" s="1274"/>
      <c r="E1506" s="1255"/>
      <c r="F1506" s="1249">
        <v>0</v>
      </c>
      <c r="G1506" s="1278"/>
      <c r="H1506" s="1269"/>
      <c r="I1506" s="1259" t="e">
        <v>#N/A</v>
      </c>
      <c r="J1506" s="1250" t="s">
        <v>1478</v>
      </c>
      <c r="K1506" s="1250" t="s">
        <v>411</v>
      </c>
    </row>
    <row r="1507" spans="3:11" ht="15.75" thickBot="1" x14ac:dyDescent="0.3">
      <c r="C1507" s="1270"/>
      <c r="D1507" s="1277"/>
      <c r="E1507" s="1251"/>
      <c r="F1507" s="1252">
        <v>0</v>
      </c>
      <c r="G1507" s="1279"/>
      <c r="H1507" s="1271"/>
      <c r="I1507" s="1260" t="e">
        <v>#N/A</v>
      </c>
      <c r="J1507" s="1253" t="s">
        <v>1478</v>
      </c>
      <c r="K1507" s="1257" t="s">
        <v>393</v>
      </c>
    </row>
    <row r="1509" spans="3:11" ht="15.75" thickBot="1" x14ac:dyDescent="0.3"/>
    <row r="1510" spans="3:11" ht="15.75" thickBot="1" x14ac:dyDescent="0.3">
      <c r="C1510" s="1379" t="s">
        <v>53</v>
      </c>
      <c r="D1510" s="1396">
        <v>85</v>
      </c>
      <c r="E1510" s="1346"/>
      <c r="F1510" s="1348"/>
      <c r="G1510" s="1351"/>
      <c r="H1510" s="1348"/>
      <c r="I1510" s="1348"/>
      <c r="J1510" s="1346"/>
      <c r="K1510" s="1346"/>
    </row>
    <row r="1511" spans="3:11" x14ac:dyDescent="0.25">
      <c r="C1511" s="1348"/>
      <c r="D1511" s="1347"/>
      <c r="E1511" s="1354"/>
      <c r="F1511" s="1354"/>
      <c r="G1511" s="1354"/>
      <c r="H1511" s="1350"/>
      <c r="I1511" s="1350"/>
      <c r="J1511" s="1350"/>
      <c r="K1511" s="1360"/>
    </row>
    <row r="1512" spans="3:11" x14ac:dyDescent="0.25">
      <c r="C1512" s="1348"/>
      <c r="D1512" s="1347"/>
      <c r="E1512" s="1354"/>
      <c r="F1512" s="1354"/>
      <c r="G1512" s="1354"/>
      <c r="H1512" s="1350"/>
      <c r="I1512" s="1350"/>
      <c r="J1512" s="1350"/>
      <c r="K1512" s="1360"/>
    </row>
    <row r="1513" spans="3:11" ht="15.75" x14ac:dyDescent="0.25">
      <c r="C1513" s="1384" t="s">
        <v>391</v>
      </c>
      <c r="D1513" s="1392" t="s">
        <v>2283</v>
      </c>
      <c r="E1513" s="1354"/>
      <c r="F1513" s="1354"/>
      <c r="G1513" s="1354"/>
      <c r="H1513" s="1350"/>
      <c r="I1513" s="1350"/>
      <c r="J1513" s="1350"/>
      <c r="K1513" s="1360"/>
    </row>
    <row r="1514" spans="3:11" ht="18.75" x14ac:dyDescent="0.25">
      <c r="C1514" s="1385" t="s">
        <v>2284</v>
      </c>
      <c r="D1514" s="1347"/>
      <c r="E1514" s="1354"/>
      <c r="F1514" s="1354"/>
      <c r="G1514" s="1354"/>
      <c r="H1514" s="1350"/>
      <c r="I1514" s="1350"/>
      <c r="J1514" s="1350"/>
      <c r="K1514" s="1360"/>
    </row>
    <row r="1515" spans="3:11" ht="15.75" thickBot="1" x14ac:dyDescent="0.3">
      <c r="C1515" s="1346"/>
      <c r="D1515" s="1346"/>
      <c r="E1515" s="1346"/>
      <c r="F1515" s="1354"/>
      <c r="G1515" s="1350"/>
      <c r="H1515" s="1350"/>
      <c r="I1515" s="1350"/>
      <c r="J1515" s="1346"/>
      <c r="K1515" s="1346"/>
    </row>
    <row r="1516" spans="3:11" ht="30.75" thickBot="1" x14ac:dyDescent="0.3">
      <c r="C1516" s="1364" t="s">
        <v>44</v>
      </c>
      <c r="D1516" s="1364" t="s">
        <v>55</v>
      </c>
      <c r="E1516" s="1369" t="s">
        <v>57</v>
      </c>
      <c r="F1516" s="1368" t="s">
        <v>27</v>
      </c>
      <c r="G1516" s="1367" t="s">
        <v>130</v>
      </c>
      <c r="H1516" s="1369" t="s">
        <v>46</v>
      </c>
      <c r="I1516" s="1367" t="s">
        <v>131</v>
      </c>
      <c r="J1516" s="1367" t="s">
        <v>409</v>
      </c>
      <c r="K1516" s="1367" t="s">
        <v>410</v>
      </c>
    </row>
    <row r="1517" spans="3:11" x14ac:dyDescent="0.25">
      <c r="C1517" s="1370" t="s">
        <v>2285</v>
      </c>
      <c r="D1517" s="1380">
        <v>1</v>
      </c>
      <c r="E1517" s="1387">
        <v>85</v>
      </c>
      <c r="F1517" s="1355">
        <v>85</v>
      </c>
      <c r="G1517" s="1382" t="s">
        <v>128</v>
      </c>
      <c r="H1517" s="1371" t="s">
        <v>820</v>
      </c>
      <c r="I1517" s="1365" t="s">
        <v>821</v>
      </c>
      <c r="J1517" s="1386" t="s">
        <v>1364</v>
      </c>
      <c r="K1517" s="1356" t="s">
        <v>395</v>
      </c>
    </row>
    <row r="1518" spans="3:11" x14ac:dyDescent="0.25">
      <c r="C1518" s="1370"/>
      <c r="D1518" s="1380"/>
      <c r="E1518" s="1362"/>
      <c r="F1518" s="1355">
        <v>0</v>
      </c>
      <c r="G1518" s="1382"/>
      <c r="H1518" s="1371"/>
      <c r="I1518" s="1365" t="e">
        <v>#N/A</v>
      </c>
      <c r="J1518" s="1356" t="s">
        <v>1364</v>
      </c>
      <c r="K1518" s="1356" t="s">
        <v>411</v>
      </c>
    </row>
    <row r="1519" spans="3:11" x14ac:dyDescent="0.25">
      <c r="C1519" s="1370"/>
      <c r="D1519" s="1380"/>
      <c r="E1519" s="1362"/>
      <c r="F1519" s="1355">
        <v>0</v>
      </c>
      <c r="G1519" s="1382"/>
      <c r="H1519" s="1371"/>
      <c r="I1519" s="1365" t="e">
        <v>#N/A</v>
      </c>
      <c r="J1519" s="1356" t="s">
        <v>1364</v>
      </c>
      <c r="K1519" s="1356" t="s">
        <v>411</v>
      </c>
    </row>
    <row r="1520" spans="3:11" x14ac:dyDescent="0.25">
      <c r="C1520" s="1370"/>
      <c r="D1520" s="1380"/>
      <c r="E1520" s="1362"/>
      <c r="F1520" s="1355">
        <v>0</v>
      </c>
      <c r="G1520" s="1382"/>
      <c r="H1520" s="1371"/>
      <c r="I1520" s="1365" t="e">
        <v>#N/A</v>
      </c>
      <c r="J1520" s="1356" t="s">
        <v>1364</v>
      </c>
      <c r="K1520" s="1356" t="s">
        <v>411</v>
      </c>
    </row>
    <row r="1521" spans="3:11" x14ac:dyDescent="0.25">
      <c r="C1521" s="1370"/>
      <c r="D1521" s="1380"/>
      <c r="E1521" s="1362"/>
      <c r="F1521" s="1355">
        <v>0</v>
      </c>
      <c r="G1521" s="1382"/>
      <c r="H1521" s="1371"/>
      <c r="I1521" s="1365" t="e">
        <v>#N/A</v>
      </c>
      <c r="J1521" s="1356" t="s">
        <v>1364</v>
      </c>
      <c r="K1521" s="1356" t="s">
        <v>411</v>
      </c>
    </row>
    <row r="1522" spans="3:11" x14ac:dyDescent="0.25">
      <c r="C1522" s="1370"/>
      <c r="D1522" s="1380"/>
      <c r="E1522" s="1362"/>
      <c r="F1522" s="1355">
        <v>0</v>
      </c>
      <c r="G1522" s="1382"/>
      <c r="H1522" s="1371"/>
      <c r="I1522" s="1365" t="e">
        <v>#N/A</v>
      </c>
      <c r="J1522" s="1356" t="s">
        <v>1364</v>
      </c>
      <c r="K1522" s="1356" t="s">
        <v>400</v>
      </c>
    </row>
    <row r="1523" spans="3:11" x14ac:dyDescent="0.25">
      <c r="C1523" s="1370"/>
      <c r="D1523" s="1380"/>
      <c r="E1523" s="1362"/>
      <c r="F1523" s="1355">
        <v>0</v>
      </c>
      <c r="G1523" s="1382"/>
      <c r="H1523" s="1371"/>
      <c r="I1523" s="1365" t="e">
        <v>#N/A</v>
      </c>
      <c r="J1523" s="1356" t="s">
        <v>1364</v>
      </c>
      <c r="K1523" s="1356" t="s">
        <v>411</v>
      </c>
    </row>
    <row r="1524" spans="3:11" x14ac:dyDescent="0.25">
      <c r="C1524" s="1370"/>
      <c r="D1524" s="1380"/>
      <c r="E1524" s="1362"/>
      <c r="F1524" s="1355">
        <v>0</v>
      </c>
      <c r="G1524" s="1382"/>
      <c r="H1524" s="1371"/>
      <c r="I1524" s="1365" t="e">
        <v>#N/A</v>
      </c>
      <c r="J1524" s="1356" t="s">
        <v>1364</v>
      </c>
      <c r="K1524" s="1356" t="s">
        <v>411</v>
      </c>
    </row>
    <row r="1525" spans="3:11" x14ac:dyDescent="0.25">
      <c r="C1525" s="1370"/>
      <c r="D1525" s="1380"/>
      <c r="E1525" s="1362"/>
      <c r="F1525" s="1355">
        <v>0</v>
      </c>
      <c r="G1525" s="1382"/>
      <c r="H1525" s="1371"/>
      <c r="I1525" s="1365" t="e">
        <v>#N/A</v>
      </c>
      <c r="J1525" s="1356" t="s">
        <v>1364</v>
      </c>
      <c r="K1525" s="1356" t="s">
        <v>411</v>
      </c>
    </row>
    <row r="1526" spans="3:11" x14ac:dyDescent="0.25">
      <c r="C1526" s="1370"/>
      <c r="D1526" s="1380"/>
      <c r="E1526" s="1362"/>
      <c r="F1526" s="1355">
        <v>0</v>
      </c>
      <c r="G1526" s="1382"/>
      <c r="H1526" s="1371"/>
      <c r="I1526" s="1365" t="e">
        <v>#N/A</v>
      </c>
      <c r="J1526" s="1356" t="s">
        <v>1364</v>
      </c>
      <c r="K1526" s="1356" t="s">
        <v>411</v>
      </c>
    </row>
    <row r="1527" spans="3:11" x14ac:dyDescent="0.25">
      <c r="C1527" s="1370"/>
      <c r="D1527" s="1380"/>
      <c r="E1527" s="1362"/>
      <c r="F1527" s="1355">
        <v>0</v>
      </c>
      <c r="G1527" s="1382"/>
      <c r="H1527" s="1371"/>
      <c r="I1527" s="1365" t="e">
        <v>#N/A</v>
      </c>
      <c r="J1527" s="1356" t="s">
        <v>1364</v>
      </c>
      <c r="K1527" s="1356" t="s">
        <v>411</v>
      </c>
    </row>
    <row r="1528" spans="3:11" x14ac:dyDescent="0.25">
      <c r="C1528" s="1370"/>
      <c r="D1528" s="1380"/>
      <c r="E1528" s="1362"/>
      <c r="F1528" s="1355">
        <v>0</v>
      </c>
      <c r="G1528" s="1382"/>
      <c r="H1528" s="1371"/>
      <c r="I1528" s="1365" t="e">
        <v>#N/A</v>
      </c>
      <c r="J1528" s="1356" t="s">
        <v>1364</v>
      </c>
      <c r="K1528" s="1356" t="s">
        <v>411</v>
      </c>
    </row>
    <row r="1529" spans="3:11" x14ac:dyDescent="0.25">
      <c r="C1529" s="1370"/>
      <c r="D1529" s="1380"/>
      <c r="E1529" s="1362"/>
      <c r="F1529" s="1355">
        <v>0</v>
      </c>
      <c r="G1529" s="1382"/>
      <c r="H1529" s="1371"/>
      <c r="I1529" s="1365" t="e">
        <v>#N/A</v>
      </c>
      <c r="J1529" s="1356" t="s">
        <v>1364</v>
      </c>
      <c r="K1529" s="1356" t="s">
        <v>411</v>
      </c>
    </row>
    <row r="1530" spans="3:11" x14ac:dyDescent="0.25">
      <c r="C1530" s="1370"/>
      <c r="D1530" s="1380"/>
      <c r="E1530" s="1362"/>
      <c r="F1530" s="1355">
        <v>0</v>
      </c>
      <c r="G1530" s="1382"/>
      <c r="H1530" s="1371"/>
      <c r="I1530" s="1365" t="e">
        <v>#N/A</v>
      </c>
      <c r="J1530" s="1356" t="s">
        <v>1364</v>
      </c>
      <c r="K1530" s="1356" t="s">
        <v>411</v>
      </c>
    </row>
    <row r="1531" spans="3:11" x14ac:dyDescent="0.25">
      <c r="C1531" s="1370"/>
      <c r="D1531" s="1380"/>
      <c r="E1531" s="1362"/>
      <c r="F1531" s="1355">
        <v>0</v>
      </c>
      <c r="G1531" s="1382"/>
      <c r="H1531" s="1371"/>
      <c r="I1531" s="1365" t="e">
        <v>#N/A</v>
      </c>
      <c r="J1531" s="1356" t="s">
        <v>1364</v>
      </c>
      <c r="K1531" s="1356" t="s">
        <v>411</v>
      </c>
    </row>
    <row r="1532" spans="3:11" x14ac:dyDescent="0.25">
      <c r="C1532" s="1370"/>
      <c r="D1532" s="1380"/>
      <c r="E1532" s="1362"/>
      <c r="F1532" s="1355">
        <v>0</v>
      </c>
      <c r="G1532" s="1382"/>
      <c r="H1532" s="1371"/>
      <c r="I1532" s="1365" t="e">
        <v>#N/A</v>
      </c>
      <c r="J1532" s="1356" t="s">
        <v>1364</v>
      </c>
      <c r="K1532" s="1356" t="s">
        <v>411</v>
      </c>
    </row>
    <row r="1533" spans="3:11" x14ac:dyDescent="0.25">
      <c r="C1533" s="1370"/>
      <c r="D1533" s="1380"/>
      <c r="E1533" s="1362"/>
      <c r="F1533" s="1355">
        <v>0</v>
      </c>
      <c r="G1533" s="1382"/>
      <c r="H1533" s="1371"/>
      <c r="I1533" s="1365" t="e">
        <v>#N/A</v>
      </c>
      <c r="J1533" s="1356" t="s">
        <v>1364</v>
      </c>
      <c r="K1533" s="1356" t="s">
        <v>411</v>
      </c>
    </row>
    <row r="1534" spans="3:11" x14ac:dyDescent="0.25">
      <c r="C1534" s="1370"/>
      <c r="D1534" s="1380"/>
      <c r="E1534" s="1362"/>
      <c r="F1534" s="1355">
        <v>0</v>
      </c>
      <c r="G1534" s="1382"/>
      <c r="H1534" s="1371"/>
      <c r="I1534" s="1365" t="e">
        <v>#N/A</v>
      </c>
      <c r="J1534" s="1356" t="s">
        <v>1364</v>
      </c>
      <c r="K1534" s="1356" t="s">
        <v>411</v>
      </c>
    </row>
    <row r="1535" spans="3:11" x14ac:dyDescent="0.25">
      <c r="C1535" s="1370"/>
      <c r="D1535" s="1380"/>
      <c r="E1535" s="1362"/>
      <c r="F1535" s="1355">
        <v>0</v>
      </c>
      <c r="G1535" s="1382"/>
      <c r="H1535" s="1371"/>
      <c r="I1535" s="1365" t="e">
        <v>#N/A</v>
      </c>
      <c r="J1535" s="1356" t="s">
        <v>1364</v>
      </c>
      <c r="K1535" s="1356" t="s">
        <v>411</v>
      </c>
    </row>
    <row r="1536" spans="3:11" x14ac:dyDescent="0.25">
      <c r="C1536" s="1370"/>
      <c r="D1536" s="1380"/>
      <c r="E1536" s="1362"/>
      <c r="F1536" s="1355">
        <v>0</v>
      </c>
      <c r="G1536" s="1382"/>
      <c r="H1536" s="1371"/>
      <c r="I1536" s="1365" t="e">
        <v>#N/A</v>
      </c>
      <c r="J1536" s="1356" t="s">
        <v>1364</v>
      </c>
      <c r="K1536" s="1356" t="s">
        <v>411</v>
      </c>
    </row>
    <row r="1537" spans="3:11" x14ac:dyDescent="0.25">
      <c r="C1537" s="1370"/>
      <c r="D1537" s="1380"/>
      <c r="E1537" s="1362"/>
      <c r="F1537" s="1355">
        <v>0</v>
      </c>
      <c r="G1537" s="1382"/>
      <c r="H1537" s="1371"/>
      <c r="I1537" s="1365" t="e">
        <v>#N/A</v>
      </c>
      <c r="J1537" s="1356" t="s">
        <v>1364</v>
      </c>
      <c r="K1537" s="1356" t="s">
        <v>411</v>
      </c>
    </row>
    <row r="1538" spans="3:11" x14ac:dyDescent="0.25">
      <c r="C1538" s="1370"/>
      <c r="D1538" s="1380"/>
      <c r="E1538" s="1362"/>
      <c r="F1538" s="1355">
        <v>0</v>
      </c>
      <c r="G1538" s="1382"/>
      <c r="H1538" s="1371"/>
      <c r="I1538" s="1365" t="e">
        <v>#N/A</v>
      </c>
      <c r="J1538" s="1356" t="s">
        <v>1364</v>
      </c>
      <c r="K1538" s="1356" t="s">
        <v>411</v>
      </c>
    </row>
    <row r="1539" spans="3:11" x14ac:dyDescent="0.25">
      <c r="C1539" s="1372"/>
      <c r="D1539" s="1378"/>
      <c r="E1539" s="1361"/>
      <c r="F1539" s="1355">
        <v>0</v>
      </c>
      <c r="G1539" s="1382"/>
      <c r="H1539" s="1373"/>
      <c r="I1539" s="1365" t="e">
        <v>#N/A</v>
      </c>
      <c r="J1539" s="1356" t="s">
        <v>1364</v>
      </c>
      <c r="K1539" s="1356" t="s">
        <v>411</v>
      </c>
    </row>
    <row r="1540" spans="3:11" x14ac:dyDescent="0.25">
      <c r="C1540" s="1372"/>
      <c r="D1540" s="1378"/>
      <c r="E1540" s="1361"/>
      <c r="F1540" s="1355">
        <v>0</v>
      </c>
      <c r="G1540" s="1382"/>
      <c r="H1540" s="1373"/>
      <c r="I1540" s="1365" t="e">
        <v>#N/A</v>
      </c>
      <c r="J1540" s="1356" t="s">
        <v>1364</v>
      </c>
      <c r="K1540" s="1356" t="s">
        <v>411</v>
      </c>
    </row>
    <row r="1541" spans="3:11" x14ac:dyDescent="0.25">
      <c r="C1541" s="1372"/>
      <c r="D1541" s="1378"/>
      <c r="E1541" s="1361"/>
      <c r="F1541" s="1355">
        <v>0</v>
      </c>
      <c r="G1541" s="1382"/>
      <c r="H1541" s="1373"/>
      <c r="I1541" s="1365" t="e">
        <v>#N/A</v>
      </c>
      <c r="J1541" s="1356" t="s">
        <v>1364</v>
      </c>
      <c r="K1541" s="1356" t="s">
        <v>411</v>
      </c>
    </row>
    <row r="1542" spans="3:11" x14ac:dyDescent="0.25">
      <c r="C1542" s="1372"/>
      <c r="D1542" s="1378"/>
      <c r="E1542" s="1361"/>
      <c r="F1542" s="1355">
        <v>0</v>
      </c>
      <c r="G1542" s="1382"/>
      <c r="H1542" s="1373"/>
      <c r="I1542" s="1365" t="e">
        <v>#N/A</v>
      </c>
      <c r="J1542" s="1356" t="s">
        <v>1364</v>
      </c>
      <c r="K1542" s="1356" t="s">
        <v>411</v>
      </c>
    </row>
    <row r="1543" spans="3:11" x14ac:dyDescent="0.25">
      <c r="C1543" s="1372"/>
      <c r="D1543" s="1378"/>
      <c r="E1543" s="1361"/>
      <c r="F1543" s="1355">
        <v>0</v>
      </c>
      <c r="G1543" s="1382"/>
      <c r="H1543" s="1373"/>
      <c r="I1543" s="1365" t="e">
        <v>#N/A</v>
      </c>
      <c r="J1543" s="1356" t="s">
        <v>1364</v>
      </c>
      <c r="K1543" s="1356" t="s">
        <v>411</v>
      </c>
    </row>
    <row r="1544" spans="3:11" x14ac:dyDescent="0.25">
      <c r="C1544" s="1372"/>
      <c r="D1544" s="1378"/>
      <c r="E1544" s="1361"/>
      <c r="F1544" s="1355">
        <v>0</v>
      </c>
      <c r="G1544" s="1382"/>
      <c r="H1544" s="1373"/>
      <c r="I1544" s="1365" t="e">
        <v>#N/A</v>
      </c>
      <c r="J1544" s="1356" t="s">
        <v>1364</v>
      </c>
      <c r="K1544" s="1356" t="s">
        <v>411</v>
      </c>
    </row>
    <row r="1545" spans="3:11" x14ac:dyDescent="0.25">
      <c r="C1545" s="1372"/>
      <c r="D1545" s="1378"/>
      <c r="E1545" s="1361"/>
      <c r="F1545" s="1355">
        <v>0</v>
      </c>
      <c r="G1545" s="1382"/>
      <c r="H1545" s="1373"/>
      <c r="I1545" s="1365" t="e">
        <v>#N/A</v>
      </c>
      <c r="J1545" s="1356" t="s">
        <v>1364</v>
      </c>
      <c r="K1545" s="1356" t="s">
        <v>411</v>
      </c>
    </row>
    <row r="1546" spans="3:11" x14ac:dyDescent="0.25">
      <c r="C1546" s="1372"/>
      <c r="D1546" s="1378"/>
      <c r="E1546" s="1361"/>
      <c r="F1546" s="1355">
        <v>0</v>
      </c>
      <c r="G1546" s="1382"/>
      <c r="H1546" s="1373"/>
      <c r="I1546" s="1365" t="e">
        <v>#N/A</v>
      </c>
      <c r="J1546" s="1356" t="s">
        <v>1364</v>
      </c>
      <c r="K1546" s="1356" t="s">
        <v>411</v>
      </c>
    </row>
    <row r="1547" spans="3:11" x14ac:dyDescent="0.25">
      <c r="C1547" s="1374"/>
      <c r="D1547" s="1378"/>
      <c r="E1547" s="1361"/>
      <c r="F1547" s="1355">
        <v>0</v>
      </c>
      <c r="G1547" s="1382"/>
      <c r="H1547" s="1375"/>
      <c r="I1547" s="1365" t="e">
        <v>#N/A</v>
      </c>
      <c r="J1547" s="1356" t="s">
        <v>1364</v>
      </c>
      <c r="K1547" s="1356" t="s">
        <v>402</v>
      </c>
    </row>
    <row r="1548" spans="3:11" x14ac:dyDescent="0.25">
      <c r="C1548" s="1374"/>
      <c r="D1548" s="1378"/>
      <c r="E1548" s="1361"/>
      <c r="F1548" s="1355">
        <v>0</v>
      </c>
      <c r="G1548" s="1382"/>
      <c r="H1548" s="1375"/>
      <c r="I1548" s="1365" t="e">
        <v>#N/A</v>
      </c>
      <c r="J1548" s="1356" t="s">
        <v>1364</v>
      </c>
      <c r="K1548" s="1356" t="s">
        <v>411</v>
      </c>
    </row>
    <row r="1549" spans="3:11" x14ac:dyDescent="0.25">
      <c r="C1549" s="1374"/>
      <c r="D1549" s="1378"/>
      <c r="E1549" s="1361"/>
      <c r="F1549" s="1355">
        <v>0</v>
      </c>
      <c r="G1549" s="1382"/>
      <c r="H1549" s="1375"/>
      <c r="I1549" s="1365" t="e">
        <v>#N/A</v>
      </c>
      <c r="J1549" s="1356" t="s">
        <v>1364</v>
      </c>
      <c r="K1549" s="1356" t="s">
        <v>411</v>
      </c>
    </row>
    <row r="1550" spans="3:11" x14ac:dyDescent="0.25">
      <c r="C1550" s="1374"/>
      <c r="D1550" s="1378"/>
      <c r="E1550" s="1361"/>
      <c r="F1550" s="1355">
        <v>0</v>
      </c>
      <c r="G1550" s="1382"/>
      <c r="H1550" s="1375"/>
      <c r="I1550" s="1365" t="e">
        <v>#N/A</v>
      </c>
      <c r="J1550" s="1356" t="s">
        <v>1364</v>
      </c>
      <c r="K1550" s="1356" t="s">
        <v>411</v>
      </c>
    </row>
    <row r="1551" spans="3:11" ht="15.75" thickBot="1" x14ac:dyDescent="0.3">
      <c r="C1551" s="1376"/>
      <c r="D1551" s="1381"/>
      <c r="E1551" s="1357"/>
      <c r="F1551" s="1358">
        <v>0</v>
      </c>
      <c r="G1551" s="1383"/>
      <c r="H1551" s="1377"/>
      <c r="I1551" s="1366" t="e">
        <v>#N/A</v>
      </c>
      <c r="J1551" s="1359" t="s">
        <v>1364</v>
      </c>
      <c r="K1551" s="1363" t="s">
        <v>393</v>
      </c>
    </row>
    <row r="1553" spans="3:11" ht="15.75" thickBot="1" x14ac:dyDescent="0.3">
      <c r="C1553" s="1346"/>
      <c r="D1553" s="1346"/>
      <c r="E1553" s="1346"/>
      <c r="F1553" s="1353"/>
      <c r="G1553" s="1352"/>
      <c r="H1553" s="1353"/>
      <c r="I1553" s="1353"/>
      <c r="J1553" s="1346"/>
      <c r="K1553" s="1346"/>
    </row>
    <row r="1554" spans="3:11" ht="15.75" thickBot="1" x14ac:dyDescent="0.3">
      <c r="C1554" s="1379" t="s">
        <v>53</v>
      </c>
      <c r="D1554" s="1396">
        <v>85</v>
      </c>
      <c r="E1554" s="1346"/>
      <c r="F1554" s="1348"/>
      <c r="G1554" s="1351"/>
      <c r="H1554" s="1348"/>
      <c r="I1554" s="1348"/>
      <c r="J1554" s="1346"/>
      <c r="K1554" s="1346"/>
    </row>
    <row r="1555" spans="3:11" x14ac:dyDescent="0.25">
      <c r="C1555" s="1348"/>
      <c r="D1555" s="1347"/>
      <c r="E1555" s="1354"/>
      <c r="F1555" s="1354"/>
      <c r="G1555" s="1354"/>
      <c r="H1555" s="1350"/>
      <c r="I1555" s="1350"/>
      <c r="J1555" s="1350"/>
      <c r="K1555" s="1360"/>
    </row>
    <row r="1556" spans="3:11" x14ac:dyDescent="0.25">
      <c r="C1556" s="1348"/>
      <c r="D1556" s="1347"/>
      <c r="E1556" s="1354"/>
      <c r="F1556" s="1354"/>
      <c r="G1556" s="1354"/>
      <c r="H1556" s="1350"/>
      <c r="I1556" s="1350"/>
      <c r="J1556" s="1350"/>
      <c r="K1556" s="1360"/>
    </row>
    <row r="1557" spans="3:11" ht="15.75" x14ac:dyDescent="0.25">
      <c r="C1557" s="1384" t="s">
        <v>391</v>
      </c>
      <c r="D1557" s="1392" t="s">
        <v>2286</v>
      </c>
      <c r="E1557" s="1354"/>
      <c r="F1557" s="1354"/>
      <c r="G1557" s="1354"/>
      <c r="H1557" s="1350"/>
      <c r="I1557" s="1350"/>
      <c r="J1557" s="1350"/>
      <c r="K1557" s="1360"/>
    </row>
    <row r="1558" spans="3:11" ht="18.75" x14ac:dyDescent="0.25">
      <c r="C1558" s="1385" t="s">
        <v>2287</v>
      </c>
      <c r="D1558" s="1347"/>
      <c r="E1558" s="1354"/>
      <c r="F1558" s="1354"/>
      <c r="G1558" s="1354"/>
      <c r="H1558" s="1350"/>
      <c r="I1558" s="1350"/>
      <c r="J1558" s="1350"/>
      <c r="K1558" s="1360"/>
    </row>
    <row r="1559" spans="3:11" ht="15.75" thickBot="1" x14ac:dyDescent="0.3">
      <c r="C1559" s="1346"/>
      <c r="D1559" s="1346"/>
      <c r="E1559" s="1346"/>
      <c r="F1559" s="1354"/>
      <c r="G1559" s="1350"/>
      <c r="H1559" s="1350"/>
      <c r="I1559" s="1350"/>
      <c r="J1559" s="1346"/>
      <c r="K1559" s="1346"/>
    </row>
    <row r="1560" spans="3:11" ht="30.75" thickBot="1" x14ac:dyDescent="0.3">
      <c r="C1560" s="1364" t="s">
        <v>44</v>
      </c>
      <c r="D1560" s="1364" t="s">
        <v>55</v>
      </c>
      <c r="E1560" s="1369" t="s">
        <v>57</v>
      </c>
      <c r="F1560" s="1368" t="s">
        <v>27</v>
      </c>
      <c r="G1560" s="1367" t="s">
        <v>130</v>
      </c>
      <c r="H1560" s="1369" t="s">
        <v>46</v>
      </c>
      <c r="I1560" s="1367" t="s">
        <v>131</v>
      </c>
      <c r="J1560" s="1367" t="s">
        <v>409</v>
      </c>
      <c r="K1560" s="1367" t="s">
        <v>410</v>
      </c>
    </row>
    <row r="1561" spans="3:11" x14ac:dyDescent="0.25">
      <c r="C1561" s="1370" t="s">
        <v>2285</v>
      </c>
      <c r="D1561" s="1380">
        <v>1</v>
      </c>
      <c r="E1561" s="1387">
        <v>85</v>
      </c>
      <c r="F1561" s="1355">
        <v>85</v>
      </c>
      <c r="G1561" s="1382" t="s">
        <v>128</v>
      </c>
      <c r="H1561" s="1371" t="s">
        <v>820</v>
      </c>
      <c r="I1561" s="1365" t="s">
        <v>821</v>
      </c>
      <c r="J1561" s="1386" t="s">
        <v>1364</v>
      </c>
      <c r="K1561" s="1356" t="s">
        <v>393</v>
      </c>
    </row>
    <row r="1562" spans="3:11" x14ac:dyDescent="0.25">
      <c r="C1562" s="1370"/>
      <c r="D1562" s="1380"/>
      <c r="E1562" s="1362"/>
      <c r="F1562" s="1355">
        <v>0</v>
      </c>
      <c r="G1562" s="1382"/>
      <c r="H1562" s="1371"/>
      <c r="I1562" s="1365" t="e">
        <v>#N/A</v>
      </c>
      <c r="J1562" s="1356" t="s">
        <v>1364</v>
      </c>
      <c r="K1562" s="1356" t="s">
        <v>411</v>
      </c>
    </row>
    <row r="1563" spans="3:11" x14ac:dyDescent="0.25">
      <c r="C1563" s="1370"/>
      <c r="D1563" s="1380"/>
      <c r="E1563" s="1362"/>
      <c r="F1563" s="1355">
        <v>0</v>
      </c>
      <c r="G1563" s="1382"/>
      <c r="H1563" s="1371"/>
      <c r="I1563" s="1365" t="e">
        <v>#N/A</v>
      </c>
      <c r="J1563" s="1356" t="s">
        <v>1364</v>
      </c>
      <c r="K1563" s="1356" t="s">
        <v>411</v>
      </c>
    </row>
    <row r="1564" spans="3:11" x14ac:dyDescent="0.25">
      <c r="C1564" s="1370"/>
      <c r="D1564" s="1380"/>
      <c r="E1564" s="1362"/>
      <c r="F1564" s="1355">
        <v>0</v>
      </c>
      <c r="G1564" s="1382"/>
      <c r="H1564" s="1371"/>
      <c r="I1564" s="1365" t="e">
        <v>#N/A</v>
      </c>
      <c r="J1564" s="1356" t="s">
        <v>1364</v>
      </c>
      <c r="K1564" s="1356" t="s">
        <v>411</v>
      </c>
    </row>
    <row r="1565" spans="3:11" x14ac:dyDescent="0.25">
      <c r="C1565" s="1370"/>
      <c r="D1565" s="1380"/>
      <c r="E1565" s="1362"/>
      <c r="F1565" s="1355">
        <v>0</v>
      </c>
      <c r="G1565" s="1382"/>
      <c r="H1565" s="1371"/>
      <c r="I1565" s="1365" t="e">
        <v>#N/A</v>
      </c>
      <c r="J1565" s="1356" t="s">
        <v>1364</v>
      </c>
      <c r="K1565" s="1356" t="s">
        <v>411</v>
      </c>
    </row>
    <row r="1566" spans="3:11" x14ac:dyDescent="0.25">
      <c r="C1566" s="1370"/>
      <c r="D1566" s="1380"/>
      <c r="E1566" s="1362"/>
      <c r="F1566" s="1355">
        <v>0</v>
      </c>
      <c r="G1566" s="1382"/>
      <c r="H1566" s="1371"/>
      <c r="I1566" s="1365" t="e">
        <v>#N/A</v>
      </c>
      <c r="J1566" s="1356" t="s">
        <v>1364</v>
      </c>
      <c r="K1566" s="1356" t="s">
        <v>400</v>
      </c>
    </row>
    <row r="1567" spans="3:11" x14ac:dyDescent="0.25">
      <c r="C1567" s="1370"/>
      <c r="D1567" s="1380"/>
      <c r="E1567" s="1362"/>
      <c r="F1567" s="1355">
        <v>0</v>
      </c>
      <c r="G1567" s="1382"/>
      <c r="H1567" s="1371"/>
      <c r="I1567" s="1365" t="e">
        <v>#N/A</v>
      </c>
      <c r="J1567" s="1356" t="s">
        <v>1364</v>
      </c>
      <c r="K1567" s="1356" t="s">
        <v>411</v>
      </c>
    </row>
    <row r="1568" spans="3:11" x14ac:dyDescent="0.25">
      <c r="C1568" s="1370"/>
      <c r="D1568" s="1380"/>
      <c r="E1568" s="1362"/>
      <c r="F1568" s="1355">
        <v>0</v>
      </c>
      <c r="G1568" s="1382"/>
      <c r="H1568" s="1371"/>
      <c r="I1568" s="1365" t="e">
        <v>#N/A</v>
      </c>
      <c r="J1568" s="1356" t="s">
        <v>1364</v>
      </c>
      <c r="K1568" s="1356" t="s">
        <v>411</v>
      </c>
    </row>
    <row r="1569" spans="3:11" x14ac:dyDescent="0.25">
      <c r="C1569" s="1370"/>
      <c r="D1569" s="1380"/>
      <c r="E1569" s="1362"/>
      <c r="F1569" s="1355">
        <v>0</v>
      </c>
      <c r="G1569" s="1382"/>
      <c r="H1569" s="1371"/>
      <c r="I1569" s="1365" t="e">
        <v>#N/A</v>
      </c>
      <c r="J1569" s="1356" t="s">
        <v>1364</v>
      </c>
      <c r="K1569" s="1356" t="s">
        <v>411</v>
      </c>
    </row>
    <row r="1570" spans="3:11" x14ac:dyDescent="0.25">
      <c r="C1570" s="1370"/>
      <c r="D1570" s="1380"/>
      <c r="E1570" s="1362"/>
      <c r="F1570" s="1355">
        <v>0</v>
      </c>
      <c r="G1570" s="1382"/>
      <c r="H1570" s="1371"/>
      <c r="I1570" s="1365" t="e">
        <v>#N/A</v>
      </c>
      <c r="J1570" s="1356" t="s">
        <v>1364</v>
      </c>
      <c r="K1570" s="1356" t="s">
        <v>411</v>
      </c>
    </row>
    <row r="1571" spans="3:11" x14ac:dyDescent="0.25">
      <c r="C1571" s="1370"/>
      <c r="D1571" s="1380"/>
      <c r="E1571" s="1362"/>
      <c r="F1571" s="1355">
        <v>0</v>
      </c>
      <c r="G1571" s="1382"/>
      <c r="H1571" s="1371"/>
      <c r="I1571" s="1365" t="e">
        <v>#N/A</v>
      </c>
      <c r="J1571" s="1356" t="s">
        <v>1364</v>
      </c>
      <c r="K1571" s="1356" t="s">
        <v>411</v>
      </c>
    </row>
    <row r="1572" spans="3:11" x14ac:dyDescent="0.25">
      <c r="C1572" s="1370"/>
      <c r="D1572" s="1380"/>
      <c r="E1572" s="1362"/>
      <c r="F1572" s="1355">
        <v>0</v>
      </c>
      <c r="G1572" s="1382"/>
      <c r="H1572" s="1371"/>
      <c r="I1572" s="1365" t="e">
        <v>#N/A</v>
      </c>
      <c r="J1572" s="1356" t="s">
        <v>1364</v>
      </c>
      <c r="K1572" s="1356" t="s">
        <v>411</v>
      </c>
    </row>
    <row r="1573" spans="3:11" x14ac:dyDescent="0.25">
      <c r="C1573" s="1370"/>
      <c r="D1573" s="1380"/>
      <c r="E1573" s="1362"/>
      <c r="F1573" s="1355">
        <v>0</v>
      </c>
      <c r="G1573" s="1382"/>
      <c r="H1573" s="1371"/>
      <c r="I1573" s="1365" t="e">
        <v>#N/A</v>
      </c>
      <c r="J1573" s="1356" t="s">
        <v>1364</v>
      </c>
      <c r="K1573" s="1356" t="s">
        <v>411</v>
      </c>
    </row>
    <row r="1574" spans="3:11" x14ac:dyDescent="0.25">
      <c r="C1574" s="1370"/>
      <c r="D1574" s="1380"/>
      <c r="E1574" s="1362"/>
      <c r="F1574" s="1355">
        <v>0</v>
      </c>
      <c r="G1574" s="1382"/>
      <c r="H1574" s="1371"/>
      <c r="I1574" s="1365" t="e">
        <v>#N/A</v>
      </c>
      <c r="J1574" s="1356" t="s">
        <v>1364</v>
      </c>
      <c r="K1574" s="1356" t="s">
        <v>411</v>
      </c>
    </row>
    <row r="1575" spans="3:11" x14ac:dyDescent="0.25">
      <c r="C1575" s="1370"/>
      <c r="D1575" s="1380"/>
      <c r="E1575" s="1362"/>
      <c r="F1575" s="1355">
        <v>0</v>
      </c>
      <c r="G1575" s="1382"/>
      <c r="H1575" s="1371"/>
      <c r="I1575" s="1365" t="e">
        <v>#N/A</v>
      </c>
      <c r="J1575" s="1356" t="s">
        <v>1364</v>
      </c>
      <c r="K1575" s="1356" t="s">
        <v>411</v>
      </c>
    </row>
    <row r="1576" spans="3:11" x14ac:dyDescent="0.25">
      <c r="C1576" s="1370"/>
      <c r="D1576" s="1380"/>
      <c r="E1576" s="1362"/>
      <c r="F1576" s="1355">
        <v>0</v>
      </c>
      <c r="G1576" s="1382"/>
      <c r="H1576" s="1371"/>
      <c r="I1576" s="1365" t="e">
        <v>#N/A</v>
      </c>
      <c r="J1576" s="1356" t="s">
        <v>1364</v>
      </c>
      <c r="K1576" s="1356" t="s">
        <v>411</v>
      </c>
    </row>
    <row r="1577" spans="3:11" x14ac:dyDescent="0.25">
      <c r="C1577" s="1370"/>
      <c r="D1577" s="1380"/>
      <c r="E1577" s="1362"/>
      <c r="F1577" s="1355">
        <v>0</v>
      </c>
      <c r="G1577" s="1382"/>
      <c r="H1577" s="1371"/>
      <c r="I1577" s="1365" t="e">
        <v>#N/A</v>
      </c>
      <c r="J1577" s="1356" t="s">
        <v>1364</v>
      </c>
      <c r="K1577" s="1356" t="s">
        <v>411</v>
      </c>
    </row>
    <row r="1578" spans="3:11" x14ac:dyDescent="0.25">
      <c r="C1578" s="1370"/>
      <c r="D1578" s="1380"/>
      <c r="E1578" s="1362"/>
      <c r="F1578" s="1355">
        <v>0</v>
      </c>
      <c r="G1578" s="1382"/>
      <c r="H1578" s="1371"/>
      <c r="I1578" s="1365" t="e">
        <v>#N/A</v>
      </c>
      <c r="J1578" s="1356" t="s">
        <v>1364</v>
      </c>
      <c r="K1578" s="1356" t="s">
        <v>411</v>
      </c>
    </row>
    <row r="1579" spans="3:11" x14ac:dyDescent="0.25">
      <c r="C1579" s="1370"/>
      <c r="D1579" s="1380"/>
      <c r="E1579" s="1362"/>
      <c r="F1579" s="1355">
        <v>0</v>
      </c>
      <c r="G1579" s="1382"/>
      <c r="H1579" s="1371"/>
      <c r="I1579" s="1365" t="e">
        <v>#N/A</v>
      </c>
      <c r="J1579" s="1356" t="s">
        <v>1364</v>
      </c>
      <c r="K1579" s="1356" t="s">
        <v>411</v>
      </c>
    </row>
    <row r="1580" spans="3:11" x14ac:dyDescent="0.25">
      <c r="C1580" s="1370"/>
      <c r="D1580" s="1380"/>
      <c r="E1580" s="1362"/>
      <c r="F1580" s="1355">
        <v>0</v>
      </c>
      <c r="G1580" s="1382"/>
      <c r="H1580" s="1371"/>
      <c r="I1580" s="1365" t="e">
        <v>#N/A</v>
      </c>
      <c r="J1580" s="1356" t="s">
        <v>1364</v>
      </c>
      <c r="K1580" s="1356" t="s">
        <v>411</v>
      </c>
    </row>
    <row r="1581" spans="3:11" x14ac:dyDescent="0.25">
      <c r="C1581" s="1370"/>
      <c r="D1581" s="1380"/>
      <c r="E1581" s="1362"/>
      <c r="F1581" s="1355">
        <v>0</v>
      </c>
      <c r="G1581" s="1382"/>
      <c r="H1581" s="1371"/>
      <c r="I1581" s="1365" t="e">
        <v>#N/A</v>
      </c>
      <c r="J1581" s="1356" t="s">
        <v>1364</v>
      </c>
      <c r="K1581" s="1356" t="s">
        <v>411</v>
      </c>
    </row>
    <row r="1582" spans="3:11" x14ac:dyDescent="0.25">
      <c r="C1582" s="1370"/>
      <c r="D1582" s="1380"/>
      <c r="E1582" s="1362"/>
      <c r="F1582" s="1355">
        <v>0</v>
      </c>
      <c r="G1582" s="1382"/>
      <c r="H1582" s="1371"/>
      <c r="I1582" s="1365" t="e">
        <v>#N/A</v>
      </c>
      <c r="J1582" s="1356" t="s">
        <v>1364</v>
      </c>
      <c r="K1582" s="1356" t="s">
        <v>411</v>
      </c>
    </row>
    <row r="1583" spans="3:11" x14ac:dyDescent="0.25">
      <c r="C1583" s="1372"/>
      <c r="D1583" s="1378"/>
      <c r="E1583" s="1361"/>
      <c r="F1583" s="1355">
        <v>0</v>
      </c>
      <c r="G1583" s="1382"/>
      <c r="H1583" s="1373"/>
      <c r="I1583" s="1365" t="e">
        <v>#N/A</v>
      </c>
      <c r="J1583" s="1356" t="s">
        <v>1364</v>
      </c>
      <c r="K1583" s="1356" t="s">
        <v>411</v>
      </c>
    </row>
    <row r="1584" spans="3:11" x14ac:dyDescent="0.25">
      <c r="C1584" s="1372"/>
      <c r="D1584" s="1378"/>
      <c r="E1584" s="1361"/>
      <c r="F1584" s="1355">
        <v>0</v>
      </c>
      <c r="G1584" s="1382"/>
      <c r="H1584" s="1373"/>
      <c r="I1584" s="1365" t="e">
        <v>#N/A</v>
      </c>
      <c r="J1584" s="1356" t="s">
        <v>1364</v>
      </c>
      <c r="K1584" s="1356" t="s">
        <v>411</v>
      </c>
    </row>
    <row r="1585" spans="3:11" x14ac:dyDescent="0.25">
      <c r="C1585" s="1372"/>
      <c r="D1585" s="1378"/>
      <c r="E1585" s="1361"/>
      <c r="F1585" s="1355">
        <v>0</v>
      </c>
      <c r="G1585" s="1382"/>
      <c r="H1585" s="1373"/>
      <c r="I1585" s="1365" t="e">
        <v>#N/A</v>
      </c>
      <c r="J1585" s="1356" t="s">
        <v>1364</v>
      </c>
      <c r="K1585" s="1356" t="s">
        <v>411</v>
      </c>
    </row>
    <row r="1586" spans="3:11" x14ac:dyDescent="0.25">
      <c r="C1586" s="1372"/>
      <c r="D1586" s="1378"/>
      <c r="E1586" s="1361"/>
      <c r="F1586" s="1355">
        <v>0</v>
      </c>
      <c r="G1586" s="1382"/>
      <c r="H1586" s="1373"/>
      <c r="I1586" s="1365" t="e">
        <v>#N/A</v>
      </c>
      <c r="J1586" s="1356" t="s">
        <v>1364</v>
      </c>
      <c r="K1586" s="1356" t="s">
        <v>411</v>
      </c>
    </row>
    <row r="1587" spans="3:11" x14ac:dyDescent="0.25">
      <c r="C1587" s="1372"/>
      <c r="D1587" s="1378"/>
      <c r="E1587" s="1361"/>
      <c r="F1587" s="1355">
        <v>0</v>
      </c>
      <c r="G1587" s="1382"/>
      <c r="H1587" s="1373"/>
      <c r="I1587" s="1365" t="e">
        <v>#N/A</v>
      </c>
      <c r="J1587" s="1356" t="s">
        <v>1364</v>
      </c>
      <c r="K1587" s="1356" t="s">
        <v>411</v>
      </c>
    </row>
    <row r="1588" spans="3:11" x14ac:dyDescent="0.25">
      <c r="C1588" s="1372"/>
      <c r="D1588" s="1378"/>
      <c r="E1588" s="1361"/>
      <c r="F1588" s="1355">
        <v>0</v>
      </c>
      <c r="G1588" s="1382"/>
      <c r="H1588" s="1373"/>
      <c r="I1588" s="1365" t="e">
        <v>#N/A</v>
      </c>
      <c r="J1588" s="1356" t="s">
        <v>1364</v>
      </c>
      <c r="K1588" s="1356" t="s">
        <v>411</v>
      </c>
    </row>
    <row r="1589" spans="3:11" x14ac:dyDescent="0.25">
      <c r="C1589" s="1372"/>
      <c r="D1589" s="1378"/>
      <c r="E1589" s="1361"/>
      <c r="F1589" s="1355">
        <v>0</v>
      </c>
      <c r="G1589" s="1382"/>
      <c r="H1589" s="1373"/>
      <c r="I1589" s="1365" t="e">
        <v>#N/A</v>
      </c>
      <c r="J1589" s="1356" t="s">
        <v>1364</v>
      </c>
      <c r="K1589" s="1356" t="s">
        <v>411</v>
      </c>
    </row>
    <row r="1590" spans="3:11" x14ac:dyDescent="0.25">
      <c r="C1590" s="1372"/>
      <c r="D1590" s="1378"/>
      <c r="E1590" s="1361"/>
      <c r="F1590" s="1355">
        <v>0</v>
      </c>
      <c r="G1590" s="1382"/>
      <c r="H1590" s="1373"/>
      <c r="I1590" s="1365" t="e">
        <v>#N/A</v>
      </c>
      <c r="J1590" s="1356" t="s">
        <v>1364</v>
      </c>
      <c r="K1590" s="1356" t="s">
        <v>411</v>
      </c>
    </row>
    <row r="1591" spans="3:11" x14ac:dyDescent="0.25">
      <c r="C1591" s="1374"/>
      <c r="D1591" s="1378"/>
      <c r="E1591" s="1361"/>
      <c r="F1591" s="1355">
        <v>0</v>
      </c>
      <c r="G1591" s="1382"/>
      <c r="H1591" s="1375"/>
      <c r="I1591" s="1365" t="e">
        <v>#N/A</v>
      </c>
      <c r="J1591" s="1356" t="s">
        <v>1364</v>
      </c>
      <c r="K1591" s="1356" t="s">
        <v>402</v>
      </c>
    </row>
    <row r="1592" spans="3:11" x14ac:dyDescent="0.25">
      <c r="C1592" s="1374"/>
      <c r="D1592" s="1378"/>
      <c r="E1592" s="1361"/>
      <c r="F1592" s="1355">
        <v>0</v>
      </c>
      <c r="G1592" s="1382"/>
      <c r="H1592" s="1375"/>
      <c r="I1592" s="1365" t="e">
        <v>#N/A</v>
      </c>
      <c r="J1592" s="1356" t="s">
        <v>1364</v>
      </c>
      <c r="K1592" s="1356" t="s">
        <v>411</v>
      </c>
    </row>
    <row r="1593" spans="3:11" x14ac:dyDescent="0.25">
      <c r="C1593" s="1374"/>
      <c r="D1593" s="1378"/>
      <c r="E1593" s="1361"/>
      <c r="F1593" s="1355">
        <v>0</v>
      </c>
      <c r="G1593" s="1382"/>
      <c r="H1593" s="1375"/>
      <c r="I1593" s="1365" t="e">
        <v>#N/A</v>
      </c>
      <c r="J1593" s="1356" t="s">
        <v>1364</v>
      </c>
      <c r="K1593" s="1356" t="s">
        <v>411</v>
      </c>
    </row>
    <row r="1594" spans="3:11" x14ac:dyDescent="0.25">
      <c r="C1594" s="1374"/>
      <c r="D1594" s="1378"/>
      <c r="E1594" s="1361"/>
      <c r="F1594" s="1355">
        <v>0</v>
      </c>
      <c r="G1594" s="1382"/>
      <c r="H1594" s="1375"/>
      <c r="I1594" s="1365" t="e">
        <v>#N/A</v>
      </c>
      <c r="J1594" s="1356" t="s">
        <v>1364</v>
      </c>
      <c r="K1594" s="1356" t="s">
        <v>411</v>
      </c>
    </row>
    <row r="1595" spans="3:11" ht="15.75" thickBot="1" x14ac:dyDescent="0.3">
      <c r="C1595" s="1376"/>
      <c r="D1595" s="1381"/>
      <c r="E1595" s="1357"/>
      <c r="F1595" s="1358">
        <v>0</v>
      </c>
      <c r="G1595" s="1383"/>
      <c r="H1595" s="1377"/>
      <c r="I1595" s="1366" t="e">
        <v>#N/A</v>
      </c>
      <c r="J1595" s="1359" t="s">
        <v>1364</v>
      </c>
      <c r="K1595" s="1363" t="s">
        <v>393</v>
      </c>
    </row>
    <row r="1597" spans="3:11" ht="15.75" thickBot="1" x14ac:dyDescent="0.3">
      <c r="C1597" s="1346"/>
      <c r="D1597" s="1346"/>
      <c r="E1597" s="1346"/>
      <c r="F1597" s="1346"/>
      <c r="G1597" s="1346"/>
      <c r="H1597" s="1346"/>
      <c r="I1597" s="1346"/>
      <c r="J1597" s="1346"/>
      <c r="K1597" s="1346"/>
    </row>
    <row r="1598" spans="3:11" ht="15.75" thickBot="1" x14ac:dyDescent="0.3">
      <c r="C1598" s="1379" t="s">
        <v>53</v>
      </c>
      <c r="D1598" s="1396">
        <v>85</v>
      </c>
      <c r="E1598" s="1346"/>
      <c r="F1598" s="1348"/>
      <c r="G1598" s="1351"/>
      <c r="H1598" s="1348"/>
      <c r="I1598" s="1348"/>
      <c r="J1598" s="1346"/>
      <c r="K1598" s="1346"/>
    </row>
    <row r="1599" spans="3:11" x14ac:dyDescent="0.25">
      <c r="C1599" s="1348"/>
      <c r="D1599" s="1347"/>
      <c r="E1599" s="1354"/>
      <c r="F1599" s="1354"/>
      <c r="G1599" s="1354"/>
      <c r="H1599" s="1350"/>
      <c r="I1599" s="1350"/>
      <c r="J1599" s="1350"/>
      <c r="K1599" s="1360"/>
    </row>
    <row r="1600" spans="3:11" x14ac:dyDescent="0.25">
      <c r="C1600" s="1348"/>
      <c r="D1600" s="1347"/>
      <c r="E1600" s="1354"/>
      <c r="F1600" s="1354"/>
      <c r="G1600" s="1354"/>
      <c r="H1600" s="1350"/>
      <c r="I1600" s="1350"/>
      <c r="J1600" s="1350"/>
      <c r="K1600" s="1360"/>
    </row>
    <row r="1601" spans="3:11" ht="15.75" x14ac:dyDescent="0.25">
      <c r="C1601" s="1384" t="s">
        <v>391</v>
      </c>
      <c r="D1601" s="1395" t="s">
        <v>2288</v>
      </c>
      <c r="E1601" s="1354"/>
      <c r="F1601" s="1354"/>
      <c r="G1601" s="1354"/>
      <c r="H1601" s="1350"/>
      <c r="I1601" s="1350"/>
      <c r="J1601" s="1350"/>
      <c r="K1601" s="1360"/>
    </row>
    <row r="1602" spans="3:11" ht="18.75" x14ac:dyDescent="0.25">
      <c r="C1602" s="1385" t="s">
        <v>2289</v>
      </c>
      <c r="D1602" s="1399"/>
      <c r="E1602" s="1354"/>
      <c r="F1602" s="1354"/>
      <c r="G1602" s="1354"/>
      <c r="H1602" s="1350"/>
      <c r="I1602" s="1350"/>
      <c r="J1602" s="1350"/>
      <c r="K1602" s="1360"/>
    </row>
    <row r="1603" spans="3:11" ht="15.75" thickBot="1" x14ac:dyDescent="0.3">
      <c r="C1603" s="1346"/>
      <c r="D1603" s="1346"/>
      <c r="E1603" s="1346"/>
      <c r="F1603" s="1354"/>
      <c r="G1603" s="1350"/>
      <c r="H1603" s="1350"/>
      <c r="I1603" s="1350"/>
      <c r="J1603" s="1346"/>
      <c r="K1603" s="1346"/>
    </row>
    <row r="1604" spans="3:11" ht="30.75" thickBot="1" x14ac:dyDescent="0.3">
      <c r="C1604" s="1364" t="s">
        <v>44</v>
      </c>
      <c r="D1604" s="1364" t="s">
        <v>55</v>
      </c>
      <c r="E1604" s="1369" t="s">
        <v>57</v>
      </c>
      <c r="F1604" s="1368" t="s">
        <v>27</v>
      </c>
      <c r="G1604" s="1367" t="s">
        <v>130</v>
      </c>
      <c r="H1604" s="1369" t="s">
        <v>46</v>
      </c>
      <c r="I1604" s="1367" t="s">
        <v>131</v>
      </c>
      <c r="J1604" s="1367" t="s">
        <v>409</v>
      </c>
      <c r="K1604" s="1367" t="s">
        <v>410</v>
      </c>
    </row>
    <row r="1605" spans="3:11" x14ac:dyDescent="0.25">
      <c r="C1605" s="1370" t="s">
        <v>2285</v>
      </c>
      <c r="D1605" s="1380">
        <v>1</v>
      </c>
      <c r="E1605" s="1387">
        <v>85</v>
      </c>
      <c r="F1605" s="1355">
        <v>85</v>
      </c>
      <c r="G1605" s="1382" t="s">
        <v>128</v>
      </c>
      <c r="H1605" s="1371" t="s">
        <v>820</v>
      </c>
      <c r="I1605" s="1365" t="s">
        <v>821</v>
      </c>
      <c r="J1605" s="1386" t="s">
        <v>1364</v>
      </c>
      <c r="K1605" s="1356" t="s">
        <v>393</v>
      </c>
    </row>
    <row r="1606" spans="3:11" x14ac:dyDescent="0.25">
      <c r="C1606" s="1370"/>
      <c r="D1606" s="1380"/>
      <c r="E1606" s="1362"/>
      <c r="F1606" s="1355">
        <v>0</v>
      </c>
      <c r="G1606" s="1382"/>
      <c r="H1606" s="1371"/>
      <c r="I1606" s="1365" t="e">
        <v>#N/A</v>
      </c>
      <c r="J1606" s="1356" t="s">
        <v>1364</v>
      </c>
      <c r="K1606" s="1356" t="s">
        <v>411</v>
      </c>
    </row>
    <row r="1607" spans="3:11" x14ac:dyDescent="0.25">
      <c r="C1607" s="1370"/>
      <c r="D1607" s="1380"/>
      <c r="E1607" s="1362"/>
      <c r="F1607" s="1355">
        <v>0</v>
      </c>
      <c r="G1607" s="1382"/>
      <c r="H1607" s="1371"/>
      <c r="I1607" s="1365" t="e">
        <v>#N/A</v>
      </c>
      <c r="J1607" s="1356" t="s">
        <v>1364</v>
      </c>
      <c r="K1607" s="1356" t="s">
        <v>411</v>
      </c>
    </row>
    <row r="1608" spans="3:11" x14ac:dyDescent="0.25">
      <c r="C1608" s="1370"/>
      <c r="D1608" s="1380"/>
      <c r="E1608" s="1362"/>
      <c r="F1608" s="1355">
        <v>0</v>
      </c>
      <c r="G1608" s="1382"/>
      <c r="H1608" s="1371"/>
      <c r="I1608" s="1365" t="e">
        <v>#N/A</v>
      </c>
      <c r="J1608" s="1356" t="s">
        <v>1364</v>
      </c>
      <c r="K1608" s="1356" t="s">
        <v>411</v>
      </c>
    </row>
    <row r="1609" spans="3:11" x14ac:dyDescent="0.25">
      <c r="C1609" s="1370"/>
      <c r="D1609" s="1380"/>
      <c r="E1609" s="1362"/>
      <c r="F1609" s="1355">
        <v>0</v>
      </c>
      <c r="G1609" s="1382"/>
      <c r="H1609" s="1371"/>
      <c r="I1609" s="1365" t="e">
        <v>#N/A</v>
      </c>
      <c r="J1609" s="1356" t="s">
        <v>1364</v>
      </c>
      <c r="K1609" s="1356" t="s">
        <v>411</v>
      </c>
    </row>
    <row r="1610" spans="3:11" x14ac:dyDescent="0.25">
      <c r="C1610" s="1370"/>
      <c r="D1610" s="1380"/>
      <c r="E1610" s="1362"/>
      <c r="F1610" s="1355">
        <v>0</v>
      </c>
      <c r="G1610" s="1382"/>
      <c r="H1610" s="1371"/>
      <c r="I1610" s="1365" t="e">
        <v>#N/A</v>
      </c>
      <c r="J1610" s="1356" t="s">
        <v>1364</v>
      </c>
      <c r="K1610" s="1356" t="s">
        <v>400</v>
      </c>
    </row>
    <row r="1611" spans="3:11" x14ac:dyDescent="0.25">
      <c r="C1611" s="1370"/>
      <c r="D1611" s="1380"/>
      <c r="E1611" s="1362"/>
      <c r="F1611" s="1355">
        <v>0</v>
      </c>
      <c r="G1611" s="1382"/>
      <c r="H1611" s="1371"/>
      <c r="I1611" s="1365" t="e">
        <v>#N/A</v>
      </c>
      <c r="J1611" s="1356" t="s">
        <v>1364</v>
      </c>
      <c r="K1611" s="1356" t="s">
        <v>411</v>
      </c>
    </row>
    <row r="1612" spans="3:11" x14ac:dyDescent="0.25">
      <c r="C1612" s="1370"/>
      <c r="D1612" s="1380"/>
      <c r="E1612" s="1362"/>
      <c r="F1612" s="1355">
        <v>0</v>
      </c>
      <c r="G1612" s="1382"/>
      <c r="H1612" s="1371"/>
      <c r="I1612" s="1365" t="e">
        <v>#N/A</v>
      </c>
      <c r="J1612" s="1356" t="s">
        <v>1364</v>
      </c>
      <c r="K1612" s="1356" t="s">
        <v>411</v>
      </c>
    </row>
    <row r="1613" spans="3:11" x14ac:dyDescent="0.25">
      <c r="C1613" s="1370"/>
      <c r="D1613" s="1380"/>
      <c r="E1613" s="1362"/>
      <c r="F1613" s="1355">
        <v>0</v>
      </c>
      <c r="G1613" s="1382"/>
      <c r="H1613" s="1371"/>
      <c r="I1613" s="1365" t="e">
        <v>#N/A</v>
      </c>
      <c r="J1613" s="1356" t="s">
        <v>1364</v>
      </c>
      <c r="K1613" s="1356" t="s">
        <v>411</v>
      </c>
    </row>
    <row r="1614" spans="3:11" x14ac:dyDescent="0.25">
      <c r="C1614" s="1370"/>
      <c r="D1614" s="1380"/>
      <c r="E1614" s="1362"/>
      <c r="F1614" s="1355">
        <v>0</v>
      </c>
      <c r="G1614" s="1382"/>
      <c r="H1614" s="1371"/>
      <c r="I1614" s="1365" t="e">
        <v>#N/A</v>
      </c>
      <c r="J1614" s="1356" t="s">
        <v>1364</v>
      </c>
      <c r="K1614" s="1356" t="s">
        <v>411</v>
      </c>
    </row>
    <row r="1615" spans="3:11" x14ac:dyDescent="0.25">
      <c r="C1615" s="1370"/>
      <c r="D1615" s="1380"/>
      <c r="E1615" s="1362"/>
      <c r="F1615" s="1355">
        <v>0</v>
      </c>
      <c r="G1615" s="1382"/>
      <c r="H1615" s="1371"/>
      <c r="I1615" s="1365" t="e">
        <v>#N/A</v>
      </c>
      <c r="J1615" s="1356" t="s">
        <v>1364</v>
      </c>
      <c r="K1615" s="1356" t="s">
        <v>411</v>
      </c>
    </row>
    <row r="1616" spans="3:11" x14ac:dyDescent="0.25">
      <c r="C1616" s="1370"/>
      <c r="D1616" s="1380"/>
      <c r="E1616" s="1362"/>
      <c r="F1616" s="1355">
        <v>0</v>
      </c>
      <c r="G1616" s="1382"/>
      <c r="H1616" s="1371"/>
      <c r="I1616" s="1365" t="e">
        <v>#N/A</v>
      </c>
      <c r="J1616" s="1356" t="s">
        <v>1364</v>
      </c>
      <c r="K1616" s="1356" t="s">
        <v>411</v>
      </c>
    </row>
    <row r="1617" spans="3:11" x14ac:dyDescent="0.25">
      <c r="C1617" s="1370"/>
      <c r="D1617" s="1380"/>
      <c r="E1617" s="1362"/>
      <c r="F1617" s="1355">
        <v>0</v>
      </c>
      <c r="G1617" s="1382"/>
      <c r="H1617" s="1371"/>
      <c r="I1617" s="1365" t="e">
        <v>#N/A</v>
      </c>
      <c r="J1617" s="1356" t="s">
        <v>1364</v>
      </c>
      <c r="K1617" s="1356" t="s">
        <v>411</v>
      </c>
    </row>
    <row r="1618" spans="3:11" x14ac:dyDescent="0.25">
      <c r="C1618" s="1370"/>
      <c r="D1618" s="1380"/>
      <c r="E1618" s="1362"/>
      <c r="F1618" s="1355">
        <v>0</v>
      </c>
      <c r="G1618" s="1382"/>
      <c r="H1618" s="1371"/>
      <c r="I1618" s="1365" t="e">
        <v>#N/A</v>
      </c>
      <c r="J1618" s="1356" t="s">
        <v>1364</v>
      </c>
      <c r="K1618" s="1356" t="s">
        <v>411</v>
      </c>
    </row>
    <row r="1619" spans="3:11" x14ac:dyDescent="0.25">
      <c r="C1619" s="1370"/>
      <c r="D1619" s="1380"/>
      <c r="E1619" s="1362"/>
      <c r="F1619" s="1355">
        <v>0</v>
      </c>
      <c r="G1619" s="1382"/>
      <c r="H1619" s="1371"/>
      <c r="I1619" s="1365" t="e">
        <v>#N/A</v>
      </c>
      <c r="J1619" s="1356" t="s">
        <v>1364</v>
      </c>
      <c r="K1619" s="1356" t="s">
        <v>411</v>
      </c>
    </row>
    <row r="1620" spans="3:11" x14ac:dyDescent="0.25">
      <c r="C1620" s="1370"/>
      <c r="D1620" s="1380"/>
      <c r="E1620" s="1362"/>
      <c r="F1620" s="1355">
        <v>0</v>
      </c>
      <c r="G1620" s="1382"/>
      <c r="H1620" s="1371"/>
      <c r="I1620" s="1365" t="e">
        <v>#N/A</v>
      </c>
      <c r="J1620" s="1356" t="s">
        <v>1364</v>
      </c>
      <c r="K1620" s="1356" t="s">
        <v>411</v>
      </c>
    </row>
    <row r="1621" spans="3:11" x14ac:dyDescent="0.25">
      <c r="C1621" s="1370"/>
      <c r="D1621" s="1380"/>
      <c r="E1621" s="1362"/>
      <c r="F1621" s="1355">
        <v>0</v>
      </c>
      <c r="G1621" s="1382"/>
      <c r="H1621" s="1371"/>
      <c r="I1621" s="1365" t="e">
        <v>#N/A</v>
      </c>
      <c r="J1621" s="1356" t="s">
        <v>1364</v>
      </c>
      <c r="K1621" s="1356" t="s">
        <v>411</v>
      </c>
    </row>
    <row r="1622" spans="3:11" x14ac:dyDescent="0.25">
      <c r="C1622" s="1370"/>
      <c r="D1622" s="1380"/>
      <c r="E1622" s="1362"/>
      <c r="F1622" s="1355">
        <v>0</v>
      </c>
      <c r="G1622" s="1382"/>
      <c r="H1622" s="1371"/>
      <c r="I1622" s="1365" t="e">
        <v>#N/A</v>
      </c>
      <c r="J1622" s="1356" t="s">
        <v>1364</v>
      </c>
      <c r="K1622" s="1356" t="s">
        <v>411</v>
      </c>
    </row>
    <row r="1623" spans="3:11" x14ac:dyDescent="0.25">
      <c r="C1623" s="1370"/>
      <c r="D1623" s="1380"/>
      <c r="E1623" s="1362"/>
      <c r="F1623" s="1355">
        <v>0</v>
      </c>
      <c r="G1623" s="1382"/>
      <c r="H1623" s="1371"/>
      <c r="I1623" s="1365" t="e">
        <v>#N/A</v>
      </c>
      <c r="J1623" s="1356" t="s">
        <v>1364</v>
      </c>
      <c r="K1623" s="1356" t="s">
        <v>411</v>
      </c>
    </row>
    <row r="1624" spans="3:11" x14ac:dyDescent="0.25">
      <c r="C1624" s="1370"/>
      <c r="D1624" s="1380"/>
      <c r="E1624" s="1362"/>
      <c r="F1624" s="1355">
        <v>0</v>
      </c>
      <c r="G1624" s="1382"/>
      <c r="H1624" s="1371"/>
      <c r="I1624" s="1365" t="e">
        <v>#N/A</v>
      </c>
      <c r="J1624" s="1356" t="s">
        <v>1364</v>
      </c>
      <c r="K1624" s="1356" t="s">
        <v>411</v>
      </c>
    </row>
    <row r="1625" spans="3:11" x14ac:dyDescent="0.25">
      <c r="C1625" s="1370"/>
      <c r="D1625" s="1380"/>
      <c r="E1625" s="1362"/>
      <c r="F1625" s="1355">
        <v>0</v>
      </c>
      <c r="G1625" s="1382"/>
      <c r="H1625" s="1371"/>
      <c r="I1625" s="1365" t="e">
        <v>#N/A</v>
      </c>
      <c r="J1625" s="1356" t="s">
        <v>1364</v>
      </c>
      <c r="K1625" s="1356" t="s">
        <v>411</v>
      </c>
    </row>
    <row r="1626" spans="3:11" x14ac:dyDescent="0.25">
      <c r="C1626" s="1370"/>
      <c r="D1626" s="1380"/>
      <c r="E1626" s="1362"/>
      <c r="F1626" s="1355">
        <v>0</v>
      </c>
      <c r="G1626" s="1382"/>
      <c r="H1626" s="1371"/>
      <c r="I1626" s="1365" t="e">
        <v>#N/A</v>
      </c>
      <c r="J1626" s="1356" t="s">
        <v>1364</v>
      </c>
      <c r="K1626" s="1356" t="s">
        <v>411</v>
      </c>
    </row>
    <row r="1627" spans="3:11" x14ac:dyDescent="0.25">
      <c r="C1627" s="1372"/>
      <c r="D1627" s="1378"/>
      <c r="E1627" s="1361"/>
      <c r="F1627" s="1355">
        <v>0</v>
      </c>
      <c r="G1627" s="1382"/>
      <c r="H1627" s="1373"/>
      <c r="I1627" s="1365" t="e">
        <v>#N/A</v>
      </c>
      <c r="J1627" s="1356" t="s">
        <v>1364</v>
      </c>
      <c r="K1627" s="1356" t="s">
        <v>411</v>
      </c>
    </row>
    <row r="1628" spans="3:11" x14ac:dyDescent="0.25">
      <c r="C1628" s="1372"/>
      <c r="D1628" s="1378"/>
      <c r="E1628" s="1361"/>
      <c r="F1628" s="1355">
        <v>0</v>
      </c>
      <c r="G1628" s="1382"/>
      <c r="H1628" s="1373"/>
      <c r="I1628" s="1365" t="e">
        <v>#N/A</v>
      </c>
      <c r="J1628" s="1356" t="s">
        <v>1364</v>
      </c>
      <c r="K1628" s="1356" t="s">
        <v>411</v>
      </c>
    </row>
    <row r="1629" spans="3:11" x14ac:dyDescent="0.25">
      <c r="C1629" s="1372"/>
      <c r="D1629" s="1378"/>
      <c r="E1629" s="1361"/>
      <c r="F1629" s="1355">
        <v>0</v>
      </c>
      <c r="G1629" s="1382"/>
      <c r="H1629" s="1373"/>
      <c r="I1629" s="1365" t="e">
        <v>#N/A</v>
      </c>
      <c r="J1629" s="1356" t="s">
        <v>1364</v>
      </c>
      <c r="K1629" s="1356" t="s">
        <v>411</v>
      </c>
    </row>
    <row r="1630" spans="3:11" x14ac:dyDescent="0.25">
      <c r="C1630" s="1372"/>
      <c r="D1630" s="1378"/>
      <c r="E1630" s="1361"/>
      <c r="F1630" s="1355">
        <v>0</v>
      </c>
      <c r="G1630" s="1382"/>
      <c r="H1630" s="1373"/>
      <c r="I1630" s="1365" t="e">
        <v>#N/A</v>
      </c>
      <c r="J1630" s="1356" t="s">
        <v>1364</v>
      </c>
      <c r="K1630" s="1356" t="s">
        <v>411</v>
      </c>
    </row>
    <row r="1631" spans="3:11" x14ac:dyDescent="0.25">
      <c r="C1631" s="1372"/>
      <c r="D1631" s="1378"/>
      <c r="E1631" s="1361"/>
      <c r="F1631" s="1355">
        <v>0</v>
      </c>
      <c r="G1631" s="1382"/>
      <c r="H1631" s="1373"/>
      <c r="I1631" s="1365" t="e">
        <v>#N/A</v>
      </c>
      <c r="J1631" s="1356" t="s">
        <v>1364</v>
      </c>
      <c r="K1631" s="1356" t="s">
        <v>411</v>
      </c>
    </row>
    <row r="1632" spans="3:11" x14ac:dyDescent="0.25">
      <c r="C1632" s="1372"/>
      <c r="D1632" s="1378"/>
      <c r="E1632" s="1361"/>
      <c r="F1632" s="1355">
        <v>0</v>
      </c>
      <c r="G1632" s="1382"/>
      <c r="H1632" s="1373"/>
      <c r="I1632" s="1365" t="e">
        <v>#N/A</v>
      </c>
      <c r="J1632" s="1356" t="s">
        <v>1364</v>
      </c>
      <c r="K1632" s="1356" t="s">
        <v>411</v>
      </c>
    </row>
    <row r="1633" spans="3:11" x14ac:dyDescent="0.25">
      <c r="C1633" s="1372"/>
      <c r="D1633" s="1378"/>
      <c r="E1633" s="1361"/>
      <c r="F1633" s="1355">
        <v>0</v>
      </c>
      <c r="G1633" s="1382"/>
      <c r="H1633" s="1373"/>
      <c r="I1633" s="1365" t="e">
        <v>#N/A</v>
      </c>
      <c r="J1633" s="1356" t="s">
        <v>1364</v>
      </c>
      <c r="K1633" s="1356" t="s">
        <v>411</v>
      </c>
    </row>
    <row r="1634" spans="3:11" x14ac:dyDescent="0.25">
      <c r="C1634" s="1372"/>
      <c r="D1634" s="1378"/>
      <c r="E1634" s="1361"/>
      <c r="F1634" s="1355">
        <v>0</v>
      </c>
      <c r="G1634" s="1382"/>
      <c r="H1634" s="1373"/>
      <c r="I1634" s="1365" t="e">
        <v>#N/A</v>
      </c>
      <c r="J1634" s="1356" t="s">
        <v>1364</v>
      </c>
      <c r="K1634" s="1356" t="s">
        <v>411</v>
      </c>
    </row>
    <row r="1635" spans="3:11" x14ac:dyDescent="0.25">
      <c r="C1635" s="1374"/>
      <c r="D1635" s="1378"/>
      <c r="E1635" s="1361"/>
      <c r="F1635" s="1355">
        <v>0</v>
      </c>
      <c r="G1635" s="1382"/>
      <c r="H1635" s="1375"/>
      <c r="I1635" s="1365" t="e">
        <v>#N/A</v>
      </c>
      <c r="J1635" s="1356" t="s">
        <v>1364</v>
      </c>
      <c r="K1635" s="1356" t="s">
        <v>402</v>
      </c>
    </row>
    <row r="1636" spans="3:11" x14ac:dyDescent="0.25">
      <c r="C1636" s="1374"/>
      <c r="D1636" s="1378"/>
      <c r="E1636" s="1361"/>
      <c r="F1636" s="1355">
        <v>0</v>
      </c>
      <c r="G1636" s="1382"/>
      <c r="H1636" s="1375"/>
      <c r="I1636" s="1365" t="e">
        <v>#N/A</v>
      </c>
      <c r="J1636" s="1356" t="s">
        <v>1364</v>
      </c>
      <c r="K1636" s="1356" t="s">
        <v>411</v>
      </c>
    </row>
    <row r="1637" spans="3:11" x14ac:dyDescent="0.25">
      <c r="C1637" s="1374"/>
      <c r="D1637" s="1378"/>
      <c r="E1637" s="1361"/>
      <c r="F1637" s="1355">
        <v>0</v>
      </c>
      <c r="G1637" s="1382"/>
      <c r="H1637" s="1375"/>
      <c r="I1637" s="1365" t="e">
        <v>#N/A</v>
      </c>
      <c r="J1637" s="1356" t="s">
        <v>1364</v>
      </c>
      <c r="K1637" s="1356" t="s">
        <v>411</v>
      </c>
    </row>
    <row r="1638" spans="3:11" x14ac:dyDescent="0.25">
      <c r="C1638" s="1374"/>
      <c r="D1638" s="1378"/>
      <c r="E1638" s="1361"/>
      <c r="F1638" s="1355">
        <v>0</v>
      </c>
      <c r="G1638" s="1382"/>
      <c r="H1638" s="1375"/>
      <c r="I1638" s="1365" t="e">
        <v>#N/A</v>
      </c>
      <c r="J1638" s="1356" t="s">
        <v>1364</v>
      </c>
      <c r="K1638" s="1356" t="s">
        <v>411</v>
      </c>
    </row>
    <row r="1639" spans="3:11" ht="15.75" thickBot="1" x14ac:dyDescent="0.3">
      <c r="C1639" s="1376"/>
      <c r="D1639" s="1381"/>
      <c r="E1639" s="1357"/>
      <c r="F1639" s="1358">
        <v>0</v>
      </c>
      <c r="G1639" s="1383"/>
      <c r="H1639" s="1377"/>
      <c r="I1639" s="1366" t="e">
        <v>#N/A</v>
      </c>
      <c r="J1639" s="1359" t="s">
        <v>1364</v>
      </c>
      <c r="K1639" s="1363" t="s">
        <v>393</v>
      </c>
    </row>
    <row r="1641" spans="3:11" ht="15.75" thickBot="1" x14ac:dyDescent="0.3">
      <c r="C1641" s="1346"/>
      <c r="D1641" s="1346"/>
      <c r="E1641" s="1346"/>
      <c r="F1641" s="1353"/>
      <c r="G1641" s="1352"/>
      <c r="H1641" s="1353"/>
      <c r="I1641" s="1353"/>
      <c r="J1641" s="1346"/>
      <c r="K1641" s="1346"/>
    </row>
    <row r="1642" spans="3:11" ht="15.75" thickBot="1" x14ac:dyDescent="0.3">
      <c r="C1642" s="1379" t="s">
        <v>53</v>
      </c>
      <c r="D1642" s="1396">
        <v>170</v>
      </c>
      <c r="E1642" s="1346"/>
      <c r="F1642" s="1348"/>
      <c r="G1642" s="1351"/>
      <c r="H1642" s="1348"/>
      <c r="I1642" s="1348"/>
      <c r="J1642" s="1346"/>
      <c r="K1642" s="1346"/>
    </row>
    <row r="1643" spans="3:11" x14ac:dyDescent="0.25">
      <c r="C1643" s="1348"/>
      <c r="D1643" s="1347"/>
      <c r="E1643" s="1354"/>
      <c r="F1643" s="1354"/>
      <c r="G1643" s="1354"/>
      <c r="H1643" s="1350"/>
      <c r="I1643" s="1350"/>
      <c r="J1643" s="1350"/>
      <c r="K1643" s="1360"/>
    </row>
    <row r="1644" spans="3:11" x14ac:dyDescent="0.25">
      <c r="C1644" s="1348"/>
      <c r="D1644" s="1347"/>
      <c r="E1644" s="1354"/>
      <c r="F1644" s="1354"/>
      <c r="G1644" s="1354"/>
      <c r="H1644" s="1350"/>
      <c r="I1644" s="1350"/>
      <c r="J1644" s="1350"/>
      <c r="K1644" s="1360"/>
    </row>
    <row r="1645" spans="3:11" ht="15.75" x14ac:dyDescent="0.25">
      <c r="C1645" s="1384" t="s">
        <v>391</v>
      </c>
      <c r="D1645" s="1395" t="s">
        <v>2290</v>
      </c>
      <c r="E1645" s="1354"/>
      <c r="F1645" s="1354"/>
      <c r="G1645" s="1354"/>
      <c r="H1645" s="1350"/>
      <c r="I1645" s="1350"/>
      <c r="J1645" s="1350"/>
      <c r="K1645" s="1360"/>
    </row>
    <row r="1646" spans="3:11" ht="18.75" x14ac:dyDescent="0.25">
      <c r="C1646" s="1385" t="s">
        <v>2291</v>
      </c>
      <c r="D1646" s="1347"/>
      <c r="E1646" s="1354"/>
      <c r="F1646" s="1354"/>
      <c r="G1646" s="1354"/>
      <c r="H1646" s="1350"/>
      <c r="I1646" s="1350"/>
      <c r="J1646" s="1350"/>
      <c r="K1646" s="1360"/>
    </row>
    <row r="1647" spans="3:11" ht="15.75" thickBot="1" x14ac:dyDescent="0.3">
      <c r="C1647" s="1346"/>
      <c r="D1647" s="1346"/>
      <c r="E1647" s="1346"/>
      <c r="F1647" s="1354"/>
      <c r="G1647" s="1350"/>
      <c r="H1647" s="1350"/>
      <c r="I1647" s="1350"/>
      <c r="J1647" s="1346"/>
      <c r="K1647" s="1346"/>
    </row>
    <row r="1648" spans="3:11" ht="30.75" thickBot="1" x14ac:dyDescent="0.3">
      <c r="C1648" s="1364" t="s">
        <v>44</v>
      </c>
      <c r="D1648" s="1364" t="s">
        <v>55</v>
      </c>
      <c r="E1648" s="1369" t="s">
        <v>57</v>
      </c>
      <c r="F1648" s="1368" t="s">
        <v>27</v>
      </c>
      <c r="G1648" s="1367" t="s">
        <v>130</v>
      </c>
      <c r="H1648" s="1369" t="s">
        <v>46</v>
      </c>
      <c r="I1648" s="1367" t="s">
        <v>131</v>
      </c>
      <c r="J1648" s="1367" t="s">
        <v>409</v>
      </c>
      <c r="K1648" s="1367" t="s">
        <v>410</v>
      </c>
    </row>
    <row r="1649" spans="3:11" x14ac:dyDescent="0.25">
      <c r="C1649" s="1370" t="s">
        <v>2285</v>
      </c>
      <c r="D1649" s="1380">
        <v>2</v>
      </c>
      <c r="E1649" s="1387">
        <v>85</v>
      </c>
      <c r="F1649" s="1355">
        <v>170</v>
      </c>
      <c r="G1649" s="1382" t="s">
        <v>128</v>
      </c>
      <c r="H1649" s="1371" t="s">
        <v>820</v>
      </c>
      <c r="I1649" s="1365" t="s">
        <v>821</v>
      </c>
      <c r="J1649" s="1386" t="s">
        <v>1364</v>
      </c>
      <c r="K1649" s="1356" t="s">
        <v>393</v>
      </c>
    </row>
    <row r="1650" spans="3:11" x14ac:dyDescent="0.25">
      <c r="C1650" s="1370"/>
      <c r="D1650" s="1380"/>
      <c r="E1650" s="1362"/>
      <c r="F1650" s="1355">
        <v>0</v>
      </c>
      <c r="G1650" s="1382"/>
      <c r="H1650" s="1371"/>
      <c r="I1650" s="1365" t="e">
        <v>#N/A</v>
      </c>
      <c r="J1650" s="1356" t="s">
        <v>1364</v>
      </c>
      <c r="K1650" s="1356" t="s">
        <v>411</v>
      </c>
    </row>
    <row r="1651" spans="3:11" x14ac:dyDescent="0.25">
      <c r="C1651" s="1370"/>
      <c r="D1651" s="1380"/>
      <c r="E1651" s="1362"/>
      <c r="F1651" s="1355">
        <v>0</v>
      </c>
      <c r="G1651" s="1382"/>
      <c r="H1651" s="1371"/>
      <c r="I1651" s="1365" t="e">
        <v>#N/A</v>
      </c>
      <c r="J1651" s="1356" t="s">
        <v>1364</v>
      </c>
      <c r="K1651" s="1356" t="s">
        <v>411</v>
      </c>
    </row>
    <row r="1652" spans="3:11" x14ac:dyDescent="0.25">
      <c r="C1652" s="1370"/>
      <c r="D1652" s="1380"/>
      <c r="E1652" s="1362"/>
      <c r="F1652" s="1355">
        <v>0</v>
      </c>
      <c r="G1652" s="1382"/>
      <c r="H1652" s="1371"/>
      <c r="I1652" s="1365" t="e">
        <v>#N/A</v>
      </c>
      <c r="J1652" s="1356" t="s">
        <v>1364</v>
      </c>
      <c r="K1652" s="1356" t="s">
        <v>411</v>
      </c>
    </row>
    <row r="1653" spans="3:11" x14ac:dyDescent="0.25">
      <c r="C1653" s="1370"/>
      <c r="D1653" s="1380"/>
      <c r="E1653" s="1362"/>
      <c r="F1653" s="1355">
        <v>0</v>
      </c>
      <c r="G1653" s="1382"/>
      <c r="H1653" s="1371"/>
      <c r="I1653" s="1365" t="e">
        <v>#N/A</v>
      </c>
      <c r="J1653" s="1356" t="s">
        <v>1364</v>
      </c>
      <c r="K1653" s="1356" t="s">
        <v>411</v>
      </c>
    </row>
    <row r="1654" spans="3:11" x14ac:dyDescent="0.25">
      <c r="C1654" s="1370"/>
      <c r="D1654" s="1380"/>
      <c r="E1654" s="1362"/>
      <c r="F1654" s="1355">
        <v>0</v>
      </c>
      <c r="G1654" s="1382"/>
      <c r="H1654" s="1371"/>
      <c r="I1654" s="1365" t="e">
        <v>#N/A</v>
      </c>
      <c r="J1654" s="1356" t="s">
        <v>1364</v>
      </c>
      <c r="K1654" s="1356" t="s">
        <v>400</v>
      </c>
    </row>
    <row r="1655" spans="3:11" x14ac:dyDescent="0.25">
      <c r="C1655" s="1370"/>
      <c r="D1655" s="1380"/>
      <c r="E1655" s="1362"/>
      <c r="F1655" s="1355">
        <v>0</v>
      </c>
      <c r="G1655" s="1382"/>
      <c r="H1655" s="1371"/>
      <c r="I1655" s="1365" t="e">
        <v>#N/A</v>
      </c>
      <c r="J1655" s="1356" t="s">
        <v>1364</v>
      </c>
      <c r="K1655" s="1356" t="s">
        <v>411</v>
      </c>
    </row>
    <row r="1656" spans="3:11" x14ac:dyDescent="0.25">
      <c r="C1656" s="1370"/>
      <c r="D1656" s="1380"/>
      <c r="E1656" s="1362"/>
      <c r="F1656" s="1355">
        <v>0</v>
      </c>
      <c r="G1656" s="1382"/>
      <c r="H1656" s="1371"/>
      <c r="I1656" s="1365" t="e">
        <v>#N/A</v>
      </c>
      <c r="J1656" s="1356" t="s">
        <v>1364</v>
      </c>
      <c r="K1656" s="1356" t="s">
        <v>411</v>
      </c>
    </row>
    <row r="1657" spans="3:11" x14ac:dyDescent="0.25">
      <c r="C1657" s="1370"/>
      <c r="D1657" s="1380"/>
      <c r="E1657" s="1362"/>
      <c r="F1657" s="1355">
        <v>0</v>
      </c>
      <c r="G1657" s="1382"/>
      <c r="H1657" s="1371"/>
      <c r="I1657" s="1365" t="e">
        <v>#N/A</v>
      </c>
      <c r="J1657" s="1356" t="s">
        <v>1364</v>
      </c>
      <c r="K1657" s="1356" t="s">
        <v>411</v>
      </c>
    </row>
    <row r="1658" spans="3:11" x14ac:dyDescent="0.25">
      <c r="C1658" s="1370"/>
      <c r="D1658" s="1380"/>
      <c r="E1658" s="1362"/>
      <c r="F1658" s="1355">
        <v>0</v>
      </c>
      <c r="G1658" s="1382"/>
      <c r="H1658" s="1371"/>
      <c r="I1658" s="1365" t="e">
        <v>#N/A</v>
      </c>
      <c r="J1658" s="1356" t="s">
        <v>1364</v>
      </c>
      <c r="K1658" s="1356" t="s">
        <v>411</v>
      </c>
    </row>
    <row r="1659" spans="3:11" x14ac:dyDescent="0.25">
      <c r="C1659" s="1370"/>
      <c r="D1659" s="1380"/>
      <c r="E1659" s="1362"/>
      <c r="F1659" s="1355">
        <v>0</v>
      </c>
      <c r="G1659" s="1382"/>
      <c r="H1659" s="1371"/>
      <c r="I1659" s="1365" t="e">
        <v>#N/A</v>
      </c>
      <c r="J1659" s="1356" t="s">
        <v>1364</v>
      </c>
      <c r="K1659" s="1356" t="s">
        <v>411</v>
      </c>
    </row>
    <row r="1660" spans="3:11" x14ac:dyDescent="0.25">
      <c r="C1660" s="1370"/>
      <c r="D1660" s="1380"/>
      <c r="E1660" s="1362"/>
      <c r="F1660" s="1355">
        <v>0</v>
      </c>
      <c r="G1660" s="1382"/>
      <c r="H1660" s="1371"/>
      <c r="I1660" s="1365" t="e">
        <v>#N/A</v>
      </c>
      <c r="J1660" s="1356" t="s">
        <v>1364</v>
      </c>
      <c r="K1660" s="1356" t="s">
        <v>411</v>
      </c>
    </row>
    <row r="1661" spans="3:11" x14ac:dyDescent="0.25">
      <c r="C1661" s="1370"/>
      <c r="D1661" s="1380"/>
      <c r="E1661" s="1362"/>
      <c r="F1661" s="1355">
        <v>0</v>
      </c>
      <c r="G1661" s="1382"/>
      <c r="H1661" s="1371"/>
      <c r="I1661" s="1365" t="e">
        <v>#N/A</v>
      </c>
      <c r="J1661" s="1356" t="s">
        <v>1364</v>
      </c>
      <c r="K1661" s="1356" t="s">
        <v>411</v>
      </c>
    </row>
    <row r="1662" spans="3:11" x14ac:dyDescent="0.25">
      <c r="C1662" s="1370"/>
      <c r="D1662" s="1380"/>
      <c r="E1662" s="1362"/>
      <c r="F1662" s="1355">
        <v>0</v>
      </c>
      <c r="G1662" s="1382"/>
      <c r="H1662" s="1371"/>
      <c r="I1662" s="1365" t="e">
        <v>#N/A</v>
      </c>
      <c r="J1662" s="1356" t="s">
        <v>1364</v>
      </c>
      <c r="K1662" s="1356" t="s">
        <v>411</v>
      </c>
    </row>
    <row r="1663" spans="3:11" x14ac:dyDescent="0.25">
      <c r="C1663" s="1370"/>
      <c r="D1663" s="1380"/>
      <c r="E1663" s="1362"/>
      <c r="F1663" s="1355">
        <v>0</v>
      </c>
      <c r="G1663" s="1382"/>
      <c r="H1663" s="1371"/>
      <c r="I1663" s="1365" t="e">
        <v>#N/A</v>
      </c>
      <c r="J1663" s="1356" t="s">
        <v>1364</v>
      </c>
      <c r="K1663" s="1356" t="s">
        <v>411</v>
      </c>
    </row>
    <row r="1664" spans="3:11" x14ac:dyDescent="0.25">
      <c r="C1664" s="1370"/>
      <c r="D1664" s="1380"/>
      <c r="E1664" s="1362"/>
      <c r="F1664" s="1355">
        <v>0</v>
      </c>
      <c r="G1664" s="1382"/>
      <c r="H1664" s="1371"/>
      <c r="I1664" s="1365" t="e">
        <v>#N/A</v>
      </c>
      <c r="J1664" s="1356" t="s">
        <v>1364</v>
      </c>
      <c r="K1664" s="1356" t="s">
        <v>411</v>
      </c>
    </row>
    <row r="1665" spans="3:11" x14ac:dyDescent="0.25">
      <c r="C1665" s="1370"/>
      <c r="D1665" s="1380"/>
      <c r="E1665" s="1362"/>
      <c r="F1665" s="1355">
        <v>0</v>
      </c>
      <c r="G1665" s="1382"/>
      <c r="H1665" s="1371"/>
      <c r="I1665" s="1365" t="e">
        <v>#N/A</v>
      </c>
      <c r="J1665" s="1356" t="s">
        <v>1364</v>
      </c>
      <c r="K1665" s="1356" t="s">
        <v>411</v>
      </c>
    </row>
    <row r="1666" spans="3:11" x14ac:dyDescent="0.25">
      <c r="C1666" s="1370"/>
      <c r="D1666" s="1380"/>
      <c r="E1666" s="1362"/>
      <c r="F1666" s="1355">
        <v>0</v>
      </c>
      <c r="G1666" s="1382"/>
      <c r="H1666" s="1371"/>
      <c r="I1666" s="1365" t="e">
        <v>#N/A</v>
      </c>
      <c r="J1666" s="1356" t="s">
        <v>1364</v>
      </c>
      <c r="K1666" s="1356" t="s">
        <v>411</v>
      </c>
    </row>
    <row r="1667" spans="3:11" x14ac:dyDescent="0.25">
      <c r="C1667" s="1370"/>
      <c r="D1667" s="1380"/>
      <c r="E1667" s="1362"/>
      <c r="F1667" s="1355">
        <v>0</v>
      </c>
      <c r="G1667" s="1382"/>
      <c r="H1667" s="1371"/>
      <c r="I1667" s="1365" t="e">
        <v>#N/A</v>
      </c>
      <c r="J1667" s="1356" t="s">
        <v>1364</v>
      </c>
      <c r="K1667" s="1356" t="s">
        <v>411</v>
      </c>
    </row>
    <row r="1668" spans="3:11" x14ac:dyDescent="0.25">
      <c r="C1668" s="1370"/>
      <c r="D1668" s="1380"/>
      <c r="E1668" s="1362"/>
      <c r="F1668" s="1355">
        <v>0</v>
      </c>
      <c r="G1668" s="1382"/>
      <c r="H1668" s="1371"/>
      <c r="I1668" s="1365" t="e">
        <v>#N/A</v>
      </c>
      <c r="J1668" s="1356" t="s">
        <v>1364</v>
      </c>
      <c r="K1668" s="1356" t="s">
        <v>411</v>
      </c>
    </row>
    <row r="1669" spans="3:11" x14ac:dyDescent="0.25">
      <c r="C1669" s="1370"/>
      <c r="D1669" s="1380"/>
      <c r="E1669" s="1362"/>
      <c r="F1669" s="1355">
        <v>0</v>
      </c>
      <c r="G1669" s="1382"/>
      <c r="H1669" s="1371"/>
      <c r="I1669" s="1365" t="e">
        <v>#N/A</v>
      </c>
      <c r="J1669" s="1356" t="s">
        <v>1364</v>
      </c>
      <c r="K1669" s="1356" t="s">
        <v>411</v>
      </c>
    </row>
    <row r="1670" spans="3:11" x14ac:dyDescent="0.25">
      <c r="C1670" s="1370"/>
      <c r="D1670" s="1380"/>
      <c r="E1670" s="1362"/>
      <c r="F1670" s="1355">
        <v>0</v>
      </c>
      <c r="G1670" s="1382"/>
      <c r="H1670" s="1371"/>
      <c r="I1670" s="1365" t="e">
        <v>#N/A</v>
      </c>
      <c r="J1670" s="1356" t="s">
        <v>1364</v>
      </c>
      <c r="K1670" s="1356" t="s">
        <v>411</v>
      </c>
    </row>
    <row r="1671" spans="3:11" x14ac:dyDescent="0.25">
      <c r="C1671" s="1372"/>
      <c r="D1671" s="1378"/>
      <c r="E1671" s="1361"/>
      <c r="F1671" s="1355">
        <v>0</v>
      </c>
      <c r="G1671" s="1382"/>
      <c r="H1671" s="1373"/>
      <c r="I1671" s="1365" t="e">
        <v>#N/A</v>
      </c>
      <c r="J1671" s="1356" t="s">
        <v>1364</v>
      </c>
      <c r="K1671" s="1356" t="s">
        <v>411</v>
      </c>
    </row>
    <row r="1672" spans="3:11" x14ac:dyDescent="0.25">
      <c r="C1672" s="1372"/>
      <c r="D1672" s="1378"/>
      <c r="E1672" s="1361"/>
      <c r="F1672" s="1355">
        <v>0</v>
      </c>
      <c r="G1672" s="1382"/>
      <c r="H1672" s="1373"/>
      <c r="I1672" s="1365" t="e">
        <v>#N/A</v>
      </c>
      <c r="J1672" s="1356" t="s">
        <v>1364</v>
      </c>
      <c r="K1672" s="1356" t="s">
        <v>411</v>
      </c>
    </row>
    <row r="1673" spans="3:11" x14ac:dyDescent="0.25">
      <c r="C1673" s="1372"/>
      <c r="D1673" s="1378"/>
      <c r="E1673" s="1361"/>
      <c r="F1673" s="1355">
        <v>0</v>
      </c>
      <c r="G1673" s="1382"/>
      <c r="H1673" s="1373"/>
      <c r="I1673" s="1365" t="e">
        <v>#N/A</v>
      </c>
      <c r="J1673" s="1356" t="s">
        <v>1364</v>
      </c>
      <c r="K1673" s="1356" t="s">
        <v>411</v>
      </c>
    </row>
    <row r="1674" spans="3:11" x14ac:dyDescent="0.25">
      <c r="C1674" s="1372"/>
      <c r="D1674" s="1378"/>
      <c r="E1674" s="1361"/>
      <c r="F1674" s="1355">
        <v>0</v>
      </c>
      <c r="G1674" s="1382"/>
      <c r="H1674" s="1373"/>
      <c r="I1674" s="1365" t="e">
        <v>#N/A</v>
      </c>
      <c r="J1674" s="1356" t="s">
        <v>1364</v>
      </c>
      <c r="K1674" s="1356" t="s">
        <v>411</v>
      </c>
    </row>
    <row r="1675" spans="3:11" x14ac:dyDescent="0.25">
      <c r="C1675" s="1372"/>
      <c r="D1675" s="1378"/>
      <c r="E1675" s="1361"/>
      <c r="F1675" s="1355">
        <v>0</v>
      </c>
      <c r="G1675" s="1382"/>
      <c r="H1675" s="1373"/>
      <c r="I1675" s="1365" t="e">
        <v>#N/A</v>
      </c>
      <c r="J1675" s="1356" t="s">
        <v>1364</v>
      </c>
      <c r="K1675" s="1356" t="s">
        <v>411</v>
      </c>
    </row>
    <row r="1676" spans="3:11" x14ac:dyDescent="0.25">
      <c r="C1676" s="1372"/>
      <c r="D1676" s="1378"/>
      <c r="E1676" s="1361"/>
      <c r="F1676" s="1355">
        <v>0</v>
      </c>
      <c r="G1676" s="1382"/>
      <c r="H1676" s="1373"/>
      <c r="I1676" s="1365" t="e">
        <v>#N/A</v>
      </c>
      <c r="J1676" s="1356" t="s">
        <v>1364</v>
      </c>
      <c r="K1676" s="1356" t="s">
        <v>411</v>
      </c>
    </row>
    <row r="1677" spans="3:11" x14ac:dyDescent="0.25">
      <c r="C1677" s="1372"/>
      <c r="D1677" s="1378"/>
      <c r="E1677" s="1361"/>
      <c r="F1677" s="1355">
        <v>0</v>
      </c>
      <c r="G1677" s="1382"/>
      <c r="H1677" s="1373"/>
      <c r="I1677" s="1365" t="e">
        <v>#N/A</v>
      </c>
      <c r="J1677" s="1356" t="s">
        <v>1364</v>
      </c>
      <c r="K1677" s="1356" t="s">
        <v>411</v>
      </c>
    </row>
    <row r="1678" spans="3:11" x14ac:dyDescent="0.25">
      <c r="C1678" s="1372"/>
      <c r="D1678" s="1378"/>
      <c r="E1678" s="1361"/>
      <c r="F1678" s="1355">
        <v>0</v>
      </c>
      <c r="G1678" s="1382"/>
      <c r="H1678" s="1373"/>
      <c r="I1678" s="1365" t="e">
        <v>#N/A</v>
      </c>
      <c r="J1678" s="1356" t="s">
        <v>1364</v>
      </c>
      <c r="K1678" s="1356" t="s">
        <v>411</v>
      </c>
    </row>
    <row r="1679" spans="3:11" x14ac:dyDescent="0.25">
      <c r="C1679" s="1374"/>
      <c r="D1679" s="1378"/>
      <c r="E1679" s="1361"/>
      <c r="F1679" s="1355">
        <v>0</v>
      </c>
      <c r="G1679" s="1382"/>
      <c r="H1679" s="1375"/>
      <c r="I1679" s="1365" t="e">
        <v>#N/A</v>
      </c>
      <c r="J1679" s="1356" t="s">
        <v>1364</v>
      </c>
      <c r="K1679" s="1356" t="s">
        <v>402</v>
      </c>
    </row>
    <row r="1680" spans="3:11" x14ac:dyDescent="0.25">
      <c r="C1680" s="1374"/>
      <c r="D1680" s="1378"/>
      <c r="E1680" s="1361"/>
      <c r="F1680" s="1355">
        <v>0</v>
      </c>
      <c r="G1680" s="1382"/>
      <c r="H1680" s="1375"/>
      <c r="I1680" s="1365" t="e">
        <v>#N/A</v>
      </c>
      <c r="J1680" s="1356" t="s">
        <v>1364</v>
      </c>
      <c r="K1680" s="1356" t="s">
        <v>411</v>
      </c>
    </row>
    <row r="1681" spans="3:11" x14ac:dyDescent="0.25">
      <c r="C1681" s="1374"/>
      <c r="D1681" s="1378"/>
      <c r="E1681" s="1361"/>
      <c r="F1681" s="1355">
        <v>0</v>
      </c>
      <c r="G1681" s="1382"/>
      <c r="H1681" s="1375"/>
      <c r="I1681" s="1365" t="e">
        <v>#N/A</v>
      </c>
      <c r="J1681" s="1356" t="s">
        <v>1364</v>
      </c>
      <c r="K1681" s="1356" t="s">
        <v>411</v>
      </c>
    </row>
    <row r="1682" spans="3:11" x14ac:dyDescent="0.25">
      <c r="C1682" s="1374"/>
      <c r="D1682" s="1378"/>
      <c r="E1682" s="1361"/>
      <c r="F1682" s="1355">
        <v>0</v>
      </c>
      <c r="G1682" s="1382"/>
      <c r="H1682" s="1375"/>
      <c r="I1682" s="1365" t="e">
        <v>#N/A</v>
      </c>
      <c r="J1682" s="1356" t="s">
        <v>1364</v>
      </c>
      <c r="K1682" s="1356" t="s">
        <v>411</v>
      </c>
    </row>
    <row r="1683" spans="3:11" ht="15.75" thickBot="1" x14ac:dyDescent="0.3">
      <c r="C1683" s="1376"/>
      <c r="D1683" s="1381"/>
      <c r="E1683" s="1357"/>
      <c r="F1683" s="1358">
        <v>0</v>
      </c>
      <c r="G1683" s="1383"/>
      <c r="H1683" s="1377"/>
      <c r="I1683" s="1366" t="e">
        <v>#N/A</v>
      </c>
      <c r="J1683" s="1359" t="s">
        <v>1364</v>
      </c>
      <c r="K1683" s="1363" t="s">
        <v>393</v>
      </c>
    </row>
    <row r="1685" spans="3:11" ht="15.75" thickBot="1" x14ac:dyDescent="0.3">
      <c r="C1685" s="1346"/>
      <c r="D1685" s="1346"/>
      <c r="E1685" s="1346"/>
      <c r="F1685" s="1346"/>
      <c r="G1685" s="1346"/>
      <c r="H1685" s="1346"/>
      <c r="I1685" s="1346"/>
      <c r="J1685" s="1346"/>
      <c r="K1685" s="1346"/>
    </row>
    <row r="1686" spans="3:11" ht="15.75" thickBot="1" x14ac:dyDescent="0.3">
      <c r="C1686" s="1379" t="s">
        <v>53</v>
      </c>
      <c r="D1686" s="1396">
        <v>170</v>
      </c>
      <c r="E1686" s="1346"/>
      <c r="F1686" s="1348"/>
      <c r="G1686" s="1351"/>
      <c r="H1686" s="1348"/>
      <c r="I1686" s="1348"/>
      <c r="J1686" s="1346"/>
      <c r="K1686" s="1346"/>
    </row>
    <row r="1687" spans="3:11" x14ac:dyDescent="0.25">
      <c r="C1687" s="1348"/>
      <c r="D1687" s="1347"/>
      <c r="E1687" s="1354"/>
      <c r="F1687" s="1354"/>
      <c r="G1687" s="1354"/>
      <c r="H1687" s="1350"/>
      <c r="I1687" s="1350"/>
      <c r="J1687" s="1350"/>
      <c r="K1687" s="1360"/>
    </row>
    <row r="1688" spans="3:11" x14ac:dyDescent="0.25">
      <c r="C1688" s="1348"/>
      <c r="D1688" s="1347"/>
      <c r="E1688" s="1354"/>
      <c r="F1688" s="1354"/>
      <c r="G1688" s="1354"/>
      <c r="H1688" s="1350"/>
      <c r="I1688" s="1350"/>
      <c r="J1688" s="1350"/>
      <c r="K1688" s="1360"/>
    </row>
    <row r="1689" spans="3:11" ht="15.75" x14ac:dyDescent="0.25">
      <c r="C1689" s="1384" t="s">
        <v>391</v>
      </c>
      <c r="D1689" s="1395" t="s">
        <v>2292</v>
      </c>
      <c r="E1689" s="1354"/>
      <c r="F1689" s="1354"/>
      <c r="G1689" s="1354"/>
      <c r="H1689" s="1350"/>
      <c r="I1689" s="1350"/>
      <c r="J1689" s="1350"/>
      <c r="K1689" s="1360"/>
    </row>
    <row r="1690" spans="3:11" ht="18.75" x14ac:dyDescent="0.25">
      <c r="C1690" s="1385" t="s">
        <v>2293</v>
      </c>
      <c r="D1690" s="1347"/>
      <c r="E1690" s="1354"/>
      <c r="F1690" s="1354"/>
      <c r="G1690" s="1354"/>
      <c r="H1690" s="1350"/>
      <c r="I1690" s="1350"/>
      <c r="J1690" s="1350"/>
      <c r="K1690" s="1360"/>
    </row>
    <row r="1691" spans="3:11" ht="15.75" thickBot="1" x14ac:dyDescent="0.3">
      <c r="C1691" s="1346"/>
      <c r="D1691" s="1346"/>
      <c r="E1691" s="1346"/>
      <c r="F1691" s="1354"/>
      <c r="G1691" s="1350"/>
      <c r="H1691" s="1350"/>
      <c r="I1691" s="1350"/>
      <c r="J1691" s="1346"/>
      <c r="K1691" s="1346"/>
    </row>
    <row r="1692" spans="3:11" ht="30.75" thickBot="1" x14ac:dyDescent="0.3">
      <c r="C1692" s="1364" t="s">
        <v>44</v>
      </c>
      <c r="D1692" s="1364" t="s">
        <v>55</v>
      </c>
      <c r="E1692" s="1369" t="s">
        <v>57</v>
      </c>
      <c r="F1692" s="1368" t="s">
        <v>27</v>
      </c>
      <c r="G1692" s="1367" t="s">
        <v>130</v>
      </c>
      <c r="H1692" s="1369" t="s">
        <v>46</v>
      </c>
      <c r="I1692" s="1367" t="s">
        <v>131</v>
      </c>
      <c r="J1692" s="1367" t="s">
        <v>409</v>
      </c>
      <c r="K1692" s="1367" t="s">
        <v>410</v>
      </c>
    </row>
    <row r="1693" spans="3:11" x14ac:dyDescent="0.25">
      <c r="C1693" s="1370" t="s">
        <v>2285</v>
      </c>
      <c r="D1693" s="1380">
        <v>2</v>
      </c>
      <c r="E1693" s="1387">
        <v>85</v>
      </c>
      <c r="F1693" s="1355">
        <v>170</v>
      </c>
      <c r="G1693" s="1382" t="s">
        <v>128</v>
      </c>
      <c r="H1693" s="1371" t="s">
        <v>820</v>
      </c>
      <c r="I1693" s="1365" t="s">
        <v>821</v>
      </c>
      <c r="J1693" s="1386" t="s">
        <v>1364</v>
      </c>
      <c r="K1693" s="1356" t="s">
        <v>399</v>
      </c>
    </row>
    <row r="1694" spans="3:11" x14ac:dyDescent="0.25">
      <c r="C1694" s="1370"/>
      <c r="D1694" s="1380"/>
      <c r="E1694" s="1362"/>
      <c r="F1694" s="1355">
        <v>0</v>
      </c>
      <c r="G1694" s="1382"/>
      <c r="H1694" s="1371"/>
      <c r="I1694" s="1365" t="e">
        <v>#N/A</v>
      </c>
      <c r="J1694" s="1356" t="s">
        <v>1364</v>
      </c>
      <c r="K1694" s="1356" t="s">
        <v>411</v>
      </c>
    </row>
    <row r="1695" spans="3:11" x14ac:dyDescent="0.25">
      <c r="C1695" s="1370"/>
      <c r="D1695" s="1380"/>
      <c r="E1695" s="1362"/>
      <c r="F1695" s="1355">
        <v>0</v>
      </c>
      <c r="G1695" s="1382"/>
      <c r="H1695" s="1371"/>
      <c r="I1695" s="1365" t="e">
        <v>#N/A</v>
      </c>
      <c r="J1695" s="1356" t="s">
        <v>1364</v>
      </c>
      <c r="K1695" s="1356" t="s">
        <v>411</v>
      </c>
    </row>
    <row r="1696" spans="3:11" x14ac:dyDescent="0.25">
      <c r="C1696" s="1370"/>
      <c r="D1696" s="1380"/>
      <c r="E1696" s="1362"/>
      <c r="F1696" s="1355">
        <v>0</v>
      </c>
      <c r="G1696" s="1382"/>
      <c r="H1696" s="1371"/>
      <c r="I1696" s="1365" t="e">
        <v>#N/A</v>
      </c>
      <c r="J1696" s="1356" t="s">
        <v>1364</v>
      </c>
      <c r="K1696" s="1356" t="s">
        <v>411</v>
      </c>
    </row>
    <row r="1697" spans="3:11" x14ac:dyDescent="0.25">
      <c r="C1697" s="1370"/>
      <c r="D1697" s="1380"/>
      <c r="E1697" s="1362"/>
      <c r="F1697" s="1355">
        <v>0</v>
      </c>
      <c r="G1697" s="1382"/>
      <c r="H1697" s="1371"/>
      <c r="I1697" s="1365" t="e">
        <v>#N/A</v>
      </c>
      <c r="J1697" s="1356" t="s">
        <v>1364</v>
      </c>
      <c r="K1697" s="1356" t="s">
        <v>411</v>
      </c>
    </row>
    <row r="1698" spans="3:11" x14ac:dyDescent="0.25">
      <c r="C1698" s="1370"/>
      <c r="D1698" s="1380"/>
      <c r="E1698" s="1362"/>
      <c r="F1698" s="1355">
        <v>0</v>
      </c>
      <c r="G1698" s="1382"/>
      <c r="H1698" s="1371"/>
      <c r="I1698" s="1365" t="e">
        <v>#N/A</v>
      </c>
      <c r="J1698" s="1356" t="s">
        <v>1364</v>
      </c>
      <c r="K1698" s="1356" t="s">
        <v>400</v>
      </c>
    </row>
    <row r="1699" spans="3:11" x14ac:dyDescent="0.25">
      <c r="C1699" s="1370"/>
      <c r="D1699" s="1380"/>
      <c r="E1699" s="1362"/>
      <c r="F1699" s="1355">
        <v>0</v>
      </c>
      <c r="G1699" s="1382"/>
      <c r="H1699" s="1371"/>
      <c r="I1699" s="1365" t="e">
        <v>#N/A</v>
      </c>
      <c r="J1699" s="1356" t="s">
        <v>1364</v>
      </c>
      <c r="K1699" s="1356" t="s">
        <v>411</v>
      </c>
    </row>
    <row r="1700" spans="3:11" x14ac:dyDescent="0.25">
      <c r="C1700" s="1370"/>
      <c r="D1700" s="1380"/>
      <c r="E1700" s="1362"/>
      <c r="F1700" s="1355">
        <v>0</v>
      </c>
      <c r="G1700" s="1382"/>
      <c r="H1700" s="1371"/>
      <c r="I1700" s="1365" t="e">
        <v>#N/A</v>
      </c>
      <c r="J1700" s="1356" t="s">
        <v>1364</v>
      </c>
      <c r="K1700" s="1356" t="s">
        <v>411</v>
      </c>
    </row>
    <row r="1701" spans="3:11" x14ac:dyDescent="0.25">
      <c r="C1701" s="1370"/>
      <c r="D1701" s="1380"/>
      <c r="E1701" s="1362"/>
      <c r="F1701" s="1355">
        <v>0</v>
      </c>
      <c r="G1701" s="1382"/>
      <c r="H1701" s="1371"/>
      <c r="I1701" s="1365" t="e">
        <v>#N/A</v>
      </c>
      <c r="J1701" s="1356" t="s">
        <v>1364</v>
      </c>
      <c r="K1701" s="1356" t="s">
        <v>411</v>
      </c>
    </row>
    <row r="1702" spans="3:11" x14ac:dyDescent="0.25">
      <c r="C1702" s="1370"/>
      <c r="D1702" s="1380"/>
      <c r="E1702" s="1362"/>
      <c r="F1702" s="1355">
        <v>0</v>
      </c>
      <c r="G1702" s="1382"/>
      <c r="H1702" s="1371"/>
      <c r="I1702" s="1365" t="e">
        <v>#N/A</v>
      </c>
      <c r="J1702" s="1356" t="s">
        <v>1364</v>
      </c>
      <c r="K1702" s="1356" t="s">
        <v>411</v>
      </c>
    </row>
    <row r="1703" spans="3:11" x14ac:dyDescent="0.25">
      <c r="C1703" s="1370"/>
      <c r="D1703" s="1380"/>
      <c r="E1703" s="1362"/>
      <c r="F1703" s="1355">
        <v>0</v>
      </c>
      <c r="G1703" s="1382"/>
      <c r="H1703" s="1371"/>
      <c r="I1703" s="1365" t="e">
        <v>#N/A</v>
      </c>
      <c r="J1703" s="1356" t="s">
        <v>1364</v>
      </c>
      <c r="K1703" s="1356" t="s">
        <v>411</v>
      </c>
    </row>
    <row r="1704" spans="3:11" x14ac:dyDescent="0.25">
      <c r="C1704" s="1370"/>
      <c r="D1704" s="1380"/>
      <c r="E1704" s="1362"/>
      <c r="F1704" s="1355">
        <v>0</v>
      </c>
      <c r="G1704" s="1382"/>
      <c r="H1704" s="1371"/>
      <c r="I1704" s="1365" t="e">
        <v>#N/A</v>
      </c>
      <c r="J1704" s="1356" t="s">
        <v>1364</v>
      </c>
      <c r="K1704" s="1356" t="s">
        <v>411</v>
      </c>
    </row>
    <row r="1705" spans="3:11" x14ac:dyDescent="0.25">
      <c r="C1705" s="1370"/>
      <c r="D1705" s="1380"/>
      <c r="E1705" s="1362"/>
      <c r="F1705" s="1355">
        <v>0</v>
      </c>
      <c r="G1705" s="1382"/>
      <c r="H1705" s="1371"/>
      <c r="I1705" s="1365" t="e">
        <v>#N/A</v>
      </c>
      <c r="J1705" s="1356" t="s">
        <v>1364</v>
      </c>
      <c r="K1705" s="1356" t="s">
        <v>411</v>
      </c>
    </row>
    <row r="1706" spans="3:11" x14ac:dyDescent="0.25">
      <c r="C1706" s="1370"/>
      <c r="D1706" s="1380"/>
      <c r="E1706" s="1362"/>
      <c r="F1706" s="1355">
        <v>0</v>
      </c>
      <c r="G1706" s="1382"/>
      <c r="H1706" s="1371"/>
      <c r="I1706" s="1365" t="e">
        <v>#N/A</v>
      </c>
      <c r="J1706" s="1356" t="s">
        <v>1364</v>
      </c>
      <c r="K1706" s="1356" t="s">
        <v>411</v>
      </c>
    </row>
    <row r="1707" spans="3:11" x14ac:dyDescent="0.25">
      <c r="C1707" s="1370"/>
      <c r="D1707" s="1380"/>
      <c r="E1707" s="1362"/>
      <c r="F1707" s="1355">
        <v>0</v>
      </c>
      <c r="G1707" s="1382"/>
      <c r="H1707" s="1371"/>
      <c r="I1707" s="1365" t="e">
        <v>#N/A</v>
      </c>
      <c r="J1707" s="1356" t="s">
        <v>1364</v>
      </c>
      <c r="K1707" s="1356" t="s">
        <v>411</v>
      </c>
    </row>
    <row r="1708" spans="3:11" x14ac:dyDescent="0.25">
      <c r="C1708" s="1370"/>
      <c r="D1708" s="1380"/>
      <c r="E1708" s="1362"/>
      <c r="F1708" s="1355">
        <v>0</v>
      </c>
      <c r="G1708" s="1382"/>
      <c r="H1708" s="1371"/>
      <c r="I1708" s="1365" t="e">
        <v>#N/A</v>
      </c>
      <c r="J1708" s="1356" t="s">
        <v>1364</v>
      </c>
      <c r="K1708" s="1356" t="s">
        <v>411</v>
      </c>
    </row>
    <row r="1709" spans="3:11" x14ac:dyDescent="0.25">
      <c r="C1709" s="1370"/>
      <c r="D1709" s="1380"/>
      <c r="E1709" s="1362"/>
      <c r="F1709" s="1355">
        <v>0</v>
      </c>
      <c r="G1709" s="1382"/>
      <c r="H1709" s="1371"/>
      <c r="I1709" s="1365" t="e">
        <v>#N/A</v>
      </c>
      <c r="J1709" s="1356" t="s">
        <v>1364</v>
      </c>
      <c r="K1709" s="1356" t="s">
        <v>411</v>
      </c>
    </row>
    <row r="1710" spans="3:11" x14ac:dyDescent="0.25">
      <c r="C1710" s="1370"/>
      <c r="D1710" s="1380"/>
      <c r="E1710" s="1362"/>
      <c r="F1710" s="1355">
        <v>0</v>
      </c>
      <c r="G1710" s="1382"/>
      <c r="H1710" s="1371"/>
      <c r="I1710" s="1365" t="e">
        <v>#N/A</v>
      </c>
      <c r="J1710" s="1356" t="s">
        <v>1364</v>
      </c>
      <c r="K1710" s="1356" t="s">
        <v>411</v>
      </c>
    </row>
    <row r="1711" spans="3:11" x14ac:dyDescent="0.25">
      <c r="C1711" s="1370"/>
      <c r="D1711" s="1380"/>
      <c r="E1711" s="1362"/>
      <c r="F1711" s="1355">
        <v>0</v>
      </c>
      <c r="G1711" s="1382"/>
      <c r="H1711" s="1371"/>
      <c r="I1711" s="1365" t="e">
        <v>#N/A</v>
      </c>
      <c r="J1711" s="1356" t="s">
        <v>1364</v>
      </c>
      <c r="K1711" s="1356" t="s">
        <v>411</v>
      </c>
    </row>
    <row r="1712" spans="3:11" x14ac:dyDescent="0.25">
      <c r="C1712" s="1370"/>
      <c r="D1712" s="1380"/>
      <c r="E1712" s="1362"/>
      <c r="F1712" s="1355">
        <v>0</v>
      </c>
      <c r="G1712" s="1382"/>
      <c r="H1712" s="1371"/>
      <c r="I1712" s="1365" t="e">
        <v>#N/A</v>
      </c>
      <c r="J1712" s="1356" t="s">
        <v>1364</v>
      </c>
      <c r="K1712" s="1356" t="s">
        <v>411</v>
      </c>
    </row>
    <row r="1713" spans="3:11" x14ac:dyDescent="0.25">
      <c r="C1713" s="1370"/>
      <c r="D1713" s="1380"/>
      <c r="E1713" s="1362"/>
      <c r="F1713" s="1355">
        <v>0</v>
      </c>
      <c r="G1713" s="1382"/>
      <c r="H1713" s="1371"/>
      <c r="I1713" s="1365" t="e">
        <v>#N/A</v>
      </c>
      <c r="J1713" s="1356" t="s">
        <v>1364</v>
      </c>
      <c r="K1713" s="1356" t="s">
        <v>411</v>
      </c>
    </row>
    <row r="1714" spans="3:11" x14ac:dyDescent="0.25">
      <c r="C1714" s="1370"/>
      <c r="D1714" s="1380"/>
      <c r="E1714" s="1362"/>
      <c r="F1714" s="1355">
        <v>0</v>
      </c>
      <c r="G1714" s="1382"/>
      <c r="H1714" s="1371"/>
      <c r="I1714" s="1365" t="e">
        <v>#N/A</v>
      </c>
      <c r="J1714" s="1356" t="s">
        <v>1364</v>
      </c>
      <c r="K1714" s="1356" t="s">
        <v>411</v>
      </c>
    </row>
    <row r="1715" spans="3:11" x14ac:dyDescent="0.25">
      <c r="C1715" s="1372"/>
      <c r="D1715" s="1378"/>
      <c r="E1715" s="1361"/>
      <c r="F1715" s="1355">
        <v>0</v>
      </c>
      <c r="G1715" s="1382"/>
      <c r="H1715" s="1373"/>
      <c r="I1715" s="1365" t="e">
        <v>#N/A</v>
      </c>
      <c r="J1715" s="1356" t="s">
        <v>1364</v>
      </c>
      <c r="K1715" s="1356" t="s">
        <v>411</v>
      </c>
    </row>
    <row r="1716" spans="3:11" x14ac:dyDescent="0.25">
      <c r="C1716" s="1372"/>
      <c r="D1716" s="1378"/>
      <c r="E1716" s="1361"/>
      <c r="F1716" s="1355">
        <v>0</v>
      </c>
      <c r="G1716" s="1382"/>
      <c r="H1716" s="1373"/>
      <c r="I1716" s="1365" t="e">
        <v>#N/A</v>
      </c>
      <c r="J1716" s="1356" t="s">
        <v>1364</v>
      </c>
      <c r="K1716" s="1356" t="s">
        <v>411</v>
      </c>
    </row>
    <row r="1717" spans="3:11" x14ac:dyDescent="0.25">
      <c r="C1717" s="1372"/>
      <c r="D1717" s="1378"/>
      <c r="E1717" s="1361"/>
      <c r="F1717" s="1355">
        <v>0</v>
      </c>
      <c r="G1717" s="1382"/>
      <c r="H1717" s="1373"/>
      <c r="I1717" s="1365" t="e">
        <v>#N/A</v>
      </c>
      <c r="J1717" s="1356" t="s">
        <v>1364</v>
      </c>
      <c r="K1717" s="1356" t="s">
        <v>411</v>
      </c>
    </row>
    <row r="1718" spans="3:11" x14ac:dyDescent="0.25">
      <c r="C1718" s="1372"/>
      <c r="D1718" s="1378"/>
      <c r="E1718" s="1361"/>
      <c r="F1718" s="1355">
        <v>0</v>
      </c>
      <c r="G1718" s="1382"/>
      <c r="H1718" s="1373"/>
      <c r="I1718" s="1365" t="e">
        <v>#N/A</v>
      </c>
      <c r="J1718" s="1356" t="s">
        <v>1364</v>
      </c>
      <c r="K1718" s="1356" t="s">
        <v>411</v>
      </c>
    </row>
    <row r="1719" spans="3:11" x14ac:dyDescent="0.25">
      <c r="C1719" s="1372"/>
      <c r="D1719" s="1378"/>
      <c r="E1719" s="1361"/>
      <c r="F1719" s="1355">
        <v>0</v>
      </c>
      <c r="G1719" s="1382"/>
      <c r="H1719" s="1373"/>
      <c r="I1719" s="1365" t="e">
        <v>#N/A</v>
      </c>
      <c r="J1719" s="1356" t="s">
        <v>1364</v>
      </c>
      <c r="K1719" s="1356" t="s">
        <v>411</v>
      </c>
    </row>
    <row r="1720" spans="3:11" x14ac:dyDescent="0.25">
      <c r="C1720" s="1372"/>
      <c r="D1720" s="1378"/>
      <c r="E1720" s="1361"/>
      <c r="F1720" s="1355">
        <v>0</v>
      </c>
      <c r="G1720" s="1382"/>
      <c r="H1720" s="1373"/>
      <c r="I1720" s="1365" t="e">
        <v>#N/A</v>
      </c>
      <c r="J1720" s="1356" t="s">
        <v>1364</v>
      </c>
      <c r="K1720" s="1356" t="s">
        <v>411</v>
      </c>
    </row>
    <row r="1721" spans="3:11" x14ac:dyDescent="0.25">
      <c r="C1721" s="1372"/>
      <c r="D1721" s="1378"/>
      <c r="E1721" s="1361"/>
      <c r="F1721" s="1355">
        <v>0</v>
      </c>
      <c r="G1721" s="1382"/>
      <c r="H1721" s="1373"/>
      <c r="I1721" s="1365" t="e">
        <v>#N/A</v>
      </c>
      <c r="J1721" s="1356" t="s">
        <v>1364</v>
      </c>
      <c r="K1721" s="1356" t="s">
        <v>411</v>
      </c>
    </row>
    <row r="1722" spans="3:11" x14ac:dyDescent="0.25">
      <c r="C1722" s="1372"/>
      <c r="D1722" s="1378"/>
      <c r="E1722" s="1361"/>
      <c r="F1722" s="1355">
        <v>0</v>
      </c>
      <c r="G1722" s="1382"/>
      <c r="H1722" s="1373"/>
      <c r="I1722" s="1365" t="e">
        <v>#N/A</v>
      </c>
      <c r="J1722" s="1356" t="s">
        <v>1364</v>
      </c>
      <c r="K1722" s="1356" t="s">
        <v>411</v>
      </c>
    </row>
    <row r="1723" spans="3:11" x14ac:dyDescent="0.25">
      <c r="C1723" s="1374"/>
      <c r="D1723" s="1378"/>
      <c r="E1723" s="1361"/>
      <c r="F1723" s="1355">
        <v>0</v>
      </c>
      <c r="G1723" s="1382"/>
      <c r="H1723" s="1375"/>
      <c r="I1723" s="1365" t="e">
        <v>#N/A</v>
      </c>
      <c r="J1723" s="1356" t="s">
        <v>1364</v>
      </c>
      <c r="K1723" s="1356" t="s">
        <v>402</v>
      </c>
    </row>
    <row r="1724" spans="3:11" x14ac:dyDescent="0.25">
      <c r="C1724" s="1374"/>
      <c r="D1724" s="1378"/>
      <c r="E1724" s="1361"/>
      <c r="F1724" s="1355">
        <v>0</v>
      </c>
      <c r="G1724" s="1382"/>
      <c r="H1724" s="1375"/>
      <c r="I1724" s="1365" t="e">
        <v>#N/A</v>
      </c>
      <c r="J1724" s="1356" t="s">
        <v>1364</v>
      </c>
      <c r="K1724" s="1356" t="s">
        <v>411</v>
      </c>
    </row>
    <row r="1725" spans="3:11" x14ac:dyDescent="0.25">
      <c r="C1725" s="1374"/>
      <c r="D1725" s="1378"/>
      <c r="E1725" s="1361"/>
      <c r="F1725" s="1355">
        <v>0</v>
      </c>
      <c r="G1725" s="1382"/>
      <c r="H1725" s="1375"/>
      <c r="I1725" s="1365" t="e">
        <v>#N/A</v>
      </c>
      <c r="J1725" s="1356" t="s">
        <v>1364</v>
      </c>
      <c r="K1725" s="1356" t="s">
        <v>411</v>
      </c>
    </row>
    <row r="1726" spans="3:11" x14ac:dyDescent="0.25">
      <c r="C1726" s="1374"/>
      <c r="D1726" s="1378"/>
      <c r="E1726" s="1361"/>
      <c r="F1726" s="1355">
        <v>0</v>
      </c>
      <c r="G1726" s="1382"/>
      <c r="H1726" s="1375"/>
      <c r="I1726" s="1365" t="e">
        <v>#N/A</v>
      </c>
      <c r="J1726" s="1356" t="s">
        <v>1364</v>
      </c>
      <c r="K1726" s="1356" t="s">
        <v>411</v>
      </c>
    </row>
    <row r="1727" spans="3:11" ht="15.75" thickBot="1" x14ac:dyDescent="0.3">
      <c r="C1727" s="1376"/>
      <c r="D1727" s="1381"/>
      <c r="E1727" s="1357"/>
      <c r="F1727" s="1358">
        <v>0</v>
      </c>
      <c r="G1727" s="1383"/>
      <c r="H1727" s="1377"/>
      <c r="I1727" s="1366" t="e">
        <v>#N/A</v>
      </c>
      <c r="J1727" s="1359" t="s">
        <v>1364</v>
      </c>
      <c r="K1727" s="1363" t="s">
        <v>393</v>
      </c>
    </row>
    <row r="1729" spans="3:11" ht="15.75" thickBot="1" x14ac:dyDescent="0.3">
      <c r="C1729" s="1346"/>
      <c r="D1729" s="1346"/>
      <c r="E1729" s="1346"/>
      <c r="F1729" s="1353"/>
      <c r="G1729" s="1352"/>
      <c r="H1729" s="1353"/>
      <c r="I1729" s="1353"/>
      <c r="J1729" s="1346"/>
      <c r="K1729" s="1346"/>
    </row>
    <row r="1730" spans="3:11" ht="15.75" thickBot="1" x14ac:dyDescent="0.3">
      <c r="C1730" s="1379" t="s">
        <v>53</v>
      </c>
      <c r="D1730" s="1396">
        <v>85</v>
      </c>
      <c r="E1730" s="1346"/>
      <c r="F1730" s="1348"/>
      <c r="G1730" s="1351"/>
      <c r="H1730" s="1348"/>
      <c r="I1730" s="1348"/>
      <c r="J1730" s="1346"/>
      <c r="K1730" s="1346"/>
    </row>
    <row r="1731" spans="3:11" x14ac:dyDescent="0.25">
      <c r="C1731" s="1348"/>
      <c r="D1731" s="1347"/>
      <c r="E1731" s="1354"/>
      <c r="F1731" s="1354"/>
      <c r="G1731" s="1354"/>
      <c r="H1731" s="1350"/>
      <c r="I1731" s="1350"/>
      <c r="J1731" s="1350"/>
      <c r="K1731" s="1360"/>
    </row>
    <row r="1732" spans="3:11" x14ac:dyDescent="0.25">
      <c r="C1732" s="1348"/>
      <c r="D1732" s="1347"/>
      <c r="E1732" s="1354"/>
      <c r="F1732" s="1354"/>
      <c r="G1732" s="1354"/>
      <c r="H1732" s="1350"/>
      <c r="I1732" s="1350"/>
      <c r="J1732" s="1350"/>
      <c r="K1732" s="1360"/>
    </row>
    <row r="1733" spans="3:11" ht="15.75" x14ac:dyDescent="0.25">
      <c r="C1733" s="1384" t="s">
        <v>391</v>
      </c>
      <c r="D1733" s="1395" t="s">
        <v>2294</v>
      </c>
      <c r="E1733" s="1354"/>
      <c r="F1733" s="1354"/>
      <c r="G1733" s="1354"/>
      <c r="H1733" s="1350"/>
      <c r="I1733" s="1350"/>
      <c r="J1733" s="1350"/>
      <c r="K1733" s="1360"/>
    </row>
    <row r="1734" spans="3:11" ht="18.75" x14ac:dyDescent="0.25">
      <c r="C1734" s="1385" t="s">
        <v>2295</v>
      </c>
      <c r="D1734" s="1347"/>
      <c r="E1734" s="1354"/>
      <c r="F1734" s="1354"/>
      <c r="G1734" s="1354"/>
      <c r="H1734" s="1350"/>
      <c r="I1734" s="1350"/>
      <c r="J1734" s="1350"/>
      <c r="K1734" s="1360"/>
    </row>
    <row r="1735" spans="3:11" ht="15.75" thickBot="1" x14ac:dyDescent="0.3">
      <c r="C1735" s="1346"/>
      <c r="D1735" s="1346"/>
      <c r="E1735" s="1346"/>
      <c r="F1735" s="1354"/>
      <c r="G1735" s="1350"/>
      <c r="H1735" s="1350"/>
      <c r="I1735" s="1350"/>
      <c r="J1735" s="1346"/>
      <c r="K1735" s="1346"/>
    </row>
    <row r="1736" spans="3:11" ht="30.75" thickBot="1" x14ac:dyDescent="0.3">
      <c r="C1736" s="1364" t="s">
        <v>44</v>
      </c>
      <c r="D1736" s="1364" t="s">
        <v>55</v>
      </c>
      <c r="E1736" s="1369" t="s">
        <v>57</v>
      </c>
      <c r="F1736" s="1368" t="s">
        <v>27</v>
      </c>
      <c r="G1736" s="1367" t="s">
        <v>130</v>
      </c>
      <c r="H1736" s="1369" t="s">
        <v>46</v>
      </c>
      <c r="I1736" s="1367" t="s">
        <v>131</v>
      </c>
      <c r="J1736" s="1367" t="s">
        <v>409</v>
      </c>
      <c r="K1736" s="1367" t="s">
        <v>410</v>
      </c>
    </row>
    <row r="1737" spans="3:11" x14ac:dyDescent="0.25">
      <c r="C1737" s="1370" t="s">
        <v>2285</v>
      </c>
      <c r="D1737" s="1380">
        <v>1</v>
      </c>
      <c r="E1737" s="1387">
        <v>85</v>
      </c>
      <c r="F1737" s="1355">
        <v>85</v>
      </c>
      <c r="G1737" s="1382" t="s">
        <v>128</v>
      </c>
      <c r="H1737" s="1371" t="s">
        <v>820</v>
      </c>
      <c r="I1737" s="1365" t="s">
        <v>821</v>
      </c>
      <c r="J1737" s="1386" t="s">
        <v>1364</v>
      </c>
      <c r="K1737" s="1356" t="s">
        <v>395</v>
      </c>
    </row>
    <row r="1738" spans="3:11" x14ac:dyDescent="0.25">
      <c r="C1738" s="1370"/>
      <c r="D1738" s="1380"/>
      <c r="E1738" s="1362"/>
      <c r="F1738" s="1355">
        <v>0</v>
      </c>
      <c r="G1738" s="1382"/>
      <c r="H1738" s="1371"/>
      <c r="I1738" s="1365" t="e">
        <v>#N/A</v>
      </c>
      <c r="J1738" s="1356" t="s">
        <v>1364</v>
      </c>
      <c r="K1738" s="1356" t="s">
        <v>411</v>
      </c>
    </row>
    <row r="1739" spans="3:11" x14ac:dyDescent="0.25">
      <c r="C1739" s="1370"/>
      <c r="D1739" s="1380"/>
      <c r="E1739" s="1362"/>
      <c r="F1739" s="1355">
        <v>0</v>
      </c>
      <c r="G1739" s="1382"/>
      <c r="H1739" s="1371"/>
      <c r="I1739" s="1365" t="e">
        <v>#N/A</v>
      </c>
      <c r="J1739" s="1356" t="s">
        <v>1364</v>
      </c>
      <c r="K1739" s="1356" t="s">
        <v>411</v>
      </c>
    </row>
    <row r="1740" spans="3:11" x14ac:dyDescent="0.25">
      <c r="C1740" s="1370"/>
      <c r="D1740" s="1380"/>
      <c r="E1740" s="1362"/>
      <c r="F1740" s="1355">
        <v>0</v>
      </c>
      <c r="G1740" s="1382"/>
      <c r="H1740" s="1371"/>
      <c r="I1740" s="1365" t="e">
        <v>#N/A</v>
      </c>
      <c r="J1740" s="1356" t="s">
        <v>1364</v>
      </c>
      <c r="K1740" s="1356" t="s">
        <v>411</v>
      </c>
    </row>
    <row r="1741" spans="3:11" x14ac:dyDescent="0.25">
      <c r="C1741" s="1370"/>
      <c r="D1741" s="1380"/>
      <c r="E1741" s="1362"/>
      <c r="F1741" s="1355">
        <v>0</v>
      </c>
      <c r="G1741" s="1382"/>
      <c r="H1741" s="1371"/>
      <c r="I1741" s="1365" t="e">
        <v>#N/A</v>
      </c>
      <c r="J1741" s="1356" t="s">
        <v>1364</v>
      </c>
      <c r="K1741" s="1356" t="s">
        <v>411</v>
      </c>
    </row>
    <row r="1742" spans="3:11" x14ac:dyDescent="0.25">
      <c r="C1742" s="1370"/>
      <c r="D1742" s="1380"/>
      <c r="E1742" s="1362"/>
      <c r="F1742" s="1355">
        <v>0</v>
      </c>
      <c r="G1742" s="1382"/>
      <c r="H1742" s="1371"/>
      <c r="I1742" s="1365" t="e">
        <v>#N/A</v>
      </c>
      <c r="J1742" s="1356" t="s">
        <v>1364</v>
      </c>
      <c r="K1742" s="1356" t="s">
        <v>400</v>
      </c>
    </row>
    <row r="1743" spans="3:11" x14ac:dyDescent="0.25">
      <c r="C1743" s="1370"/>
      <c r="D1743" s="1380"/>
      <c r="E1743" s="1362"/>
      <c r="F1743" s="1355">
        <v>0</v>
      </c>
      <c r="G1743" s="1382"/>
      <c r="H1743" s="1371"/>
      <c r="I1743" s="1365" t="e">
        <v>#N/A</v>
      </c>
      <c r="J1743" s="1356" t="s">
        <v>1364</v>
      </c>
      <c r="K1743" s="1356" t="s">
        <v>411</v>
      </c>
    </row>
    <row r="1744" spans="3:11" x14ac:dyDescent="0.25">
      <c r="C1744" s="1370"/>
      <c r="D1744" s="1380"/>
      <c r="E1744" s="1362"/>
      <c r="F1744" s="1355">
        <v>0</v>
      </c>
      <c r="G1744" s="1382"/>
      <c r="H1744" s="1371"/>
      <c r="I1744" s="1365" t="e">
        <v>#N/A</v>
      </c>
      <c r="J1744" s="1356" t="s">
        <v>1364</v>
      </c>
      <c r="K1744" s="1356" t="s">
        <v>411</v>
      </c>
    </row>
    <row r="1745" spans="3:11" x14ac:dyDescent="0.25">
      <c r="C1745" s="1370"/>
      <c r="D1745" s="1380"/>
      <c r="E1745" s="1362"/>
      <c r="F1745" s="1355">
        <v>0</v>
      </c>
      <c r="G1745" s="1382"/>
      <c r="H1745" s="1371"/>
      <c r="I1745" s="1365" t="e">
        <v>#N/A</v>
      </c>
      <c r="J1745" s="1356" t="s">
        <v>1364</v>
      </c>
      <c r="K1745" s="1356" t="s">
        <v>411</v>
      </c>
    </row>
    <row r="1746" spans="3:11" x14ac:dyDescent="0.25">
      <c r="C1746" s="1370"/>
      <c r="D1746" s="1380"/>
      <c r="E1746" s="1362"/>
      <c r="F1746" s="1355">
        <v>0</v>
      </c>
      <c r="G1746" s="1382"/>
      <c r="H1746" s="1371"/>
      <c r="I1746" s="1365" t="e">
        <v>#N/A</v>
      </c>
      <c r="J1746" s="1356" t="s">
        <v>1364</v>
      </c>
      <c r="K1746" s="1356" t="s">
        <v>411</v>
      </c>
    </row>
    <row r="1747" spans="3:11" x14ac:dyDescent="0.25">
      <c r="C1747" s="1370"/>
      <c r="D1747" s="1380"/>
      <c r="E1747" s="1362"/>
      <c r="F1747" s="1355">
        <v>0</v>
      </c>
      <c r="G1747" s="1382"/>
      <c r="H1747" s="1371"/>
      <c r="I1747" s="1365" t="e">
        <v>#N/A</v>
      </c>
      <c r="J1747" s="1356" t="s">
        <v>1364</v>
      </c>
      <c r="K1747" s="1356" t="s">
        <v>411</v>
      </c>
    </row>
    <row r="1748" spans="3:11" x14ac:dyDescent="0.25">
      <c r="C1748" s="1370"/>
      <c r="D1748" s="1380"/>
      <c r="E1748" s="1362"/>
      <c r="F1748" s="1355">
        <v>0</v>
      </c>
      <c r="G1748" s="1382"/>
      <c r="H1748" s="1371"/>
      <c r="I1748" s="1365" t="e">
        <v>#N/A</v>
      </c>
      <c r="J1748" s="1356" t="s">
        <v>1364</v>
      </c>
      <c r="K1748" s="1356" t="s">
        <v>411</v>
      </c>
    </row>
    <row r="1749" spans="3:11" x14ac:dyDescent="0.25">
      <c r="C1749" s="1370"/>
      <c r="D1749" s="1380"/>
      <c r="E1749" s="1362"/>
      <c r="F1749" s="1355">
        <v>0</v>
      </c>
      <c r="G1749" s="1382"/>
      <c r="H1749" s="1371"/>
      <c r="I1749" s="1365" t="e">
        <v>#N/A</v>
      </c>
      <c r="J1749" s="1356" t="s">
        <v>1364</v>
      </c>
      <c r="K1749" s="1356" t="s">
        <v>411</v>
      </c>
    </row>
    <row r="1750" spans="3:11" x14ac:dyDescent="0.25">
      <c r="C1750" s="1370"/>
      <c r="D1750" s="1380"/>
      <c r="E1750" s="1362"/>
      <c r="F1750" s="1355">
        <v>0</v>
      </c>
      <c r="G1750" s="1382"/>
      <c r="H1750" s="1371"/>
      <c r="I1750" s="1365" t="e">
        <v>#N/A</v>
      </c>
      <c r="J1750" s="1356" t="s">
        <v>1364</v>
      </c>
      <c r="K1750" s="1356" t="s">
        <v>411</v>
      </c>
    </row>
    <row r="1751" spans="3:11" x14ac:dyDescent="0.25">
      <c r="C1751" s="1370"/>
      <c r="D1751" s="1380"/>
      <c r="E1751" s="1362"/>
      <c r="F1751" s="1355">
        <v>0</v>
      </c>
      <c r="G1751" s="1382"/>
      <c r="H1751" s="1371"/>
      <c r="I1751" s="1365" t="e">
        <v>#N/A</v>
      </c>
      <c r="J1751" s="1356" t="s">
        <v>1364</v>
      </c>
      <c r="K1751" s="1356" t="s">
        <v>411</v>
      </c>
    </row>
    <row r="1752" spans="3:11" x14ac:dyDescent="0.25">
      <c r="C1752" s="1370"/>
      <c r="D1752" s="1380"/>
      <c r="E1752" s="1362"/>
      <c r="F1752" s="1355">
        <v>0</v>
      </c>
      <c r="G1752" s="1382"/>
      <c r="H1752" s="1371"/>
      <c r="I1752" s="1365" t="e">
        <v>#N/A</v>
      </c>
      <c r="J1752" s="1356" t="s">
        <v>1364</v>
      </c>
      <c r="K1752" s="1356" t="s">
        <v>411</v>
      </c>
    </row>
    <row r="1753" spans="3:11" x14ac:dyDescent="0.25">
      <c r="C1753" s="1370"/>
      <c r="D1753" s="1380"/>
      <c r="E1753" s="1362"/>
      <c r="F1753" s="1355">
        <v>0</v>
      </c>
      <c r="G1753" s="1382"/>
      <c r="H1753" s="1371"/>
      <c r="I1753" s="1365" t="e">
        <v>#N/A</v>
      </c>
      <c r="J1753" s="1356" t="s">
        <v>1364</v>
      </c>
      <c r="K1753" s="1356" t="s">
        <v>411</v>
      </c>
    </row>
    <row r="1754" spans="3:11" x14ac:dyDescent="0.25">
      <c r="C1754" s="1370"/>
      <c r="D1754" s="1380"/>
      <c r="E1754" s="1362"/>
      <c r="F1754" s="1355">
        <v>0</v>
      </c>
      <c r="G1754" s="1382"/>
      <c r="H1754" s="1371"/>
      <c r="I1754" s="1365" t="e">
        <v>#N/A</v>
      </c>
      <c r="J1754" s="1356" t="s">
        <v>1364</v>
      </c>
      <c r="K1754" s="1356" t="s">
        <v>411</v>
      </c>
    </row>
    <row r="1755" spans="3:11" x14ac:dyDescent="0.25">
      <c r="C1755" s="1370"/>
      <c r="D1755" s="1380"/>
      <c r="E1755" s="1362"/>
      <c r="F1755" s="1355">
        <v>0</v>
      </c>
      <c r="G1755" s="1382"/>
      <c r="H1755" s="1371"/>
      <c r="I1755" s="1365" t="e">
        <v>#N/A</v>
      </c>
      <c r="J1755" s="1356" t="s">
        <v>1364</v>
      </c>
      <c r="K1755" s="1356" t="s">
        <v>411</v>
      </c>
    </row>
    <row r="1756" spans="3:11" x14ac:dyDescent="0.25">
      <c r="C1756" s="1370"/>
      <c r="D1756" s="1380"/>
      <c r="E1756" s="1362"/>
      <c r="F1756" s="1355">
        <v>0</v>
      </c>
      <c r="G1756" s="1382"/>
      <c r="H1756" s="1371"/>
      <c r="I1756" s="1365" t="e">
        <v>#N/A</v>
      </c>
      <c r="J1756" s="1356" t="s">
        <v>1364</v>
      </c>
      <c r="K1756" s="1356" t="s">
        <v>411</v>
      </c>
    </row>
    <row r="1757" spans="3:11" x14ac:dyDescent="0.25">
      <c r="C1757" s="1370"/>
      <c r="D1757" s="1380"/>
      <c r="E1757" s="1362"/>
      <c r="F1757" s="1355">
        <v>0</v>
      </c>
      <c r="G1757" s="1382"/>
      <c r="H1757" s="1371"/>
      <c r="I1757" s="1365" t="e">
        <v>#N/A</v>
      </c>
      <c r="J1757" s="1356" t="s">
        <v>1364</v>
      </c>
      <c r="K1757" s="1356" t="s">
        <v>411</v>
      </c>
    </row>
    <row r="1758" spans="3:11" x14ac:dyDescent="0.25">
      <c r="C1758" s="1370"/>
      <c r="D1758" s="1380"/>
      <c r="E1758" s="1362"/>
      <c r="F1758" s="1355">
        <v>0</v>
      </c>
      <c r="G1758" s="1382"/>
      <c r="H1758" s="1371"/>
      <c r="I1758" s="1365" t="e">
        <v>#N/A</v>
      </c>
      <c r="J1758" s="1356" t="s">
        <v>1364</v>
      </c>
      <c r="K1758" s="1356" t="s">
        <v>411</v>
      </c>
    </row>
    <row r="1759" spans="3:11" x14ac:dyDescent="0.25">
      <c r="C1759" s="1372"/>
      <c r="D1759" s="1378"/>
      <c r="E1759" s="1361"/>
      <c r="F1759" s="1355">
        <v>0</v>
      </c>
      <c r="G1759" s="1382"/>
      <c r="H1759" s="1373"/>
      <c r="I1759" s="1365" t="e">
        <v>#N/A</v>
      </c>
      <c r="J1759" s="1356" t="s">
        <v>1364</v>
      </c>
      <c r="K1759" s="1356" t="s">
        <v>411</v>
      </c>
    </row>
    <row r="1760" spans="3:11" x14ac:dyDescent="0.25">
      <c r="C1760" s="1372"/>
      <c r="D1760" s="1378"/>
      <c r="E1760" s="1361"/>
      <c r="F1760" s="1355">
        <v>0</v>
      </c>
      <c r="G1760" s="1382"/>
      <c r="H1760" s="1373"/>
      <c r="I1760" s="1365" t="e">
        <v>#N/A</v>
      </c>
      <c r="J1760" s="1356" t="s">
        <v>1364</v>
      </c>
      <c r="K1760" s="1356" t="s">
        <v>411</v>
      </c>
    </row>
    <row r="1761" spans="3:11" x14ac:dyDescent="0.25">
      <c r="C1761" s="1372"/>
      <c r="D1761" s="1378"/>
      <c r="E1761" s="1361"/>
      <c r="F1761" s="1355">
        <v>0</v>
      </c>
      <c r="G1761" s="1382"/>
      <c r="H1761" s="1373"/>
      <c r="I1761" s="1365" t="e">
        <v>#N/A</v>
      </c>
      <c r="J1761" s="1356" t="s">
        <v>1364</v>
      </c>
      <c r="K1761" s="1356" t="s">
        <v>411</v>
      </c>
    </row>
    <row r="1762" spans="3:11" x14ac:dyDescent="0.25">
      <c r="C1762" s="1372"/>
      <c r="D1762" s="1378"/>
      <c r="E1762" s="1361"/>
      <c r="F1762" s="1355">
        <v>0</v>
      </c>
      <c r="G1762" s="1382"/>
      <c r="H1762" s="1373"/>
      <c r="I1762" s="1365" t="e">
        <v>#N/A</v>
      </c>
      <c r="J1762" s="1356" t="s">
        <v>1364</v>
      </c>
      <c r="K1762" s="1356" t="s">
        <v>411</v>
      </c>
    </row>
    <row r="1763" spans="3:11" x14ac:dyDescent="0.25">
      <c r="C1763" s="1372"/>
      <c r="D1763" s="1378"/>
      <c r="E1763" s="1361"/>
      <c r="F1763" s="1355">
        <v>0</v>
      </c>
      <c r="G1763" s="1382"/>
      <c r="H1763" s="1373"/>
      <c r="I1763" s="1365" t="e">
        <v>#N/A</v>
      </c>
      <c r="J1763" s="1356" t="s">
        <v>1364</v>
      </c>
      <c r="K1763" s="1356" t="s">
        <v>411</v>
      </c>
    </row>
    <row r="1764" spans="3:11" x14ac:dyDescent="0.25">
      <c r="C1764" s="1372"/>
      <c r="D1764" s="1378"/>
      <c r="E1764" s="1361"/>
      <c r="F1764" s="1355">
        <v>0</v>
      </c>
      <c r="G1764" s="1382"/>
      <c r="H1764" s="1373"/>
      <c r="I1764" s="1365" t="e">
        <v>#N/A</v>
      </c>
      <c r="J1764" s="1356" t="s">
        <v>1364</v>
      </c>
      <c r="K1764" s="1356" t="s">
        <v>411</v>
      </c>
    </row>
    <row r="1765" spans="3:11" x14ac:dyDescent="0.25">
      <c r="C1765" s="1372"/>
      <c r="D1765" s="1378"/>
      <c r="E1765" s="1361"/>
      <c r="F1765" s="1355">
        <v>0</v>
      </c>
      <c r="G1765" s="1382"/>
      <c r="H1765" s="1373"/>
      <c r="I1765" s="1365" t="e">
        <v>#N/A</v>
      </c>
      <c r="J1765" s="1356" t="s">
        <v>1364</v>
      </c>
      <c r="K1765" s="1356" t="s">
        <v>411</v>
      </c>
    </row>
    <row r="1766" spans="3:11" x14ac:dyDescent="0.25">
      <c r="C1766" s="1372"/>
      <c r="D1766" s="1378"/>
      <c r="E1766" s="1361"/>
      <c r="F1766" s="1355">
        <v>0</v>
      </c>
      <c r="G1766" s="1382"/>
      <c r="H1766" s="1373"/>
      <c r="I1766" s="1365" t="e">
        <v>#N/A</v>
      </c>
      <c r="J1766" s="1356" t="s">
        <v>1364</v>
      </c>
      <c r="K1766" s="1356" t="s">
        <v>411</v>
      </c>
    </row>
    <row r="1767" spans="3:11" x14ac:dyDescent="0.25">
      <c r="C1767" s="1374"/>
      <c r="D1767" s="1378"/>
      <c r="E1767" s="1361"/>
      <c r="F1767" s="1355">
        <v>0</v>
      </c>
      <c r="G1767" s="1382"/>
      <c r="H1767" s="1375"/>
      <c r="I1767" s="1365" t="e">
        <v>#N/A</v>
      </c>
      <c r="J1767" s="1356" t="s">
        <v>1364</v>
      </c>
      <c r="K1767" s="1356" t="s">
        <v>402</v>
      </c>
    </row>
    <row r="1768" spans="3:11" x14ac:dyDescent="0.25">
      <c r="C1768" s="1374"/>
      <c r="D1768" s="1378"/>
      <c r="E1768" s="1361"/>
      <c r="F1768" s="1355">
        <v>0</v>
      </c>
      <c r="G1768" s="1382"/>
      <c r="H1768" s="1375"/>
      <c r="I1768" s="1365" t="e">
        <v>#N/A</v>
      </c>
      <c r="J1768" s="1356" t="s">
        <v>1364</v>
      </c>
      <c r="K1768" s="1356" t="s">
        <v>411</v>
      </c>
    </row>
    <row r="1769" spans="3:11" x14ac:dyDescent="0.25">
      <c r="C1769" s="1374"/>
      <c r="D1769" s="1378"/>
      <c r="E1769" s="1361"/>
      <c r="F1769" s="1355">
        <v>0</v>
      </c>
      <c r="G1769" s="1382"/>
      <c r="H1769" s="1375"/>
      <c r="I1769" s="1365" t="e">
        <v>#N/A</v>
      </c>
      <c r="J1769" s="1356" t="s">
        <v>1364</v>
      </c>
      <c r="K1769" s="1356" t="s">
        <v>411</v>
      </c>
    </row>
    <row r="1770" spans="3:11" x14ac:dyDescent="0.25">
      <c r="C1770" s="1374"/>
      <c r="D1770" s="1378"/>
      <c r="E1770" s="1361"/>
      <c r="F1770" s="1355">
        <v>0</v>
      </c>
      <c r="G1770" s="1382"/>
      <c r="H1770" s="1375"/>
      <c r="I1770" s="1365" t="e">
        <v>#N/A</v>
      </c>
      <c r="J1770" s="1356" t="s">
        <v>1364</v>
      </c>
      <c r="K1770" s="1356" t="s">
        <v>411</v>
      </c>
    </row>
    <row r="1771" spans="3:11" ht="15.75" thickBot="1" x14ac:dyDescent="0.3">
      <c r="C1771" s="1376"/>
      <c r="D1771" s="1381"/>
      <c r="E1771" s="1357"/>
      <c r="F1771" s="1358">
        <v>0</v>
      </c>
      <c r="G1771" s="1383"/>
      <c r="H1771" s="1377"/>
      <c r="I1771" s="1366" t="e">
        <v>#N/A</v>
      </c>
      <c r="J1771" s="1359" t="s">
        <v>1364</v>
      </c>
      <c r="K1771" s="1363" t="s">
        <v>393</v>
      </c>
    </row>
    <row r="1773" spans="3:11" ht="15.75" thickBot="1" x14ac:dyDescent="0.3">
      <c r="C1773" s="1346"/>
      <c r="D1773" s="1346"/>
      <c r="E1773" s="1346"/>
      <c r="F1773" s="1346"/>
      <c r="G1773" s="1346"/>
      <c r="H1773" s="1346"/>
      <c r="I1773" s="1346"/>
      <c r="J1773" s="1346"/>
      <c r="K1773" s="1346"/>
    </row>
    <row r="1774" spans="3:11" ht="15.75" thickBot="1" x14ac:dyDescent="0.3">
      <c r="C1774" s="1379" t="s">
        <v>53</v>
      </c>
      <c r="D1774" s="1396">
        <v>85</v>
      </c>
      <c r="E1774" s="1346"/>
      <c r="F1774" s="1348"/>
      <c r="G1774" s="1351"/>
      <c r="H1774" s="1348"/>
      <c r="I1774" s="1348"/>
      <c r="J1774" s="1346"/>
      <c r="K1774" s="1346"/>
    </row>
    <row r="1775" spans="3:11" x14ac:dyDescent="0.25">
      <c r="C1775" s="1348"/>
      <c r="D1775" s="1347"/>
      <c r="E1775" s="1354"/>
      <c r="F1775" s="1354"/>
      <c r="G1775" s="1354"/>
      <c r="H1775" s="1350"/>
      <c r="I1775" s="1350"/>
      <c r="J1775" s="1350"/>
      <c r="K1775" s="1360"/>
    </row>
    <row r="1776" spans="3:11" x14ac:dyDescent="0.25">
      <c r="C1776" s="1348"/>
      <c r="D1776" s="1347"/>
      <c r="E1776" s="1354"/>
      <c r="F1776" s="1354"/>
      <c r="G1776" s="1354"/>
      <c r="H1776" s="1350"/>
      <c r="I1776" s="1350"/>
      <c r="J1776" s="1350"/>
      <c r="K1776" s="1360"/>
    </row>
    <row r="1777" spans="3:11" ht="15.75" x14ac:dyDescent="0.25">
      <c r="C1777" s="1384" t="s">
        <v>391</v>
      </c>
      <c r="D1777" s="1395" t="s">
        <v>2296</v>
      </c>
      <c r="E1777" s="1354"/>
      <c r="F1777" s="1354"/>
      <c r="G1777" s="1354"/>
      <c r="H1777" s="1350"/>
      <c r="I1777" s="1350"/>
      <c r="J1777" s="1350"/>
      <c r="K1777" s="1360"/>
    </row>
    <row r="1778" spans="3:11" ht="18.75" x14ac:dyDescent="0.25">
      <c r="C1778" s="1385" t="s">
        <v>2297</v>
      </c>
      <c r="D1778" s="1347"/>
      <c r="E1778" s="1354"/>
      <c r="F1778" s="1354"/>
      <c r="G1778" s="1354"/>
      <c r="H1778" s="1350"/>
      <c r="I1778" s="1350"/>
      <c r="J1778" s="1350"/>
      <c r="K1778" s="1360"/>
    </row>
    <row r="1779" spans="3:11" ht="15.75" thickBot="1" x14ac:dyDescent="0.3">
      <c r="C1779" s="1346"/>
      <c r="D1779" s="1346"/>
      <c r="E1779" s="1346"/>
      <c r="F1779" s="1354"/>
      <c r="G1779" s="1350"/>
      <c r="H1779" s="1350"/>
      <c r="I1779" s="1350"/>
      <c r="J1779" s="1346"/>
      <c r="K1779" s="1346"/>
    </row>
    <row r="1780" spans="3:11" ht="30.75" thickBot="1" x14ac:dyDescent="0.3">
      <c r="C1780" s="1364" t="s">
        <v>44</v>
      </c>
      <c r="D1780" s="1364" t="s">
        <v>55</v>
      </c>
      <c r="E1780" s="1369" t="s">
        <v>57</v>
      </c>
      <c r="F1780" s="1368" t="s">
        <v>27</v>
      </c>
      <c r="G1780" s="1367" t="s">
        <v>130</v>
      </c>
      <c r="H1780" s="1369" t="s">
        <v>46</v>
      </c>
      <c r="I1780" s="1367" t="s">
        <v>131</v>
      </c>
      <c r="J1780" s="1367" t="s">
        <v>409</v>
      </c>
      <c r="K1780" s="1367" t="s">
        <v>410</v>
      </c>
    </row>
    <row r="1781" spans="3:11" x14ac:dyDescent="0.25">
      <c r="C1781" s="1370" t="s">
        <v>2285</v>
      </c>
      <c r="D1781" s="1380">
        <v>1</v>
      </c>
      <c r="E1781" s="1387">
        <v>85</v>
      </c>
      <c r="F1781" s="1355">
        <v>85</v>
      </c>
      <c r="G1781" s="1382" t="s">
        <v>128</v>
      </c>
      <c r="H1781" s="1371" t="s">
        <v>820</v>
      </c>
      <c r="I1781" s="1365" t="s">
        <v>821</v>
      </c>
      <c r="J1781" s="1386" t="s">
        <v>1364</v>
      </c>
      <c r="K1781" s="1356" t="s">
        <v>398</v>
      </c>
    </row>
    <row r="1782" spans="3:11" x14ac:dyDescent="0.25">
      <c r="C1782" s="1370"/>
      <c r="D1782" s="1380"/>
      <c r="E1782" s="1362"/>
      <c r="F1782" s="1355">
        <v>0</v>
      </c>
      <c r="G1782" s="1382"/>
      <c r="H1782" s="1371"/>
      <c r="I1782" s="1365" t="e">
        <v>#N/A</v>
      </c>
      <c r="J1782" s="1356" t="s">
        <v>1364</v>
      </c>
      <c r="K1782" s="1356" t="s">
        <v>411</v>
      </c>
    </row>
    <row r="1783" spans="3:11" x14ac:dyDescent="0.25">
      <c r="C1783" s="1370"/>
      <c r="D1783" s="1380"/>
      <c r="E1783" s="1362"/>
      <c r="F1783" s="1355">
        <v>0</v>
      </c>
      <c r="G1783" s="1382"/>
      <c r="H1783" s="1371"/>
      <c r="I1783" s="1365" t="e">
        <v>#N/A</v>
      </c>
      <c r="J1783" s="1356" t="s">
        <v>1364</v>
      </c>
      <c r="K1783" s="1356" t="s">
        <v>411</v>
      </c>
    </row>
    <row r="1784" spans="3:11" x14ac:dyDescent="0.25">
      <c r="C1784" s="1370"/>
      <c r="D1784" s="1380"/>
      <c r="E1784" s="1362"/>
      <c r="F1784" s="1355">
        <v>0</v>
      </c>
      <c r="G1784" s="1382"/>
      <c r="H1784" s="1371"/>
      <c r="I1784" s="1365" t="e">
        <v>#N/A</v>
      </c>
      <c r="J1784" s="1356" t="s">
        <v>1364</v>
      </c>
      <c r="K1784" s="1356" t="s">
        <v>411</v>
      </c>
    </row>
    <row r="1785" spans="3:11" x14ac:dyDescent="0.25">
      <c r="C1785" s="1370"/>
      <c r="D1785" s="1380"/>
      <c r="E1785" s="1362"/>
      <c r="F1785" s="1355">
        <v>0</v>
      </c>
      <c r="G1785" s="1382"/>
      <c r="H1785" s="1371"/>
      <c r="I1785" s="1365" t="e">
        <v>#N/A</v>
      </c>
      <c r="J1785" s="1356" t="s">
        <v>1364</v>
      </c>
      <c r="K1785" s="1356" t="s">
        <v>411</v>
      </c>
    </row>
    <row r="1786" spans="3:11" x14ac:dyDescent="0.25">
      <c r="C1786" s="1370"/>
      <c r="D1786" s="1380"/>
      <c r="E1786" s="1362"/>
      <c r="F1786" s="1355">
        <v>0</v>
      </c>
      <c r="G1786" s="1382"/>
      <c r="H1786" s="1371"/>
      <c r="I1786" s="1365" t="e">
        <v>#N/A</v>
      </c>
      <c r="J1786" s="1356" t="s">
        <v>1364</v>
      </c>
      <c r="K1786" s="1356" t="s">
        <v>400</v>
      </c>
    </row>
    <row r="1787" spans="3:11" x14ac:dyDescent="0.25">
      <c r="C1787" s="1370"/>
      <c r="D1787" s="1380"/>
      <c r="E1787" s="1362"/>
      <c r="F1787" s="1355">
        <v>0</v>
      </c>
      <c r="G1787" s="1382"/>
      <c r="H1787" s="1371"/>
      <c r="I1787" s="1365" t="e">
        <v>#N/A</v>
      </c>
      <c r="J1787" s="1356" t="s">
        <v>1364</v>
      </c>
      <c r="K1787" s="1356" t="s">
        <v>411</v>
      </c>
    </row>
    <row r="1788" spans="3:11" x14ac:dyDescent="0.25">
      <c r="C1788" s="1370"/>
      <c r="D1788" s="1380"/>
      <c r="E1788" s="1362"/>
      <c r="F1788" s="1355">
        <v>0</v>
      </c>
      <c r="G1788" s="1382"/>
      <c r="H1788" s="1371"/>
      <c r="I1788" s="1365" t="e">
        <v>#N/A</v>
      </c>
      <c r="J1788" s="1356" t="s">
        <v>1364</v>
      </c>
      <c r="K1788" s="1356" t="s">
        <v>411</v>
      </c>
    </row>
    <row r="1789" spans="3:11" x14ac:dyDescent="0.25">
      <c r="C1789" s="1370"/>
      <c r="D1789" s="1380"/>
      <c r="E1789" s="1362"/>
      <c r="F1789" s="1355">
        <v>0</v>
      </c>
      <c r="G1789" s="1382"/>
      <c r="H1789" s="1371"/>
      <c r="I1789" s="1365" t="e">
        <v>#N/A</v>
      </c>
      <c r="J1789" s="1356" t="s">
        <v>1364</v>
      </c>
      <c r="K1789" s="1356" t="s">
        <v>411</v>
      </c>
    </row>
    <row r="1790" spans="3:11" x14ac:dyDescent="0.25">
      <c r="C1790" s="1370"/>
      <c r="D1790" s="1380"/>
      <c r="E1790" s="1362"/>
      <c r="F1790" s="1355">
        <v>0</v>
      </c>
      <c r="G1790" s="1382"/>
      <c r="H1790" s="1371"/>
      <c r="I1790" s="1365" t="e">
        <v>#N/A</v>
      </c>
      <c r="J1790" s="1356" t="s">
        <v>1364</v>
      </c>
      <c r="K1790" s="1356" t="s">
        <v>411</v>
      </c>
    </row>
    <row r="1791" spans="3:11" x14ac:dyDescent="0.25">
      <c r="C1791" s="1370"/>
      <c r="D1791" s="1380"/>
      <c r="E1791" s="1362"/>
      <c r="F1791" s="1355">
        <v>0</v>
      </c>
      <c r="G1791" s="1382"/>
      <c r="H1791" s="1371"/>
      <c r="I1791" s="1365" t="e">
        <v>#N/A</v>
      </c>
      <c r="J1791" s="1356" t="s">
        <v>1364</v>
      </c>
      <c r="K1791" s="1356" t="s">
        <v>411</v>
      </c>
    </row>
    <row r="1792" spans="3:11" x14ac:dyDescent="0.25">
      <c r="C1792" s="1370"/>
      <c r="D1792" s="1380"/>
      <c r="E1792" s="1362"/>
      <c r="F1792" s="1355">
        <v>0</v>
      </c>
      <c r="G1792" s="1382"/>
      <c r="H1792" s="1371"/>
      <c r="I1792" s="1365" t="e">
        <v>#N/A</v>
      </c>
      <c r="J1792" s="1356" t="s">
        <v>1364</v>
      </c>
      <c r="K1792" s="1356" t="s">
        <v>411</v>
      </c>
    </row>
    <row r="1793" spans="3:11" x14ac:dyDescent="0.25">
      <c r="C1793" s="1370"/>
      <c r="D1793" s="1380"/>
      <c r="E1793" s="1362"/>
      <c r="F1793" s="1355">
        <v>0</v>
      </c>
      <c r="G1793" s="1382"/>
      <c r="H1793" s="1371"/>
      <c r="I1793" s="1365" t="e">
        <v>#N/A</v>
      </c>
      <c r="J1793" s="1356" t="s">
        <v>1364</v>
      </c>
      <c r="K1793" s="1356" t="s">
        <v>411</v>
      </c>
    </row>
    <row r="1794" spans="3:11" x14ac:dyDescent="0.25">
      <c r="C1794" s="1370"/>
      <c r="D1794" s="1380"/>
      <c r="E1794" s="1362"/>
      <c r="F1794" s="1355">
        <v>0</v>
      </c>
      <c r="G1794" s="1382"/>
      <c r="H1794" s="1371"/>
      <c r="I1794" s="1365" t="e">
        <v>#N/A</v>
      </c>
      <c r="J1794" s="1356" t="s">
        <v>1364</v>
      </c>
      <c r="K1794" s="1356" t="s">
        <v>411</v>
      </c>
    </row>
    <row r="1795" spans="3:11" x14ac:dyDescent="0.25">
      <c r="C1795" s="1370"/>
      <c r="D1795" s="1380"/>
      <c r="E1795" s="1362"/>
      <c r="F1795" s="1355">
        <v>0</v>
      </c>
      <c r="G1795" s="1382"/>
      <c r="H1795" s="1371"/>
      <c r="I1795" s="1365" t="e">
        <v>#N/A</v>
      </c>
      <c r="J1795" s="1356" t="s">
        <v>1364</v>
      </c>
      <c r="K1795" s="1356" t="s">
        <v>411</v>
      </c>
    </row>
    <row r="1796" spans="3:11" x14ac:dyDescent="0.25">
      <c r="C1796" s="1370"/>
      <c r="D1796" s="1380"/>
      <c r="E1796" s="1362"/>
      <c r="F1796" s="1355">
        <v>0</v>
      </c>
      <c r="G1796" s="1382"/>
      <c r="H1796" s="1371"/>
      <c r="I1796" s="1365" t="e">
        <v>#N/A</v>
      </c>
      <c r="J1796" s="1356" t="s">
        <v>1364</v>
      </c>
      <c r="K1796" s="1356" t="s">
        <v>411</v>
      </c>
    </row>
    <row r="1797" spans="3:11" x14ac:dyDescent="0.25">
      <c r="C1797" s="1370"/>
      <c r="D1797" s="1380"/>
      <c r="E1797" s="1362"/>
      <c r="F1797" s="1355">
        <v>0</v>
      </c>
      <c r="G1797" s="1382"/>
      <c r="H1797" s="1371"/>
      <c r="I1797" s="1365" t="e">
        <v>#N/A</v>
      </c>
      <c r="J1797" s="1356" t="s">
        <v>1364</v>
      </c>
      <c r="K1797" s="1356" t="s">
        <v>411</v>
      </c>
    </row>
    <row r="1798" spans="3:11" x14ac:dyDescent="0.25">
      <c r="C1798" s="1370"/>
      <c r="D1798" s="1380"/>
      <c r="E1798" s="1362"/>
      <c r="F1798" s="1355">
        <v>0</v>
      </c>
      <c r="G1798" s="1382"/>
      <c r="H1798" s="1371"/>
      <c r="I1798" s="1365" t="e">
        <v>#N/A</v>
      </c>
      <c r="J1798" s="1356" t="s">
        <v>1364</v>
      </c>
      <c r="K1798" s="1356" t="s">
        <v>411</v>
      </c>
    </row>
    <row r="1799" spans="3:11" x14ac:dyDescent="0.25">
      <c r="C1799" s="1370"/>
      <c r="D1799" s="1380"/>
      <c r="E1799" s="1362"/>
      <c r="F1799" s="1355">
        <v>0</v>
      </c>
      <c r="G1799" s="1382"/>
      <c r="H1799" s="1371"/>
      <c r="I1799" s="1365" t="e">
        <v>#N/A</v>
      </c>
      <c r="J1799" s="1356" t="s">
        <v>1364</v>
      </c>
      <c r="K1799" s="1356" t="s">
        <v>411</v>
      </c>
    </row>
    <row r="1800" spans="3:11" x14ac:dyDescent="0.25">
      <c r="C1800" s="1370"/>
      <c r="D1800" s="1380"/>
      <c r="E1800" s="1362"/>
      <c r="F1800" s="1355">
        <v>0</v>
      </c>
      <c r="G1800" s="1382"/>
      <c r="H1800" s="1371"/>
      <c r="I1800" s="1365" t="e">
        <v>#N/A</v>
      </c>
      <c r="J1800" s="1356" t="s">
        <v>1364</v>
      </c>
      <c r="K1800" s="1356" t="s">
        <v>411</v>
      </c>
    </row>
    <row r="1801" spans="3:11" x14ac:dyDescent="0.25">
      <c r="C1801" s="1370"/>
      <c r="D1801" s="1380"/>
      <c r="E1801" s="1362"/>
      <c r="F1801" s="1355">
        <v>0</v>
      </c>
      <c r="G1801" s="1382"/>
      <c r="H1801" s="1371"/>
      <c r="I1801" s="1365" t="e">
        <v>#N/A</v>
      </c>
      <c r="J1801" s="1356" t="s">
        <v>1364</v>
      </c>
      <c r="K1801" s="1356" t="s">
        <v>411</v>
      </c>
    </row>
    <row r="1802" spans="3:11" x14ac:dyDescent="0.25">
      <c r="C1802" s="1370"/>
      <c r="D1802" s="1380"/>
      <c r="E1802" s="1362"/>
      <c r="F1802" s="1355">
        <v>0</v>
      </c>
      <c r="G1802" s="1382"/>
      <c r="H1802" s="1371"/>
      <c r="I1802" s="1365" t="e">
        <v>#N/A</v>
      </c>
      <c r="J1802" s="1356" t="s">
        <v>1364</v>
      </c>
      <c r="K1802" s="1356" t="s">
        <v>411</v>
      </c>
    </row>
    <row r="1803" spans="3:11" x14ac:dyDescent="0.25">
      <c r="C1803" s="1372"/>
      <c r="D1803" s="1378"/>
      <c r="E1803" s="1361"/>
      <c r="F1803" s="1355">
        <v>0</v>
      </c>
      <c r="G1803" s="1382"/>
      <c r="H1803" s="1373"/>
      <c r="I1803" s="1365" t="e">
        <v>#N/A</v>
      </c>
      <c r="J1803" s="1356" t="s">
        <v>1364</v>
      </c>
      <c r="K1803" s="1356" t="s">
        <v>411</v>
      </c>
    </row>
    <row r="1804" spans="3:11" x14ac:dyDescent="0.25">
      <c r="C1804" s="1372"/>
      <c r="D1804" s="1378"/>
      <c r="E1804" s="1361"/>
      <c r="F1804" s="1355">
        <v>0</v>
      </c>
      <c r="G1804" s="1382"/>
      <c r="H1804" s="1373"/>
      <c r="I1804" s="1365" t="e">
        <v>#N/A</v>
      </c>
      <c r="J1804" s="1356" t="s">
        <v>1364</v>
      </c>
      <c r="K1804" s="1356" t="s">
        <v>411</v>
      </c>
    </row>
    <row r="1805" spans="3:11" x14ac:dyDescent="0.25">
      <c r="C1805" s="1372"/>
      <c r="D1805" s="1378"/>
      <c r="E1805" s="1361"/>
      <c r="F1805" s="1355">
        <v>0</v>
      </c>
      <c r="G1805" s="1382"/>
      <c r="H1805" s="1373"/>
      <c r="I1805" s="1365" t="e">
        <v>#N/A</v>
      </c>
      <c r="J1805" s="1356" t="s">
        <v>1364</v>
      </c>
      <c r="K1805" s="1356" t="s">
        <v>411</v>
      </c>
    </row>
    <row r="1806" spans="3:11" x14ac:dyDescent="0.25">
      <c r="C1806" s="1372"/>
      <c r="D1806" s="1378"/>
      <c r="E1806" s="1361"/>
      <c r="F1806" s="1355">
        <v>0</v>
      </c>
      <c r="G1806" s="1382"/>
      <c r="H1806" s="1373"/>
      <c r="I1806" s="1365" t="e">
        <v>#N/A</v>
      </c>
      <c r="J1806" s="1356" t="s">
        <v>1364</v>
      </c>
      <c r="K1806" s="1356" t="s">
        <v>411</v>
      </c>
    </row>
    <row r="1807" spans="3:11" x14ac:dyDescent="0.25">
      <c r="C1807" s="1372"/>
      <c r="D1807" s="1378"/>
      <c r="E1807" s="1361"/>
      <c r="F1807" s="1355">
        <v>0</v>
      </c>
      <c r="G1807" s="1382"/>
      <c r="H1807" s="1373"/>
      <c r="I1807" s="1365" t="e">
        <v>#N/A</v>
      </c>
      <c r="J1807" s="1356" t="s">
        <v>1364</v>
      </c>
      <c r="K1807" s="1356" t="s">
        <v>411</v>
      </c>
    </row>
    <row r="1808" spans="3:11" x14ac:dyDescent="0.25">
      <c r="C1808" s="1372"/>
      <c r="D1808" s="1378"/>
      <c r="E1808" s="1361"/>
      <c r="F1808" s="1355">
        <v>0</v>
      </c>
      <c r="G1808" s="1382"/>
      <c r="H1808" s="1373"/>
      <c r="I1808" s="1365" t="e">
        <v>#N/A</v>
      </c>
      <c r="J1808" s="1356" t="s">
        <v>1364</v>
      </c>
      <c r="K1808" s="1356" t="s">
        <v>411</v>
      </c>
    </row>
    <row r="1809" spans="3:11" x14ac:dyDescent="0.25">
      <c r="C1809" s="1372"/>
      <c r="D1809" s="1378"/>
      <c r="E1809" s="1361"/>
      <c r="F1809" s="1355">
        <v>0</v>
      </c>
      <c r="G1809" s="1382"/>
      <c r="H1809" s="1373"/>
      <c r="I1809" s="1365" t="e">
        <v>#N/A</v>
      </c>
      <c r="J1809" s="1356" t="s">
        <v>1364</v>
      </c>
      <c r="K1809" s="1356" t="s">
        <v>411</v>
      </c>
    </row>
    <row r="1810" spans="3:11" x14ac:dyDescent="0.25">
      <c r="C1810" s="1372"/>
      <c r="D1810" s="1378"/>
      <c r="E1810" s="1361"/>
      <c r="F1810" s="1355">
        <v>0</v>
      </c>
      <c r="G1810" s="1382"/>
      <c r="H1810" s="1373"/>
      <c r="I1810" s="1365" t="e">
        <v>#N/A</v>
      </c>
      <c r="J1810" s="1356" t="s">
        <v>1364</v>
      </c>
      <c r="K1810" s="1356" t="s">
        <v>411</v>
      </c>
    </row>
    <row r="1811" spans="3:11" x14ac:dyDescent="0.25">
      <c r="C1811" s="1374"/>
      <c r="D1811" s="1378"/>
      <c r="E1811" s="1361"/>
      <c r="F1811" s="1355">
        <v>0</v>
      </c>
      <c r="G1811" s="1382"/>
      <c r="H1811" s="1375"/>
      <c r="I1811" s="1365" t="e">
        <v>#N/A</v>
      </c>
      <c r="J1811" s="1356" t="s">
        <v>1364</v>
      </c>
      <c r="K1811" s="1356" t="s">
        <v>402</v>
      </c>
    </row>
    <row r="1812" spans="3:11" x14ac:dyDescent="0.25">
      <c r="C1812" s="1374"/>
      <c r="D1812" s="1378"/>
      <c r="E1812" s="1361"/>
      <c r="F1812" s="1355">
        <v>0</v>
      </c>
      <c r="G1812" s="1382"/>
      <c r="H1812" s="1375"/>
      <c r="I1812" s="1365" t="e">
        <v>#N/A</v>
      </c>
      <c r="J1812" s="1356" t="s">
        <v>1364</v>
      </c>
      <c r="K1812" s="1356" t="s">
        <v>411</v>
      </c>
    </row>
    <row r="1813" spans="3:11" x14ac:dyDescent="0.25">
      <c r="C1813" s="1374"/>
      <c r="D1813" s="1378"/>
      <c r="E1813" s="1361"/>
      <c r="F1813" s="1355">
        <v>0</v>
      </c>
      <c r="G1813" s="1382"/>
      <c r="H1813" s="1375"/>
      <c r="I1813" s="1365" t="e">
        <v>#N/A</v>
      </c>
      <c r="J1813" s="1356" t="s">
        <v>1364</v>
      </c>
      <c r="K1813" s="1356" t="s">
        <v>411</v>
      </c>
    </row>
    <row r="1814" spans="3:11" x14ac:dyDescent="0.25">
      <c r="C1814" s="1374"/>
      <c r="D1814" s="1378"/>
      <c r="E1814" s="1361"/>
      <c r="F1814" s="1355">
        <v>0</v>
      </c>
      <c r="G1814" s="1382"/>
      <c r="H1814" s="1375"/>
      <c r="I1814" s="1365" t="e">
        <v>#N/A</v>
      </c>
      <c r="J1814" s="1356" t="s">
        <v>1364</v>
      </c>
      <c r="K1814" s="1356" t="s">
        <v>411</v>
      </c>
    </row>
    <row r="1815" spans="3:11" ht="15.75" thickBot="1" x14ac:dyDescent="0.3">
      <c r="C1815" s="1376"/>
      <c r="D1815" s="1381"/>
      <c r="E1815" s="1357"/>
      <c r="F1815" s="1358">
        <v>0</v>
      </c>
      <c r="G1815" s="1383"/>
      <c r="H1815" s="1377"/>
      <c r="I1815" s="1366" t="e">
        <v>#N/A</v>
      </c>
      <c r="J1815" s="1359" t="s">
        <v>1364</v>
      </c>
      <c r="K1815" s="1363" t="s">
        <v>393</v>
      </c>
    </row>
    <row r="1817" spans="3:11" ht="15.75" thickBot="1" x14ac:dyDescent="0.3">
      <c r="C1817" s="1346"/>
      <c r="D1817" s="1346"/>
      <c r="E1817" s="1346"/>
      <c r="F1817" s="1353"/>
      <c r="G1817" s="1352"/>
      <c r="H1817" s="1353"/>
      <c r="I1817" s="1353"/>
      <c r="J1817" s="1346"/>
      <c r="K1817" s="1346"/>
    </row>
    <row r="1818" spans="3:11" ht="15.75" thickBot="1" x14ac:dyDescent="0.3">
      <c r="C1818" s="1379" t="s">
        <v>53</v>
      </c>
      <c r="D1818" s="1396">
        <v>945</v>
      </c>
      <c r="E1818" s="1346"/>
      <c r="F1818" s="1348"/>
      <c r="G1818" s="1351"/>
      <c r="H1818" s="1348"/>
      <c r="I1818" s="1348"/>
      <c r="J1818" s="1346"/>
      <c r="K1818" s="1346"/>
    </row>
    <row r="1819" spans="3:11" x14ac:dyDescent="0.25">
      <c r="C1819" s="1348"/>
      <c r="D1819" s="1347"/>
      <c r="E1819" s="1354"/>
      <c r="F1819" s="1354"/>
      <c r="G1819" s="1354"/>
      <c r="H1819" s="1350"/>
      <c r="I1819" s="1350"/>
      <c r="J1819" s="1350"/>
      <c r="K1819" s="1360"/>
    </row>
    <row r="1820" spans="3:11" x14ac:dyDescent="0.25">
      <c r="C1820" s="1348"/>
      <c r="D1820" s="1347"/>
      <c r="E1820" s="1354"/>
      <c r="F1820" s="1354"/>
      <c r="G1820" s="1354"/>
      <c r="H1820" s="1350"/>
      <c r="I1820" s="1350"/>
      <c r="J1820" s="1350"/>
      <c r="K1820" s="1360"/>
    </row>
    <row r="1821" spans="3:11" ht="15.75" x14ac:dyDescent="0.25">
      <c r="C1821" s="1384" t="s">
        <v>391</v>
      </c>
      <c r="D1821" s="1395" t="s">
        <v>2298</v>
      </c>
      <c r="E1821" s="1354"/>
      <c r="F1821" s="1354"/>
      <c r="G1821" s="1354"/>
      <c r="H1821" s="1350"/>
      <c r="I1821" s="1350"/>
      <c r="J1821" s="1350"/>
      <c r="K1821" s="1360"/>
    </row>
    <row r="1822" spans="3:11" ht="18.75" x14ac:dyDescent="0.25">
      <c r="C1822" s="1385" t="s">
        <v>2299</v>
      </c>
      <c r="D1822" s="1347"/>
      <c r="E1822" s="1354"/>
      <c r="F1822" s="1354"/>
      <c r="G1822" s="1354"/>
      <c r="H1822" s="1350"/>
      <c r="I1822" s="1350"/>
      <c r="J1822" s="1350"/>
      <c r="K1822" s="1360"/>
    </row>
    <row r="1823" spans="3:11" ht="15.75" thickBot="1" x14ac:dyDescent="0.3">
      <c r="C1823" s="1346"/>
      <c r="D1823" s="1346"/>
      <c r="E1823" s="1346"/>
      <c r="F1823" s="1354"/>
      <c r="G1823" s="1350"/>
      <c r="H1823" s="1350"/>
      <c r="I1823" s="1350"/>
      <c r="J1823" s="1346"/>
      <c r="K1823" s="1346"/>
    </row>
    <row r="1824" spans="3:11" ht="30.75" thickBot="1" x14ac:dyDescent="0.3">
      <c r="C1824" s="1364" t="s">
        <v>44</v>
      </c>
      <c r="D1824" s="1364" t="s">
        <v>55</v>
      </c>
      <c r="E1824" s="1369" t="s">
        <v>57</v>
      </c>
      <c r="F1824" s="1368" t="s">
        <v>27</v>
      </c>
      <c r="G1824" s="1367" t="s">
        <v>130</v>
      </c>
      <c r="H1824" s="1369" t="s">
        <v>46</v>
      </c>
      <c r="I1824" s="1367" t="s">
        <v>131</v>
      </c>
      <c r="J1824" s="1367" t="s">
        <v>409</v>
      </c>
      <c r="K1824" s="1367" t="s">
        <v>410</v>
      </c>
    </row>
    <row r="1825" spans="3:11" ht="15.75" thickBot="1" x14ac:dyDescent="0.3">
      <c r="C1825" s="1370" t="s">
        <v>2285</v>
      </c>
      <c r="D1825" s="1380">
        <v>3</v>
      </c>
      <c r="E1825" s="1387">
        <v>85</v>
      </c>
      <c r="F1825" s="1355">
        <v>255</v>
      </c>
      <c r="G1825" s="1382" t="s">
        <v>128</v>
      </c>
      <c r="H1825" s="1371" t="s">
        <v>820</v>
      </c>
      <c r="I1825" s="1365" t="s">
        <v>821</v>
      </c>
      <c r="J1825" s="1386" t="s">
        <v>1364</v>
      </c>
      <c r="K1825" s="1356" t="s">
        <v>393</v>
      </c>
    </row>
    <row r="1826" spans="3:11" ht="15.75" thickBot="1" x14ac:dyDescent="0.3">
      <c r="C1826" s="1370" t="s">
        <v>2285</v>
      </c>
      <c r="D1826" s="1380">
        <v>3</v>
      </c>
      <c r="E1826" s="1387">
        <v>85</v>
      </c>
      <c r="F1826" s="1355">
        <v>255</v>
      </c>
      <c r="G1826" s="1382" t="s">
        <v>128</v>
      </c>
      <c r="H1826" s="1371" t="s">
        <v>820</v>
      </c>
      <c r="I1826" s="1365" t="s">
        <v>821</v>
      </c>
      <c r="J1826" s="1356" t="s">
        <v>1364</v>
      </c>
      <c r="K1826" s="1356" t="s">
        <v>396</v>
      </c>
    </row>
    <row r="1827" spans="3:11" x14ac:dyDescent="0.25">
      <c r="C1827" s="1370" t="s">
        <v>2285</v>
      </c>
      <c r="D1827" s="1380">
        <v>3</v>
      </c>
      <c r="E1827" s="1387">
        <v>85</v>
      </c>
      <c r="F1827" s="1355">
        <v>255</v>
      </c>
      <c r="G1827" s="1382" t="s">
        <v>128</v>
      </c>
      <c r="H1827" s="1371" t="s">
        <v>820</v>
      </c>
      <c r="I1827" s="1365" t="s">
        <v>821</v>
      </c>
      <c r="J1827" s="1356" t="s">
        <v>1364</v>
      </c>
      <c r="K1827" s="1356" t="s">
        <v>400</v>
      </c>
    </row>
    <row r="1828" spans="3:11" x14ac:dyDescent="0.25">
      <c r="C1828" s="1370" t="s">
        <v>2300</v>
      </c>
      <c r="D1828" s="1380">
        <v>1</v>
      </c>
      <c r="E1828" s="1362">
        <v>90</v>
      </c>
      <c r="F1828" s="1355">
        <v>90</v>
      </c>
      <c r="G1828" s="1382" t="s">
        <v>128</v>
      </c>
      <c r="H1828" s="1371" t="s">
        <v>820</v>
      </c>
      <c r="I1828" s="1365" t="s">
        <v>821</v>
      </c>
      <c r="J1828" s="1356" t="s">
        <v>1364</v>
      </c>
      <c r="K1828" s="1356" t="s">
        <v>393</v>
      </c>
    </row>
    <row r="1829" spans="3:11" x14ac:dyDescent="0.25">
      <c r="C1829" s="1370" t="s">
        <v>2301</v>
      </c>
      <c r="D1829" s="1380">
        <v>1</v>
      </c>
      <c r="E1829" s="1362">
        <v>90</v>
      </c>
      <c r="F1829" s="1355">
        <v>90</v>
      </c>
      <c r="G1829" s="1382" t="s">
        <v>128</v>
      </c>
      <c r="H1829" s="1371" t="s">
        <v>820</v>
      </c>
      <c r="I1829" s="1365" t="s">
        <v>821</v>
      </c>
      <c r="J1829" s="1356" t="s">
        <v>1364</v>
      </c>
      <c r="K1829" s="1356" t="s">
        <v>393</v>
      </c>
    </row>
    <row r="1830" spans="3:11" x14ac:dyDescent="0.25">
      <c r="C1830" s="1370"/>
      <c r="D1830" s="1380"/>
      <c r="E1830" s="1362"/>
      <c r="F1830" s="1355">
        <v>0</v>
      </c>
      <c r="G1830" s="1382"/>
      <c r="H1830" s="1371"/>
      <c r="I1830" s="1365" t="e">
        <v>#N/A</v>
      </c>
      <c r="J1830" s="1356" t="s">
        <v>1364</v>
      </c>
      <c r="K1830" s="1356" t="s">
        <v>400</v>
      </c>
    </row>
    <row r="1831" spans="3:11" x14ac:dyDescent="0.25">
      <c r="C1831" s="1370"/>
      <c r="D1831" s="1380"/>
      <c r="E1831" s="1362"/>
      <c r="F1831" s="1355">
        <v>0</v>
      </c>
      <c r="G1831" s="1382"/>
      <c r="H1831" s="1371"/>
      <c r="I1831" s="1365" t="e">
        <v>#N/A</v>
      </c>
      <c r="J1831" s="1356" t="s">
        <v>1364</v>
      </c>
      <c r="K1831" s="1356" t="s">
        <v>411</v>
      </c>
    </row>
    <row r="1832" spans="3:11" x14ac:dyDescent="0.25">
      <c r="C1832" s="1370"/>
      <c r="D1832" s="1380"/>
      <c r="E1832" s="1362"/>
      <c r="F1832" s="1355">
        <v>0</v>
      </c>
      <c r="G1832" s="1382"/>
      <c r="H1832" s="1371"/>
      <c r="I1832" s="1365" t="e">
        <v>#N/A</v>
      </c>
      <c r="J1832" s="1356" t="s">
        <v>1364</v>
      </c>
      <c r="K1832" s="1356" t="s">
        <v>411</v>
      </c>
    </row>
    <row r="1833" spans="3:11" x14ac:dyDescent="0.25">
      <c r="C1833" s="1370"/>
      <c r="D1833" s="1380"/>
      <c r="E1833" s="1362"/>
      <c r="F1833" s="1355">
        <v>0</v>
      </c>
      <c r="G1833" s="1382"/>
      <c r="H1833" s="1371"/>
      <c r="I1833" s="1365" t="e">
        <v>#N/A</v>
      </c>
      <c r="J1833" s="1356" t="s">
        <v>1364</v>
      </c>
      <c r="K1833" s="1356" t="s">
        <v>411</v>
      </c>
    </row>
    <row r="1834" spans="3:11" x14ac:dyDescent="0.25">
      <c r="C1834" s="1370"/>
      <c r="D1834" s="1380"/>
      <c r="E1834" s="1362"/>
      <c r="F1834" s="1355">
        <v>0</v>
      </c>
      <c r="G1834" s="1382"/>
      <c r="H1834" s="1371"/>
      <c r="I1834" s="1365" t="e">
        <v>#N/A</v>
      </c>
      <c r="J1834" s="1356" t="s">
        <v>1364</v>
      </c>
      <c r="K1834" s="1356" t="s">
        <v>411</v>
      </c>
    </row>
    <row r="1835" spans="3:11" x14ac:dyDescent="0.25">
      <c r="C1835" s="1370"/>
      <c r="D1835" s="1380"/>
      <c r="E1835" s="1362"/>
      <c r="F1835" s="1355">
        <v>0</v>
      </c>
      <c r="G1835" s="1382"/>
      <c r="H1835" s="1371"/>
      <c r="I1835" s="1365" t="e">
        <v>#N/A</v>
      </c>
      <c r="J1835" s="1356" t="s">
        <v>1364</v>
      </c>
      <c r="K1835" s="1356" t="s">
        <v>411</v>
      </c>
    </row>
    <row r="1836" spans="3:11" x14ac:dyDescent="0.25">
      <c r="C1836" s="1370"/>
      <c r="D1836" s="1380"/>
      <c r="E1836" s="1362"/>
      <c r="F1836" s="1355">
        <v>0</v>
      </c>
      <c r="G1836" s="1382"/>
      <c r="H1836" s="1371"/>
      <c r="I1836" s="1365" t="e">
        <v>#N/A</v>
      </c>
      <c r="J1836" s="1356" t="s">
        <v>1364</v>
      </c>
      <c r="K1836" s="1356" t="s">
        <v>411</v>
      </c>
    </row>
    <row r="1837" spans="3:11" x14ac:dyDescent="0.25">
      <c r="C1837" s="1370"/>
      <c r="D1837" s="1380"/>
      <c r="E1837" s="1362"/>
      <c r="F1837" s="1355">
        <v>0</v>
      </c>
      <c r="G1837" s="1382"/>
      <c r="H1837" s="1371"/>
      <c r="I1837" s="1365" t="e">
        <v>#N/A</v>
      </c>
      <c r="J1837" s="1356" t="s">
        <v>1364</v>
      </c>
      <c r="K1837" s="1356" t="s">
        <v>411</v>
      </c>
    </row>
    <row r="1838" spans="3:11" x14ac:dyDescent="0.25">
      <c r="C1838" s="1370"/>
      <c r="D1838" s="1380"/>
      <c r="E1838" s="1362"/>
      <c r="F1838" s="1355">
        <v>0</v>
      </c>
      <c r="G1838" s="1382"/>
      <c r="H1838" s="1371"/>
      <c r="I1838" s="1365" t="e">
        <v>#N/A</v>
      </c>
      <c r="J1838" s="1356" t="s">
        <v>1364</v>
      </c>
      <c r="K1838" s="1356" t="s">
        <v>411</v>
      </c>
    </row>
    <row r="1839" spans="3:11" x14ac:dyDescent="0.25">
      <c r="C1839" s="1370"/>
      <c r="D1839" s="1380"/>
      <c r="E1839" s="1362"/>
      <c r="F1839" s="1355">
        <v>0</v>
      </c>
      <c r="G1839" s="1382"/>
      <c r="H1839" s="1371"/>
      <c r="I1839" s="1365" t="e">
        <v>#N/A</v>
      </c>
      <c r="J1839" s="1356" t="s">
        <v>1364</v>
      </c>
      <c r="K1839" s="1356" t="s">
        <v>411</v>
      </c>
    </row>
    <row r="1840" spans="3:11" x14ac:dyDescent="0.25">
      <c r="C1840" s="1370"/>
      <c r="D1840" s="1380"/>
      <c r="E1840" s="1362"/>
      <c r="F1840" s="1355">
        <v>0</v>
      </c>
      <c r="G1840" s="1382"/>
      <c r="H1840" s="1371"/>
      <c r="I1840" s="1365" t="e">
        <v>#N/A</v>
      </c>
      <c r="J1840" s="1356" t="s">
        <v>1364</v>
      </c>
      <c r="K1840" s="1356" t="s">
        <v>411</v>
      </c>
    </row>
    <row r="1841" spans="3:11" x14ac:dyDescent="0.25">
      <c r="C1841" s="1370"/>
      <c r="D1841" s="1380"/>
      <c r="E1841" s="1362"/>
      <c r="F1841" s="1355">
        <v>0</v>
      </c>
      <c r="G1841" s="1382"/>
      <c r="H1841" s="1371"/>
      <c r="I1841" s="1365" t="e">
        <v>#N/A</v>
      </c>
      <c r="J1841" s="1356" t="s">
        <v>1364</v>
      </c>
      <c r="K1841" s="1356" t="s">
        <v>411</v>
      </c>
    </row>
    <row r="1842" spans="3:11" x14ac:dyDescent="0.25">
      <c r="C1842" s="1370"/>
      <c r="D1842" s="1380"/>
      <c r="E1842" s="1362"/>
      <c r="F1842" s="1355">
        <v>0</v>
      </c>
      <c r="G1842" s="1382"/>
      <c r="H1842" s="1371"/>
      <c r="I1842" s="1365" t="e">
        <v>#N/A</v>
      </c>
      <c r="J1842" s="1356" t="s">
        <v>1364</v>
      </c>
      <c r="K1842" s="1356" t="s">
        <v>411</v>
      </c>
    </row>
    <row r="1843" spans="3:11" x14ac:dyDescent="0.25">
      <c r="C1843" s="1370"/>
      <c r="D1843" s="1380"/>
      <c r="E1843" s="1362"/>
      <c r="F1843" s="1355">
        <v>0</v>
      </c>
      <c r="G1843" s="1382"/>
      <c r="H1843" s="1371"/>
      <c r="I1843" s="1365" t="e">
        <v>#N/A</v>
      </c>
      <c r="J1843" s="1356" t="s">
        <v>1364</v>
      </c>
      <c r="K1843" s="1356" t="s">
        <v>411</v>
      </c>
    </row>
    <row r="1844" spans="3:11" x14ac:dyDescent="0.25">
      <c r="C1844" s="1370"/>
      <c r="D1844" s="1380"/>
      <c r="E1844" s="1362"/>
      <c r="F1844" s="1355">
        <v>0</v>
      </c>
      <c r="G1844" s="1382"/>
      <c r="H1844" s="1371"/>
      <c r="I1844" s="1365" t="e">
        <v>#N/A</v>
      </c>
      <c r="J1844" s="1356" t="s">
        <v>1364</v>
      </c>
      <c r="K1844" s="1356" t="s">
        <v>411</v>
      </c>
    </row>
    <row r="1845" spans="3:11" x14ac:dyDescent="0.25">
      <c r="C1845" s="1370"/>
      <c r="D1845" s="1380"/>
      <c r="E1845" s="1362"/>
      <c r="F1845" s="1355">
        <v>0</v>
      </c>
      <c r="G1845" s="1382"/>
      <c r="H1845" s="1371"/>
      <c r="I1845" s="1365" t="e">
        <v>#N/A</v>
      </c>
      <c r="J1845" s="1356" t="s">
        <v>1364</v>
      </c>
      <c r="K1845" s="1356" t="s">
        <v>411</v>
      </c>
    </row>
    <row r="1846" spans="3:11" x14ac:dyDescent="0.25">
      <c r="C1846" s="1370"/>
      <c r="D1846" s="1380"/>
      <c r="E1846" s="1362"/>
      <c r="F1846" s="1355">
        <v>0</v>
      </c>
      <c r="G1846" s="1382"/>
      <c r="H1846" s="1371"/>
      <c r="I1846" s="1365" t="e">
        <v>#N/A</v>
      </c>
      <c r="J1846" s="1356" t="s">
        <v>1364</v>
      </c>
      <c r="K1846" s="1356" t="s">
        <v>411</v>
      </c>
    </row>
    <row r="1847" spans="3:11" x14ac:dyDescent="0.25">
      <c r="C1847" s="1372"/>
      <c r="D1847" s="1378"/>
      <c r="E1847" s="1361"/>
      <c r="F1847" s="1355">
        <v>0</v>
      </c>
      <c r="G1847" s="1382"/>
      <c r="H1847" s="1373"/>
      <c r="I1847" s="1365" t="e">
        <v>#N/A</v>
      </c>
      <c r="J1847" s="1356" t="s">
        <v>1364</v>
      </c>
      <c r="K1847" s="1356" t="s">
        <v>411</v>
      </c>
    </row>
    <row r="1848" spans="3:11" x14ac:dyDescent="0.25">
      <c r="C1848" s="1372"/>
      <c r="D1848" s="1378"/>
      <c r="E1848" s="1361"/>
      <c r="F1848" s="1355">
        <v>0</v>
      </c>
      <c r="G1848" s="1382"/>
      <c r="H1848" s="1373"/>
      <c r="I1848" s="1365" t="e">
        <v>#N/A</v>
      </c>
      <c r="J1848" s="1356" t="s">
        <v>1364</v>
      </c>
      <c r="K1848" s="1356" t="s">
        <v>411</v>
      </c>
    </row>
    <row r="1849" spans="3:11" x14ac:dyDescent="0.25">
      <c r="C1849" s="1372"/>
      <c r="D1849" s="1378"/>
      <c r="E1849" s="1361"/>
      <c r="F1849" s="1355">
        <v>0</v>
      </c>
      <c r="G1849" s="1382"/>
      <c r="H1849" s="1373"/>
      <c r="I1849" s="1365" t="e">
        <v>#N/A</v>
      </c>
      <c r="J1849" s="1356" t="s">
        <v>1364</v>
      </c>
      <c r="K1849" s="1356" t="s">
        <v>411</v>
      </c>
    </row>
    <row r="1850" spans="3:11" x14ac:dyDescent="0.25">
      <c r="C1850" s="1372"/>
      <c r="D1850" s="1378"/>
      <c r="E1850" s="1361"/>
      <c r="F1850" s="1355">
        <v>0</v>
      </c>
      <c r="G1850" s="1382"/>
      <c r="H1850" s="1373"/>
      <c r="I1850" s="1365" t="e">
        <v>#N/A</v>
      </c>
      <c r="J1850" s="1356" t="s">
        <v>1364</v>
      </c>
      <c r="K1850" s="1356" t="s">
        <v>411</v>
      </c>
    </row>
    <row r="1851" spans="3:11" x14ac:dyDescent="0.25">
      <c r="C1851" s="1372"/>
      <c r="D1851" s="1378"/>
      <c r="E1851" s="1361"/>
      <c r="F1851" s="1355">
        <v>0</v>
      </c>
      <c r="G1851" s="1382"/>
      <c r="H1851" s="1373"/>
      <c r="I1851" s="1365" t="e">
        <v>#N/A</v>
      </c>
      <c r="J1851" s="1356" t="s">
        <v>1364</v>
      </c>
      <c r="K1851" s="1356" t="s">
        <v>411</v>
      </c>
    </row>
    <row r="1852" spans="3:11" x14ac:dyDescent="0.25">
      <c r="C1852" s="1372"/>
      <c r="D1852" s="1378"/>
      <c r="E1852" s="1361"/>
      <c r="F1852" s="1355">
        <v>0</v>
      </c>
      <c r="G1852" s="1382"/>
      <c r="H1852" s="1373"/>
      <c r="I1852" s="1365" t="e">
        <v>#N/A</v>
      </c>
      <c r="J1852" s="1356" t="s">
        <v>1364</v>
      </c>
      <c r="K1852" s="1356" t="s">
        <v>411</v>
      </c>
    </row>
    <row r="1853" spans="3:11" x14ac:dyDescent="0.25">
      <c r="C1853" s="1372"/>
      <c r="D1853" s="1378"/>
      <c r="E1853" s="1361"/>
      <c r="F1853" s="1355">
        <v>0</v>
      </c>
      <c r="G1853" s="1382"/>
      <c r="H1853" s="1373"/>
      <c r="I1853" s="1365" t="e">
        <v>#N/A</v>
      </c>
      <c r="J1853" s="1356" t="s">
        <v>1364</v>
      </c>
      <c r="K1853" s="1356" t="s">
        <v>411</v>
      </c>
    </row>
    <row r="1854" spans="3:11" x14ac:dyDescent="0.25">
      <c r="C1854" s="1372"/>
      <c r="D1854" s="1378"/>
      <c r="E1854" s="1361"/>
      <c r="F1854" s="1355">
        <v>0</v>
      </c>
      <c r="G1854" s="1382"/>
      <c r="H1854" s="1373"/>
      <c r="I1854" s="1365" t="e">
        <v>#N/A</v>
      </c>
      <c r="J1854" s="1356" t="s">
        <v>1364</v>
      </c>
      <c r="K1854" s="1356" t="s">
        <v>411</v>
      </c>
    </row>
    <row r="1855" spans="3:11" x14ac:dyDescent="0.25">
      <c r="C1855" s="1374"/>
      <c r="D1855" s="1378"/>
      <c r="E1855" s="1361"/>
      <c r="F1855" s="1355">
        <v>0</v>
      </c>
      <c r="G1855" s="1382"/>
      <c r="H1855" s="1375"/>
      <c r="I1855" s="1365" t="e">
        <v>#N/A</v>
      </c>
      <c r="J1855" s="1356" t="s">
        <v>1364</v>
      </c>
      <c r="K1855" s="1356" t="s">
        <v>402</v>
      </c>
    </row>
    <row r="1856" spans="3:11" x14ac:dyDescent="0.25">
      <c r="C1856" s="1374"/>
      <c r="D1856" s="1378"/>
      <c r="E1856" s="1361"/>
      <c r="F1856" s="1355">
        <v>0</v>
      </c>
      <c r="G1856" s="1382"/>
      <c r="H1856" s="1375"/>
      <c r="I1856" s="1365" t="e">
        <v>#N/A</v>
      </c>
      <c r="J1856" s="1356" t="s">
        <v>1364</v>
      </c>
      <c r="K1856" s="1356" t="s">
        <v>411</v>
      </c>
    </row>
    <row r="1857" spans="3:11" x14ac:dyDescent="0.25">
      <c r="C1857" s="1374"/>
      <c r="D1857" s="1378"/>
      <c r="E1857" s="1361"/>
      <c r="F1857" s="1355">
        <v>0</v>
      </c>
      <c r="G1857" s="1382"/>
      <c r="H1857" s="1375"/>
      <c r="I1857" s="1365" t="e">
        <v>#N/A</v>
      </c>
      <c r="J1857" s="1356" t="s">
        <v>1364</v>
      </c>
      <c r="K1857" s="1356" t="s">
        <v>411</v>
      </c>
    </row>
    <row r="1858" spans="3:11" x14ac:dyDescent="0.25">
      <c r="C1858" s="1374"/>
      <c r="D1858" s="1378"/>
      <c r="E1858" s="1361"/>
      <c r="F1858" s="1355">
        <v>0</v>
      </c>
      <c r="G1858" s="1382"/>
      <c r="H1858" s="1375"/>
      <c r="I1858" s="1365" t="e">
        <v>#N/A</v>
      </c>
      <c r="J1858" s="1356" t="s">
        <v>1364</v>
      </c>
      <c r="K1858" s="1356" t="s">
        <v>411</v>
      </c>
    </row>
    <row r="1859" spans="3:11" ht="15.75" thickBot="1" x14ac:dyDescent="0.3">
      <c r="C1859" s="1376"/>
      <c r="D1859" s="1381"/>
      <c r="E1859" s="1357"/>
      <c r="F1859" s="1358">
        <v>0</v>
      </c>
      <c r="G1859" s="1383"/>
      <c r="H1859" s="1377"/>
      <c r="I1859" s="1366" t="e">
        <v>#N/A</v>
      </c>
      <c r="J1859" s="1359" t="s">
        <v>1364</v>
      </c>
      <c r="K1859" s="1363" t="s">
        <v>393</v>
      </c>
    </row>
    <row r="1862" spans="3:11" ht="15.75" thickBot="1" x14ac:dyDescent="0.3">
      <c r="C1862" s="1346"/>
      <c r="D1862" s="1346"/>
      <c r="E1862" s="1346"/>
      <c r="F1862" s="1346"/>
      <c r="G1862" s="1346"/>
      <c r="H1862" s="1346"/>
      <c r="I1862" s="1346"/>
      <c r="J1862" s="1346"/>
      <c r="K1862" s="1346"/>
    </row>
    <row r="1863" spans="3:11" ht="15.75" thickBot="1" x14ac:dyDescent="0.3">
      <c r="C1863" s="1379" t="s">
        <v>53</v>
      </c>
      <c r="D1863" s="1396">
        <v>10346</v>
      </c>
      <c r="E1863" s="1346"/>
      <c r="F1863" s="1348"/>
      <c r="G1863" s="1351"/>
      <c r="H1863" s="1348"/>
      <c r="I1863" s="1348"/>
      <c r="J1863" s="1346"/>
      <c r="K1863" s="1346"/>
    </row>
    <row r="1864" spans="3:11" x14ac:dyDescent="0.25">
      <c r="C1864" s="1348"/>
      <c r="D1864" s="1347"/>
      <c r="E1864" s="1354"/>
      <c r="F1864" s="1354"/>
      <c r="G1864" s="1354"/>
      <c r="H1864" s="1350"/>
      <c r="I1864" s="1350"/>
      <c r="J1864" s="1350"/>
      <c r="K1864" s="1360"/>
    </row>
    <row r="1865" spans="3:11" x14ac:dyDescent="0.25">
      <c r="C1865" s="1348"/>
      <c r="D1865" s="1347"/>
      <c r="E1865" s="1354"/>
      <c r="F1865" s="1354"/>
      <c r="G1865" s="1354"/>
      <c r="H1865" s="1350"/>
      <c r="I1865" s="1350"/>
      <c r="J1865" s="1350"/>
      <c r="K1865" s="1360"/>
    </row>
    <row r="1866" spans="3:11" ht="15.75" x14ac:dyDescent="0.25">
      <c r="C1866" s="1384" t="s">
        <v>391</v>
      </c>
      <c r="D1866" s="1395" t="s">
        <v>2302</v>
      </c>
      <c r="E1866" s="1354"/>
      <c r="F1866" s="1354"/>
      <c r="G1866" s="1354"/>
      <c r="H1866" s="1350"/>
      <c r="I1866" s="1350"/>
      <c r="J1866" s="1350"/>
      <c r="K1866" s="1360"/>
    </row>
    <row r="1867" spans="3:11" ht="18.75" x14ac:dyDescent="0.25">
      <c r="C1867" s="1385" t="s">
        <v>2303</v>
      </c>
      <c r="D1867" s="1347"/>
      <c r="E1867" s="1354"/>
      <c r="F1867" s="1354"/>
      <c r="G1867" s="1354"/>
      <c r="H1867" s="1350"/>
      <c r="I1867" s="1350"/>
      <c r="J1867" s="1350"/>
      <c r="K1867" s="1360"/>
    </row>
    <row r="1868" spans="3:11" ht="15.75" thickBot="1" x14ac:dyDescent="0.3">
      <c r="C1868" s="1346"/>
      <c r="D1868" s="1346"/>
      <c r="E1868" s="1346"/>
      <c r="F1868" s="1354"/>
      <c r="G1868" s="1350"/>
      <c r="H1868" s="1350"/>
      <c r="I1868" s="1350"/>
      <c r="J1868" s="1346"/>
      <c r="K1868" s="1346"/>
    </row>
    <row r="1869" spans="3:11" ht="30.75" thickBot="1" x14ac:dyDescent="0.3">
      <c r="C1869" s="1364" t="s">
        <v>44</v>
      </c>
      <c r="D1869" s="1364" t="s">
        <v>55</v>
      </c>
      <c r="E1869" s="1369" t="s">
        <v>57</v>
      </c>
      <c r="F1869" s="1368" t="s">
        <v>27</v>
      </c>
      <c r="G1869" s="1367" t="s">
        <v>130</v>
      </c>
      <c r="H1869" s="1369" t="s">
        <v>46</v>
      </c>
      <c r="I1869" s="1367" t="s">
        <v>131</v>
      </c>
      <c r="J1869" s="1367" t="s">
        <v>409</v>
      </c>
      <c r="K1869" s="1367" t="s">
        <v>410</v>
      </c>
    </row>
    <row r="1870" spans="3:11" ht="15.75" thickBot="1" x14ac:dyDescent="0.3">
      <c r="C1870" s="1370" t="s">
        <v>2285</v>
      </c>
      <c r="D1870" s="1380">
        <v>1</v>
      </c>
      <c r="E1870" s="1387">
        <v>85</v>
      </c>
      <c r="F1870" s="1355">
        <v>85</v>
      </c>
      <c r="G1870" s="1382" t="s">
        <v>128</v>
      </c>
      <c r="H1870" s="1371" t="s">
        <v>820</v>
      </c>
      <c r="I1870" s="1365" t="s">
        <v>821</v>
      </c>
      <c r="J1870" s="1386" t="s">
        <v>1364</v>
      </c>
      <c r="K1870" s="1356" t="s">
        <v>393</v>
      </c>
    </row>
    <row r="1871" spans="3:11" ht="15.75" thickBot="1" x14ac:dyDescent="0.3">
      <c r="C1871" s="1370" t="s">
        <v>2285</v>
      </c>
      <c r="D1871" s="1380">
        <v>1</v>
      </c>
      <c r="E1871" s="1387">
        <v>85</v>
      </c>
      <c r="F1871" s="1355">
        <v>85</v>
      </c>
      <c r="G1871" s="1382" t="s">
        <v>128</v>
      </c>
      <c r="H1871" s="1371" t="s">
        <v>820</v>
      </c>
      <c r="I1871" s="1365" t="s">
        <v>821</v>
      </c>
      <c r="J1871" s="1356" t="s">
        <v>1364</v>
      </c>
      <c r="K1871" s="1356" t="s">
        <v>394</v>
      </c>
    </row>
    <row r="1872" spans="3:11" ht="15.75" thickBot="1" x14ac:dyDescent="0.3">
      <c r="C1872" s="1370" t="s">
        <v>2285</v>
      </c>
      <c r="D1872" s="1380">
        <v>1</v>
      </c>
      <c r="E1872" s="1387">
        <v>85</v>
      </c>
      <c r="F1872" s="1355">
        <v>85</v>
      </c>
      <c r="G1872" s="1382" t="s">
        <v>128</v>
      </c>
      <c r="H1872" s="1371" t="s">
        <v>820</v>
      </c>
      <c r="I1872" s="1365" t="s">
        <v>821</v>
      </c>
      <c r="J1872" s="1356" t="s">
        <v>1364</v>
      </c>
      <c r="K1872" s="1356" t="s">
        <v>396</v>
      </c>
    </row>
    <row r="1873" spans="3:11" ht="15.75" thickBot="1" x14ac:dyDescent="0.3">
      <c r="C1873" s="1370" t="s">
        <v>2285</v>
      </c>
      <c r="D1873" s="1380">
        <v>1</v>
      </c>
      <c r="E1873" s="1387">
        <v>85</v>
      </c>
      <c r="F1873" s="1355">
        <v>85</v>
      </c>
      <c r="G1873" s="1382" t="s">
        <v>128</v>
      </c>
      <c r="H1873" s="1371" t="s">
        <v>820</v>
      </c>
      <c r="I1873" s="1365" t="s">
        <v>821</v>
      </c>
      <c r="J1873" s="1356" t="s">
        <v>1364</v>
      </c>
      <c r="K1873" s="1356" t="s">
        <v>398</v>
      </c>
    </row>
    <row r="1874" spans="3:11" ht="15.75" thickBot="1" x14ac:dyDescent="0.3">
      <c r="C1874" s="1370" t="s">
        <v>2285</v>
      </c>
      <c r="D1874" s="1380">
        <v>1</v>
      </c>
      <c r="E1874" s="1387">
        <v>85</v>
      </c>
      <c r="F1874" s="1355">
        <v>85</v>
      </c>
      <c r="G1874" s="1382" t="s">
        <v>128</v>
      </c>
      <c r="H1874" s="1371" t="s">
        <v>820</v>
      </c>
      <c r="I1874" s="1365" t="s">
        <v>821</v>
      </c>
      <c r="J1874" s="1356" t="s">
        <v>1364</v>
      </c>
      <c r="K1874" s="1356" t="s">
        <v>400</v>
      </c>
    </row>
    <row r="1875" spans="3:11" x14ac:dyDescent="0.25">
      <c r="C1875" s="1370" t="s">
        <v>2285</v>
      </c>
      <c r="D1875" s="1380">
        <v>1</v>
      </c>
      <c r="E1875" s="1387">
        <v>85</v>
      </c>
      <c r="F1875" s="1355">
        <v>85</v>
      </c>
      <c r="G1875" s="1382" t="s">
        <v>128</v>
      </c>
      <c r="H1875" s="1371" t="s">
        <v>820</v>
      </c>
      <c r="I1875" s="1365" t="s">
        <v>821</v>
      </c>
      <c r="J1875" s="1356" t="s">
        <v>1364</v>
      </c>
      <c r="K1875" s="1356" t="s">
        <v>402</v>
      </c>
    </row>
    <row r="1876" spans="3:11" x14ac:dyDescent="0.25">
      <c r="C1876" s="1370" t="s">
        <v>2304</v>
      </c>
      <c r="D1876" s="1380">
        <v>2</v>
      </c>
      <c r="E1876" s="1362">
        <v>16</v>
      </c>
      <c r="F1876" s="1355">
        <v>32</v>
      </c>
      <c r="G1876" s="1382" t="s">
        <v>128</v>
      </c>
      <c r="H1876" s="1371" t="s">
        <v>326</v>
      </c>
      <c r="I1876" s="1365" t="s">
        <v>940</v>
      </c>
      <c r="J1876" s="1356" t="s">
        <v>1364</v>
      </c>
      <c r="K1876" s="1356" t="s">
        <v>393</v>
      </c>
    </row>
    <row r="1877" spans="3:11" x14ac:dyDescent="0.25">
      <c r="C1877" s="1370" t="s">
        <v>2305</v>
      </c>
      <c r="D1877" s="1380">
        <v>50</v>
      </c>
      <c r="E1877" s="1362">
        <v>5</v>
      </c>
      <c r="F1877" s="1355">
        <v>250</v>
      </c>
      <c r="G1877" s="1382" t="s">
        <v>128</v>
      </c>
      <c r="H1877" s="1371" t="s">
        <v>820</v>
      </c>
      <c r="I1877" s="1365" t="s">
        <v>821</v>
      </c>
      <c r="J1877" s="1356" t="s">
        <v>1364</v>
      </c>
      <c r="K1877" s="1356" t="s">
        <v>393</v>
      </c>
    </row>
    <row r="1878" spans="3:11" x14ac:dyDescent="0.25">
      <c r="C1878" s="1370" t="s">
        <v>2117</v>
      </c>
      <c r="D1878" s="1380">
        <v>4</v>
      </c>
      <c r="E1878" s="1362">
        <v>15</v>
      </c>
      <c r="F1878" s="1355">
        <v>60</v>
      </c>
      <c r="G1878" s="1382" t="s">
        <v>128</v>
      </c>
      <c r="H1878" s="1371" t="s">
        <v>326</v>
      </c>
      <c r="I1878" s="1365" t="s">
        <v>940</v>
      </c>
      <c r="J1878" s="1356" t="s">
        <v>1364</v>
      </c>
      <c r="K1878" s="1356" t="s">
        <v>393</v>
      </c>
    </row>
    <row r="1879" spans="3:11" x14ac:dyDescent="0.25">
      <c r="C1879" s="1370" t="s">
        <v>2306</v>
      </c>
      <c r="D1879" s="1380">
        <v>2</v>
      </c>
      <c r="E1879" s="1362">
        <v>27</v>
      </c>
      <c r="F1879" s="1355">
        <v>54</v>
      </c>
      <c r="G1879" s="1382" t="s">
        <v>128</v>
      </c>
      <c r="H1879" s="1371" t="s">
        <v>326</v>
      </c>
      <c r="I1879" s="1365" t="s">
        <v>940</v>
      </c>
      <c r="J1879" s="1356" t="s">
        <v>1364</v>
      </c>
      <c r="K1879" s="1356" t="s">
        <v>411</v>
      </c>
    </row>
    <row r="1880" spans="3:11" x14ac:dyDescent="0.25">
      <c r="C1880" s="1372" t="s">
        <v>2307</v>
      </c>
      <c r="D1880" s="1378">
        <v>1</v>
      </c>
      <c r="E1880" s="1361">
        <v>948</v>
      </c>
      <c r="F1880" s="1355">
        <v>948</v>
      </c>
      <c r="G1880" s="1382" t="s">
        <v>128</v>
      </c>
      <c r="H1880" s="1371" t="s">
        <v>954</v>
      </c>
      <c r="I1880" s="1365" t="s">
        <v>955</v>
      </c>
      <c r="J1880" s="1356" t="s">
        <v>1364</v>
      </c>
      <c r="K1880" s="1356" t="s">
        <v>393</v>
      </c>
    </row>
    <row r="1881" spans="3:11" x14ac:dyDescent="0.25">
      <c r="C1881" s="1372" t="s">
        <v>2307</v>
      </c>
      <c r="D1881" s="1378">
        <v>1</v>
      </c>
      <c r="E1881" s="1361">
        <v>948</v>
      </c>
      <c r="F1881" s="1355">
        <v>948</v>
      </c>
      <c r="G1881" s="1382" t="s">
        <v>128</v>
      </c>
      <c r="H1881" s="1371" t="s">
        <v>954</v>
      </c>
      <c r="I1881" s="1365" t="s">
        <v>955</v>
      </c>
      <c r="J1881" s="1356" t="s">
        <v>1364</v>
      </c>
      <c r="K1881" s="1356" t="s">
        <v>395</v>
      </c>
    </row>
    <row r="1882" spans="3:11" x14ac:dyDescent="0.25">
      <c r="C1882" s="1372" t="s">
        <v>2307</v>
      </c>
      <c r="D1882" s="1378">
        <v>1</v>
      </c>
      <c r="E1882" s="1361">
        <v>948</v>
      </c>
      <c r="F1882" s="1355">
        <v>948</v>
      </c>
      <c r="G1882" s="1382" t="s">
        <v>128</v>
      </c>
      <c r="H1882" s="1371" t="s">
        <v>954</v>
      </c>
      <c r="I1882" s="1365" t="s">
        <v>955</v>
      </c>
      <c r="J1882" s="1356" t="s">
        <v>1364</v>
      </c>
      <c r="K1882" s="1356" t="s">
        <v>398</v>
      </c>
    </row>
    <row r="1883" spans="3:11" x14ac:dyDescent="0.25">
      <c r="C1883" s="1372" t="s">
        <v>2307</v>
      </c>
      <c r="D1883" s="1378">
        <v>1</v>
      </c>
      <c r="E1883" s="1361">
        <v>948</v>
      </c>
      <c r="F1883" s="1355">
        <v>948</v>
      </c>
      <c r="G1883" s="1382" t="s">
        <v>128</v>
      </c>
      <c r="H1883" s="1371" t="s">
        <v>954</v>
      </c>
      <c r="I1883" s="1365" t="s">
        <v>955</v>
      </c>
      <c r="J1883" s="1356" t="s">
        <v>1364</v>
      </c>
      <c r="K1883" s="1356" t="s">
        <v>401</v>
      </c>
    </row>
    <row r="1884" spans="3:11" x14ac:dyDescent="0.25">
      <c r="C1884" s="1370" t="s">
        <v>2308</v>
      </c>
      <c r="D1884" s="1380">
        <v>4</v>
      </c>
      <c r="E1884" s="1362">
        <v>72</v>
      </c>
      <c r="F1884" s="1355">
        <v>288</v>
      </c>
      <c r="G1884" s="1382" t="s">
        <v>128</v>
      </c>
      <c r="H1884" s="1371" t="s">
        <v>954</v>
      </c>
      <c r="I1884" s="1365" t="s">
        <v>955</v>
      </c>
      <c r="J1884" s="1356" t="s">
        <v>1364</v>
      </c>
      <c r="K1884" s="1356" t="s">
        <v>393</v>
      </c>
    </row>
    <row r="1885" spans="3:11" x14ac:dyDescent="0.25">
      <c r="C1885" s="1370" t="s">
        <v>2308</v>
      </c>
      <c r="D1885" s="1380">
        <v>4</v>
      </c>
      <c r="E1885" s="1362">
        <v>72</v>
      </c>
      <c r="F1885" s="1355">
        <v>288</v>
      </c>
      <c r="G1885" s="1382" t="s">
        <v>128</v>
      </c>
      <c r="H1885" s="1371" t="s">
        <v>954</v>
      </c>
      <c r="I1885" s="1365" t="s">
        <v>955</v>
      </c>
      <c r="J1885" s="1356" t="s">
        <v>1364</v>
      </c>
      <c r="K1885" s="1356" t="s">
        <v>394</v>
      </c>
    </row>
    <row r="1886" spans="3:11" x14ac:dyDescent="0.25">
      <c r="C1886" s="1370" t="s">
        <v>2308</v>
      </c>
      <c r="D1886" s="1380">
        <v>4</v>
      </c>
      <c r="E1886" s="1362">
        <v>72</v>
      </c>
      <c r="F1886" s="1355">
        <v>288</v>
      </c>
      <c r="G1886" s="1382" t="s">
        <v>128</v>
      </c>
      <c r="H1886" s="1371" t="s">
        <v>954</v>
      </c>
      <c r="I1886" s="1365" t="s">
        <v>955</v>
      </c>
      <c r="J1886" s="1356" t="s">
        <v>1364</v>
      </c>
      <c r="K1886" s="1356" t="s">
        <v>396</v>
      </c>
    </row>
    <row r="1887" spans="3:11" x14ac:dyDescent="0.25">
      <c r="C1887" s="1370" t="s">
        <v>2308</v>
      </c>
      <c r="D1887" s="1380">
        <v>4</v>
      </c>
      <c r="E1887" s="1362">
        <v>72</v>
      </c>
      <c r="F1887" s="1355">
        <v>288</v>
      </c>
      <c r="G1887" s="1382" t="s">
        <v>128</v>
      </c>
      <c r="H1887" s="1371" t="s">
        <v>954</v>
      </c>
      <c r="I1887" s="1365" t="s">
        <v>955</v>
      </c>
      <c r="J1887" s="1356" t="s">
        <v>1364</v>
      </c>
      <c r="K1887" s="1356" t="s">
        <v>398</v>
      </c>
    </row>
    <row r="1888" spans="3:11" x14ac:dyDescent="0.25">
      <c r="C1888" s="1370" t="s">
        <v>2308</v>
      </c>
      <c r="D1888" s="1380">
        <v>4</v>
      </c>
      <c r="E1888" s="1362">
        <v>72</v>
      </c>
      <c r="F1888" s="1355">
        <v>288</v>
      </c>
      <c r="G1888" s="1382" t="s">
        <v>128</v>
      </c>
      <c r="H1888" s="1371" t="s">
        <v>954</v>
      </c>
      <c r="I1888" s="1365" t="s">
        <v>955</v>
      </c>
      <c r="J1888" s="1356" t="s">
        <v>1364</v>
      </c>
      <c r="K1888" s="1356" t="s">
        <v>400</v>
      </c>
    </row>
    <row r="1889" spans="3:11" x14ac:dyDescent="0.25">
      <c r="C1889" s="1370" t="s">
        <v>2308</v>
      </c>
      <c r="D1889" s="1380">
        <v>4</v>
      </c>
      <c r="E1889" s="1362">
        <v>72</v>
      </c>
      <c r="F1889" s="1355">
        <v>288</v>
      </c>
      <c r="G1889" s="1382" t="s">
        <v>128</v>
      </c>
      <c r="H1889" s="1371" t="s">
        <v>954</v>
      </c>
      <c r="I1889" s="1365" t="s">
        <v>955</v>
      </c>
      <c r="J1889" s="1356" t="s">
        <v>1364</v>
      </c>
      <c r="K1889" s="1356" t="s">
        <v>402</v>
      </c>
    </row>
    <row r="1890" spans="3:11" x14ac:dyDescent="0.25">
      <c r="C1890" s="1370" t="s">
        <v>2309</v>
      </c>
      <c r="D1890" s="1380">
        <v>2</v>
      </c>
      <c r="E1890" s="1362">
        <v>490</v>
      </c>
      <c r="F1890" s="1355">
        <v>980</v>
      </c>
      <c r="G1890" s="1382" t="s">
        <v>128</v>
      </c>
      <c r="H1890" s="1371" t="s">
        <v>954</v>
      </c>
      <c r="I1890" s="1365" t="s">
        <v>955</v>
      </c>
      <c r="J1890" s="1356" t="s">
        <v>1364</v>
      </c>
      <c r="K1890" s="1356" t="s">
        <v>393</v>
      </c>
    </row>
    <row r="1891" spans="3:11" x14ac:dyDescent="0.25">
      <c r="C1891" s="1370" t="s">
        <v>2309</v>
      </c>
      <c r="D1891" s="1380">
        <v>2</v>
      </c>
      <c r="E1891" s="1362">
        <v>490</v>
      </c>
      <c r="F1891" s="1355">
        <v>980</v>
      </c>
      <c r="G1891" s="1382" t="s">
        <v>128</v>
      </c>
      <c r="H1891" s="1371" t="s">
        <v>954</v>
      </c>
      <c r="I1891" s="1365" t="s">
        <v>955</v>
      </c>
      <c r="J1891" s="1356" t="s">
        <v>1364</v>
      </c>
      <c r="K1891" s="1356" t="s">
        <v>397</v>
      </c>
    </row>
    <row r="1892" spans="3:11" x14ac:dyDescent="0.25">
      <c r="C1892" s="1370" t="s">
        <v>2309</v>
      </c>
      <c r="D1892" s="1378">
        <v>2</v>
      </c>
      <c r="E1892" s="1362">
        <v>490</v>
      </c>
      <c r="F1892" s="1355">
        <v>980</v>
      </c>
      <c r="G1892" s="1382" t="s">
        <v>128</v>
      </c>
      <c r="H1892" s="1371" t="s">
        <v>954</v>
      </c>
      <c r="I1892" s="1365" t="s">
        <v>955</v>
      </c>
      <c r="J1892" s="1356" t="s">
        <v>1364</v>
      </c>
      <c r="K1892" s="1356" t="s">
        <v>393</v>
      </c>
    </row>
    <row r="1893" spans="3:11" x14ac:dyDescent="0.25">
      <c r="C1893" s="1370" t="s">
        <v>2309</v>
      </c>
      <c r="D1893" s="1378">
        <v>2</v>
      </c>
      <c r="E1893" s="1362">
        <v>490</v>
      </c>
      <c r="F1893" s="1355">
        <v>980</v>
      </c>
      <c r="G1893" s="1382" t="s">
        <v>128</v>
      </c>
      <c r="H1893" s="1371" t="s">
        <v>954</v>
      </c>
      <c r="I1893" s="1365" t="s">
        <v>955</v>
      </c>
      <c r="J1893" s="1356" t="s">
        <v>1364</v>
      </c>
      <c r="K1893" s="1356" t="s">
        <v>397</v>
      </c>
    </row>
    <row r="1894" spans="3:11" x14ac:dyDescent="0.25">
      <c r="C1894" s="1372"/>
      <c r="D1894" s="1378"/>
      <c r="E1894" s="1361"/>
      <c r="F1894" s="1355">
        <v>0</v>
      </c>
      <c r="G1894" s="1382"/>
      <c r="H1894" s="1373"/>
      <c r="I1894" s="1365" t="e">
        <v>#N/A</v>
      </c>
      <c r="J1894" s="1356" t="s">
        <v>1364</v>
      </c>
      <c r="K1894" s="1356" t="s">
        <v>411</v>
      </c>
    </row>
    <row r="1895" spans="3:11" x14ac:dyDescent="0.25">
      <c r="C1895" s="1372"/>
      <c r="D1895" s="1378"/>
      <c r="E1895" s="1361"/>
      <c r="F1895" s="1355">
        <v>0</v>
      </c>
      <c r="G1895" s="1382"/>
      <c r="H1895" s="1373"/>
      <c r="I1895" s="1365" t="e">
        <v>#N/A</v>
      </c>
      <c r="J1895" s="1356" t="s">
        <v>1364</v>
      </c>
      <c r="K1895" s="1356" t="s">
        <v>411</v>
      </c>
    </row>
    <row r="1896" spans="3:11" x14ac:dyDescent="0.25">
      <c r="C1896" s="1372"/>
      <c r="D1896" s="1378"/>
      <c r="E1896" s="1361"/>
      <c r="F1896" s="1355">
        <v>0</v>
      </c>
      <c r="G1896" s="1382"/>
      <c r="H1896" s="1373"/>
      <c r="I1896" s="1365" t="e">
        <v>#N/A</v>
      </c>
      <c r="J1896" s="1356" t="s">
        <v>1364</v>
      </c>
      <c r="K1896" s="1356" t="s">
        <v>411</v>
      </c>
    </row>
    <row r="1897" spans="3:11" x14ac:dyDescent="0.25">
      <c r="C1897" s="1372"/>
      <c r="D1897" s="1378"/>
      <c r="E1897" s="1361"/>
      <c r="F1897" s="1355">
        <v>0</v>
      </c>
      <c r="G1897" s="1382"/>
      <c r="H1897" s="1373"/>
      <c r="I1897" s="1365" t="e">
        <v>#N/A</v>
      </c>
      <c r="J1897" s="1356" t="s">
        <v>1364</v>
      </c>
      <c r="K1897" s="1356" t="s">
        <v>411</v>
      </c>
    </row>
    <row r="1898" spans="3:11" x14ac:dyDescent="0.25">
      <c r="C1898" s="1372"/>
      <c r="D1898" s="1378"/>
      <c r="E1898" s="1361"/>
      <c r="F1898" s="1355">
        <v>0</v>
      </c>
      <c r="G1898" s="1382"/>
      <c r="H1898" s="1373"/>
      <c r="I1898" s="1365" t="e">
        <v>#N/A</v>
      </c>
      <c r="J1898" s="1356" t="s">
        <v>1364</v>
      </c>
      <c r="K1898" s="1356" t="s">
        <v>411</v>
      </c>
    </row>
    <row r="1899" spans="3:11" x14ac:dyDescent="0.25">
      <c r="C1899" s="1372"/>
      <c r="D1899" s="1378"/>
      <c r="E1899" s="1361"/>
      <c r="F1899" s="1355">
        <v>0</v>
      </c>
      <c r="G1899" s="1382"/>
      <c r="H1899" s="1373"/>
      <c r="I1899" s="1365" t="e">
        <v>#N/A</v>
      </c>
      <c r="J1899" s="1356" t="s">
        <v>1364</v>
      </c>
      <c r="K1899" s="1356" t="s">
        <v>411</v>
      </c>
    </row>
    <row r="1900" spans="3:11" x14ac:dyDescent="0.25">
      <c r="C1900" s="1374"/>
      <c r="D1900" s="1378"/>
      <c r="E1900" s="1361"/>
      <c r="F1900" s="1355">
        <v>0</v>
      </c>
      <c r="G1900" s="1382"/>
      <c r="H1900" s="1375"/>
      <c r="I1900" s="1365" t="e">
        <v>#N/A</v>
      </c>
      <c r="J1900" s="1356" t="s">
        <v>1364</v>
      </c>
      <c r="K1900" s="1356" t="s">
        <v>402</v>
      </c>
    </row>
    <row r="1901" spans="3:11" x14ac:dyDescent="0.25">
      <c r="C1901" s="1374"/>
      <c r="D1901" s="1378"/>
      <c r="E1901" s="1361"/>
      <c r="F1901" s="1355">
        <v>0</v>
      </c>
      <c r="G1901" s="1382"/>
      <c r="H1901" s="1375"/>
      <c r="I1901" s="1365" t="e">
        <v>#N/A</v>
      </c>
      <c r="J1901" s="1356" t="s">
        <v>1364</v>
      </c>
      <c r="K1901" s="1356" t="s">
        <v>411</v>
      </c>
    </row>
    <row r="1902" spans="3:11" x14ac:dyDescent="0.25">
      <c r="C1902" s="1374"/>
      <c r="D1902" s="1378"/>
      <c r="E1902" s="1361"/>
      <c r="F1902" s="1355">
        <v>0</v>
      </c>
      <c r="G1902" s="1382"/>
      <c r="H1902" s="1375"/>
      <c r="I1902" s="1365" t="e">
        <v>#N/A</v>
      </c>
      <c r="J1902" s="1356" t="s">
        <v>1364</v>
      </c>
      <c r="K1902" s="1356" t="s">
        <v>411</v>
      </c>
    </row>
    <row r="1903" spans="3:11" x14ac:dyDescent="0.25">
      <c r="C1903" s="1374"/>
      <c r="D1903" s="1378"/>
      <c r="E1903" s="1361"/>
      <c r="F1903" s="1355">
        <v>0</v>
      </c>
      <c r="G1903" s="1382"/>
      <c r="H1903" s="1375"/>
      <c r="I1903" s="1365" t="e">
        <v>#N/A</v>
      </c>
      <c r="J1903" s="1356" t="s">
        <v>1364</v>
      </c>
      <c r="K1903" s="1356" t="s">
        <v>411</v>
      </c>
    </row>
    <row r="1904" spans="3:11" ht="15.75" thickBot="1" x14ac:dyDescent="0.3">
      <c r="C1904" s="1376"/>
      <c r="D1904" s="1381"/>
      <c r="E1904" s="1357"/>
      <c r="F1904" s="1358">
        <v>0</v>
      </c>
      <c r="G1904" s="1383"/>
      <c r="H1904" s="1377"/>
      <c r="I1904" s="1366" t="e">
        <v>#N/A</v>
      </c>
      <c r="J1904" s="1359" t="s">
        <v>1364</v>
      </c>
      <c r="K1904" s="1363" t="s">
        <v>393</v>
      </c>
    </row>
    <row r="1906" spans="3:11" ht="15.75" thickBot="1" x14ac:dyDescent="0.3">
      <c r="C1906" s="1346"/>
      <c r="D1906" s="1346"/>
      <c r="E1906" s="1346"/>
      <c r="F1906" s="1353"/>
      <c r="G1906" s="1352"/>
      <c r="H1906" s="1353"/>
      <c r="I1906" s="1353"/>
      <c r="J1906" s="1346"/>
      <c r="K1906" s="1346"/>
    </row>
    <row r="1907" spans="3:11" ht="15.75" thickBot="1" x14ac:dyDescent="0.3">
      <c r="C1907" s="1379" t="s">
        <v>53</v>
      </c>
      <c r="D1907" s="1396">
        <v>13000</v>
      </c>
      <c r="E1907" s="1346"/>
      <c r="F1907" s="1348"/>
      <c r="G1907" s="1351"/>
      <c r="H1907" s="1348"/>
      <c r="I1907" s="1348"/>
      <c r="J1907" s="1346"/>
      <c r="K1907" s="1346"/>
    </row>
    <row r="1908" spans="3:11" x14ac:dyDescent="0.25">
      <c r="C1908" s="1348"/>
      <c r="D1908" s="1347"/>
      <c r="E1908" s="1354"/>
      <c r="F1908" s="1354"/>
      <c r="G1908" s="1354"/>
      <c r="H1908" s="1350"/>
      <c r="I1908" s="1350"/>
      <c r="J1908" s="1350"/>
      <c r="K1908" s="1360"/>
    </row>
    <row r="1909" spans="3:11" x14ac:dyDescent="0.25">
      <c r="C1909" s="1348"/>
      <c r="D1909" s="1347"/>
      <c r="E1909" s="1354"/>
      <c r="F1909" s="1354"/>
      <c r="G1909" s="1354"/>
      <c r="H1909" s="1350"/>
      <c r="I1909" s="1350"/>
      <c r="J1909" s="1350"/>
      <c r="K1909" s="1360"/>
    </row>
    <row r="1910" spans="3:11" ht="15.75" x14ac:dyDescent="0.25">
      <c r="C1910" s="1384" t="s">
        <v>391</v>
      </c>
      <c r="D1910" s="1395" t="s">
        <v>2310</v>
      </c>
      <c r="E1910" s="1354"/>
      <c r="F1910" s="1354"/>
      <c r="G1910" s="1354"/>
      <c r="H1910" s="1350"/>
      <c r="I1910" s="1350"/>
      <c r="J1910" s="1350"/>
      <c r="K1910" s="1360"/>
    </row>
    <row r="1911" spans="3:11" ht="18.75" x14ac:dyDescent="0.25">
      <c r="C1911" s="1385" t="s">
        <v>2311</v>
      </c>
      <c r="D1911" s="1347"/>
      <c r="E1911" s="1354"/>
      <c r="F1911" s="1354"/>
      <c r="G1911" s="1354"/>
      <c r="H1911" s="1350"/>
      <c r="I1911" s="1350"/>
      <c r="J1911" s="1350"/>
      <c r="K1911" s="1360"/>
    </row>
    <row r="1912" spans="3:11" ht="15.75" thickBot="1" x14ac:dyDescent="0.3">
      <c r="C1912" s="1346"/>
      <c r="D1912" s="1346"/>
      <c r="E1912" s="1346"/>
      <c r="F1912" s="1354"/>
      <c r="G1912" s="1350"/>
      <c r="H1912" s="1350"/>
      <c r="I1912" s="1350"/>
      <c r="J1912" s="1346"/>
      <c r="K1912" s="1346"/>
    </row>
    <row r="1913" spans="3:11" ht="30.75" thickBot="1" x14ac:dyDescent="0.3">
      <c r="C1913" s="1364" t="s">
        <v>44</v>
      </c>
      <c r="D1913" s="1364" t="s">
        <v>55</v>
      </c>
      <c r="E1913" s="1369" t="s">
        <v>57</v>
      </c>
      <c r="F1913" s="1368" t="s">
        <v>27</v>
      </c>
      <c r="G1913" s="1367" t="s">
        <v>130</v>
      </c>
      <c r="H1913" s="1369" t="s">
        <v>46</v>
      </c>
      <c r="I1913" s="1367" t="s">
        <v>131</v>
      </c>
      <c r="J1913" s="1367" t="s">
        <v>409</v>
      </c>
      <c r="K1913" s="1367" t="s">
        <v>410</v>
      </c>
    </row>
    <row r="1914" spans="3:11" x14ac:dyDescent="0.25">
      <c r="C1914" s="1370" t="s">
        <v>2312</v>
      </c>
      <c r="D1914" s="1380">
        <v>1</v>
      </c>
      <c r="E1914" s="1387">
        <v>13000</v>
      </c>
      <c r="F1914" s="1355">
        <v>13000</v>
      </c>
      <c r="G1914" s="1382" t="s">
        <v>128</v>
      </c>
      <c r="H1914" s="1371" t="s">
        <v>1013</v>
      </c>
      <c r="I1914" s="1365" t="s">
        <v>1014</v>
      </c>
      <c r="J1914" s="1386" t="s">
        <v>1364</v>
      </c>
      <c r="K1914" s="1356" t="s">
        <v>393</v>
      </c>
    </row>
    <row r="1915" spans="3:11" x14ac:dyDescent="0.25">
      <c r="C1915" s="1370"/>
      <c r="D1915" s="1380"/>
      <c r="E1915" s="1362"/>
      <c r="F1915" s="1355">
        <v>0</v>
      </c>
      <c r="G1915" s="1382"/>
      <c r="H1915" s="1371"/>
      <c r="I1915" s="1365" t="e">
        <v>#N/A</v>
      </c>
      <c r="J1915" s="1356" t="s">
        <v>1364</v>
      </c>
      <c r="K1915" s="1356" t="s">
        <v>411</v>
      </c>
    </row>
    <row r="1916" spans="3:11" x14ac:dyDescent="0.25">
      <c r="C1916" s="1370"/>
      <c r="D1916" s="1380"/>
      <c r="E1916" s="1362"/>
      <c r="F1916" s="1355">
        <v>0</v>
      </c>
      <c r="G1916" s="1382"/>
      <c r="H1916" s="1371"/>
      <c r="I1916" s="1365" t="e">
        <v>#N/A</v>
      </c>
      <c r="J1916" s="1356" t="s">
        <v>1364</v>
      </c>
      <c r="K1916" s="1356" t="s">
        <v>411</v>
      </c>
    </row>
    <row r="1917" spans="3:11" x14ac:dyDescent="0.25">
      <c r="C1917" s="1370"/>
      <c r="D1917" s="1380"/>
      <c r="E1917" s="1362"/>
      <c r="F1917" s="1355">
        <v>0</v>
      </c>
      <c r="G1917" s="1382"/>
      <c r="H1917" s="1371"/>
      <c r="I1917" s="1365" t="e">
        <v>#N/A</v>
      </c>
      <c r="J1917" s="1356" t="s">
        <v>1364</v>
      </c>
      <c r="K1917" s="1356" t="s">
        <v>411</v>
      </c>
    </row>
    <row r="1918" spans="3:11" x14ac:dyDescent="0.25">
      <c r="C1918" s="1370"/>
      <c r="D1918" s="1380"/>
      <c r="E1918" s="1362"/>
      <c r="F1918" s="1355">
        <v>0</v>
      </c>
      <c r="G1918" s="1382"/>
      <c r="H1918" s="1371"/>
      <c r="I1918" s="1365" t="e">
        <v>#N/A</v>
      </c>
      <c r="J1918" s="1356" t="s">
        <v>1364</v>
      </c>
      <c r="K1918" s="1356" t="s">
        <v>411</v>
      </c>
    </row>
    <row r="1919" spans="3:11" x14ac:dyDescent="0.25">
      <c r="C1919" s="1370"/>
      <c r="D1919" s="1380"/>
      <c r="E1919" s="1362"/>
      <c r="F1919" s="1355">
        <v>0</v>
      </c>
      <c r="G1919" s="1382"/>
      <c r="H1919" s="1371"/>
      <c r="I1919" s="1365" t="e">
        <v>#N/A</v>
      </c>
      <c r="J1919" s="1356" t="s">
        <v>1364</v>
      </c>
      <c r="K1919" s="1356" t="s">
        <v>400</v>
      </c>
    </row>
    <row r="1920" spans="3:11" x14ac:dyDescent="0.25">
      <c r="C1920" s="1370"/>
      <c r="D1920" s="1380"/>
      <c r="E1920" s="1362"/>
      <c r="F1920" s="1355">
        <v>0</v>
      </c>
      <c r="G1920" s="1382"/>
      <c r="H1920" s="1371"/>
      <c r="I1920" s="1365" t="e">
        <v>#N/A</v>
      </c>
      <c r="J1920" s="1356" t="s">
        <v>1364</v>
      </c>
      <c r="K1920" s="1356" t="s">
        <v>411</v>
      </c>
    </row>
    <row r="1921" spans="3:11" x14ac:dyDescent="0.25">
      <c r="C1921" s="1370"/>
      <c r="D1921" s="1380"/>
      <c r="E1921" s="1362"/>
      <c r="F1921" s="1355">
        <v>0</v>
      </c>
      <c r="G1921" s="1382"/>
      <c r="H1921" s="1371"/>
      <c r="I1921" s="1365" t="e">
        <v>#N/A</v>
      </c>
      <c r="J1921" s="1356" t="s">
        <v>1364</v>
      </c>
      <c r="K1921" s="1356" t="s">
        <v>411</v>
      </c>
    </row>
    <row r="1922" spans="3:11" x14ac:dyDescent="0.25">
      <c r="C1922" s="1370"/>
      <c r="D1922" s="1380"/>
      <c r="E1922" s="1362"/>
      <c r="F1922" s="1355">
        <v>0</v>
      </c>
      <c r="G1922" s="1382"/>
      <c r="H1922" s="1371"/>
      <c r="I1922" s="1365" t="e">
        <v>#N/A</v>
      </c>
      <c r="J1922" s="1356" t="s">
        <v>1364</v>
      </c>
      <c r="K1922" s="1356" t="s">
        <v>411</v>
      </c>
    </row>
    <row r="1923" spans="3:11" x14ac:dyDescent="0.25">
      <c r="C1923" s="1370"/>
      <c r="D1923" s="1380"/>
      <c r="E1923" s="1362"/>
      <c r="F1923" s="1355">
        <v>0</v>
      </c>
      <c r="G1923" s="1382"/>
      <c r="H1923" s="1371"/>
      <c r="I1923" s="1365" t="e">
        <v>#N/A</v>
      </c>
      <c r="J1923" s="1356" t="s">
        <v>1364</v>
      </c>
      <c r="K1923" s="1356" t="s">
        <v>411</v>
      </c>
    </row>
    <row r="1924" spans="3:11" x14ac:dyDescent="0.25">
      <c r="C1924" s="1370"/>
      <c r="D1924" s="1380"/>
      <c r="E1924" s="1362"/>
      <c r="F1924" s="1355">
        <v>0</v>
      </c>
      <c r="G1924" s="1382"/>
      <c r="H1924" s="1371"/>
      <c r="I1924" s="1365" t="e">
        <v>#N/A</v>
      </c>
      <c r="J1924" s="1356" t="s">
        <v>1364</v>
      </c>
      <c r="K1924" s="1356" t="s">
        <v>411</v>
      </c>
    </row>
    <row r="1925" spans="3:11" x14ac:dyDescent="0.25">
      <c r="C1925" s="1370"/>
      <c r="D1925" s="1380"/>
      <c r="E1925" s="1362"/>
      <c r="F1925" s="1355">
        <v>0</v>
      </c>
      <c r="G1925" s="1382"/>
      <c r="H1925" s="1371"/>
      <c r="I1925" s="1365" t="e">
        <v>#N/A</v>
      </c>
      <c r="J1925" s="1356" t="s">
        <v>1364</v>
      </c>
      <c r="K1925" s="1356" t="s">
        <v>411</v>
      </c>
    </row>
    <row r="1926" spans="3:11" x14ac:dyDescent="0.25">
      <c r="C1926" s="1370"/>
      <c r="D1926" s="1380"/>
      <c r="E1926" s="1362"/>
      <c r="F1926" s="1355">
        <v>0</v>
      </c>
      <c r="G1926" s="1382"/>
      <c r="H1926" s="1371"/>
      <c r="I1926" s="1365" t="e">
        <v>#N/A</v>
      </c>
      <c r="J1926" s="1356" t="s">
        <v>1364</v>
      </c>
      <c r="K1926" s="1356" t="s">
        <v>411</v>
      </c>
    </row>
    <row r="1927" spans="3:11" x14ac:dyDescent="0.25">
      <c r="C1927" s="1370"/>
      <c r="D1927" s="1380"/>
      <c r="E1927" s="1362"/>
      <c r="F1927" s="1355">
        <v>0</v>
      </c>
      <c r="G1927" s="1382"/>
      <c r="H1927" s="1371"/>
      <c r="I1927" s="1365" t="e">
        <v>#N/A</v>
      </c>
      <c r="J1927" s="1356" t="s">
        <v>1364</v>
      </c>
      <c r="K1927" s="1356" t="s">
        <v>411</v>
      </c>
    </row>
    <row r="1928" spans="3:11" x14ac:dyDescent="0.25">
      <c r="C1928" s="1370"/>
      <c r="D1928" s="1380"/>
      <c r="E1928" s="1362"/>
      <c r="F1928" s="1355">
        <v>0</v>
      </c>
      <c r="G1928" s="1382"/>
      <c r="H1928" s="1371"/>
      <c r="I1928" s="1365" t="e">
        <v>#N/A</v>
      </c>
      <c r="J1928" s="1356" t="s">
        <v>1364</v>
      </c>
      <c r="K1928" s="1356" t="s">
        <v>411</v>
      </c>
    </row>
    <row r="1929" spans="3:11" x14ac:dyDescent="0.25">
      <c r="C1929" s="1370"/>
      <c r="D1929" s="1380"/>
      <c r="E1929" s="1362"/>
      <c r="F1929" s="1355">
        <v>0</v>
      </c>
      <c r="G1929" s="1382"/>
      <c r="H1929" s="1371"/>
      <c r="I1929" s="1365" t="e">
        <v>#N/A</v>
      </c>
      <c r="J1929" s="1356" t="s">
        <v>1364</v>
      </c>
      <c r="K1929" s="1356" t="s">
        <v>411</v>
      </c>
    </row>
    <row r="1930" spans="3:11" x14ac:dyDescent="0.25">
      <c r="C1930" s="1370"/>
      <c r="D1930" s="1380"/>
      <c r="E1930" s="1362"/>
      <c r="F1930" s="1355">
        <v>0</v>
      </c>
      <c r="G1930" s="1382"/>
      <c r="H1930" s="1371"/>
      <c r="I1930" s="1365" t="e">
        <v>#N/A</v>
      </c>
      <c r="J1930" s="1356" t="s">
        <v>1364</v>
      </c>
      <c r="K1930" s="1356" t="s">
        <v>411</v>
      </c>
    </row>
    <row r="1931" spans="3:11" x14ac:dyDescent="0.25">
      <c r="C1931" s="1370"/>
      <c r="D1931" s="1380"/>
      <c r="E1931" s="1362"/>
      <c r="F1931" s="1355">
        <v>0</v>
      </c>
      <c r="G1931" s="1382"/>
      <c r="H1931" s="1371"/>
      <c r="I1931" s="1365" t="e">
        <v>#N/A</v>
      </c>
      <c r="J1931" s="1356" t="s">
        <v>1364</v>
      </c>
      <c r="K1931" s="1356" t="s">
        <v>411</v>
      </c>
    </row>
    <row r="1932" spans="3:11" x14ac:dyDescent="0.25">
      <c r="C1932" s="1370"/>
      <c r="D1932" s="1380"/>
      <c r="E1932" s="1362"/>
      <c r="F1932" s="1355">
        <v>0</v>
      </c>
      <c r="G1932" s="1382"/>
      <c r="H1932" s="1371"/>
      <c r="I1932" s="1365" t="e">
        <v>#N/A</v>
      </c>
      <c r="J1932" s="1356" t="s">
        <v>1364</v>
      </c>
      <c r="K1932" s="1356" t="s">
        <v>411</v>
      </c>
    </row>
    <row r="1933" spans="3:11" x14ac:dyDescent="0.25">
      <c r="C1933" s="1370"/>
      <c r="D1933" s="1380"/>
      <c r="E1933" s="1362"/>
      <c r="F1933" s="1355">
        <v>0</v>
      </c>
      <c r="G1933" s="1382"/>
      <c r="H1933" s="1371"/>
      <c r="I1933" s="1365" t="e">
        <v>#N/A</v>
      </c>
      <c r="J1933" s="1356" t="s">
        <v>1364</v>
      </c>
      <c r="K1933" s="1356" t="s">
        <v>411</v>
      </c>
    </row>
    <row r="1934" spans="3:11" x14ac:dyDescent="0.25">
      <c r="C1934" s="1370"/>
      <c r="D1934" s="1380"/>
      <c r="E1934" s="1362"/>
      <c r="F1934" s="1355">
        <v>0</v>
      </c>
      <c r="G1934" s="1382"/>
      <c r="H1934" s="1371"/>
      <c r="I1934" s="1365" t="e">
        <v>#N/A</v>
      </c>
      <c r="J1934" s="1356" t="s">
        <v>1364</v>
      </c>
      <c r="K1934" s="1356" t="s">
        <v>411</v>
      </c>
    </row>
    <row r="1935" spans="3:11" x14ac:dyDescent="0.25">
      <c r="C1935" s="1370"/>
      <c r="D1935" s="1380"/>
      <c r="E1935" s="1362"/>
      <c r="F1935" s="1355">
        <v>0</v>
      </c>
      <c r="G1935" s="1382"/>
      <c r="H1935" s="1371"/>
      <c r="I1935" s="1365" t="e">
        <v>#N/A</v>
      </c>
      <c r="J1935" s="1356" t="s">
        <v>1364</v>
      </c>
      <c r="K1935" s="1356" t="s">
        <v>411</v>
      </c>
    </row>
    <row r="1936" spans="3:11" x14ac:dyDescent="0.25">
      <c r="C1936" s="1372"/>
      <c r="D1936" s="1378"/>
      <c r="E1936" s="1361"/>
      <c r="F1936" s="1355">
        <v>0</v>
      </c>
      <c r="G1936" s="1382"/>
      <c r="H1936" s="1373"/>
      <c r="I1936" s="1365" t="e">
        <v>#N/A</v>
      </c>
      <c r="J1936" s="1356" t="s">
        <v>1364</v>
      </c>
      <c r="K1936" s="1356" t="s">
        <v>411</v>
      </c>
    </row>
    <row r="1937" spans="3:11" x14ac:dyDescent="0.25">
      <c r="C1937" s="1372"/>
      <c r="D1937" s="1378"/>
      <c r="E1937" s="1361"/>
      <c r="F1937" s="1355">
        <v>0</v>
      </c>
      <c r="G1937" s="1382"/>
      <c r="H1937" s="1373"/>
      <c r="I1937" s="1365" t="e">
        <v>#N/A</v>
      </c>
      <c r="J1937" s="1356" t="s">
        <v>1364</v>
      </c>
      <c r="K1937" s="1356" t="s">
        <v>411</v>
      </c>
    </row>
    <row r="1938" spans="3:11" x14ac:dyDescent="0.25">
      <c r="C1938" s="1372"/>
      <c r="D1938" s="1378"/>
      <c r="E1938" s="1361"/>
      <c r="F1938" s="1355">
        <v>0</v>
      </c>
      <c r="G1938" s="1382"/>
      <c r="H1938" s="1373"/>
      <c r="I1938" s="1365" t="e">
        <v>#N/A</v>
      </c>
      <c r="J1938" s="1356" t="s">
        <v>1364</v>
      </c>
      <c r="K1938" s="1356" t="s">
        <v>411</v>
      </c>
    </row>
    <row r="1939" spans="3:11" x14ac:dyDescent="0.25">
      <c r="C1939" s="1372"/>
      <c r="D1939" s="1378"/>
      <c r="E1939" s="1361"/>
      <c r="F1939" s="1355">
        <v>0</v>
      </c>
      <c r="G1939" s="1382"/>
      <c r="H1939" s="1373"/>
      <c r="I1939" s="1365" t="e">
        <v>#N/A</v>
      </c>
      <c r="J1939" s="1356" t="s">
        <v>1364</v>
      </c>
      <c r="K1939" s="1356" t="s">
        <v>411</v>
      </c>
    </row>
    <row r="1940" spans="3:11" x14ac:dyDescent="0.25">
      <c r="C1940" s="1372"/>
      <c r="D1940" s="1378"/>
      <c r="E1940" s="1361"/>
      <c r="F1940" s="1355">
        <v>0</v>
      </c>
      <c r="G1940" s="1382"/>
      <c r="H1940" s="1373"/>
      <c r="I1940" s="1365" t="e">
        <v>#N/A</v>
      </c>
      <c r="J1940" s="1356" t="s">
        <v>1364</v>
      </c>
      <c r="K1940" s="1356" t="s">
        <v>411</v>
      </c>
    </row>
    <row r="1941" spans="3:11" x14ac:dyDescent="0.25">
      <c r="C1941" s="1372"/>
      <c r="D1941" s="1378"/>
      <c r="E1941" s="1361"/>
      <c r="F1941" s="1355">
        <v>0</v>
      </c>
      <c r="G1941" s="1382"/>
      <c r="H1941" s="1373"/>
      <c r="I1941" s="1365" t="e">
        <v>#N/A</v>
      </c>
      <c r="J1941" s="1356" t="s">
        <v>1364</v>
      </c>
      <c r="K1941" s="1356" t="s">
        <v>411</v>
      </c>
    </row>
    <row r="1942" spans="3:11" x14ac:dyDescent="0.25">
      <c r="C1942" s="1372"/>
      <c r="D1942" s="1378"/>
      <c r="E1942" s="1361"/>
      <c r="F1942" s="1355">
        <v>0</v>
      </c>
      <c r="G1942" s="1382"/>
      <c r="H1942" s="1373"/>
      <c r="I1942" s="1365" t="e">
        <v>#N/A</v>
      </c>
      <c r="J1942" s="1356" t="s">
        <v>1364</v>
      </c>
      <c r="K1942" s="1356" t="s">
        <v>411</v>
      </c>
    </row>
    <row r="1943" spans="3:11" x14ac:dyDescent="0.25">
      <c r="C1943" s="1372"/>
      <c r="D1943" s="1378"/>
      <c r="E1943" s="1361"/>
      <c r="F1943" s="1355">
        <v>0</v>
      </c>
      <c r="G1943" s="1382"/>
      <c r="H1943" s="1373"/>
      <c r="I1943" s="1365" t="e">
        <v>#N/A</v>
      </c>
      <c r="J1943" s="1356" t="s">
        <v>1364</v>
      </c>
      <c r="K1943" s="1356" t="s">
        <v>411</v>
      </c>
    </row>
    <row r="1944" spans="3:11" x14ac:dyDescent="0.25">
      <c r="C1944" s="1374"/>
      <c r="D1944" s="1378"/>
      <c r="E1944" s="1361"/>
      <c r="F1944" s="1355">
        <v>0</v>
      </c>
      <c r="G1944" s="1382"/>
      <c r="H1944" s="1375"/>
      <c r="I1944" s="1365" t="e">
        <v>#N/A</v>
      </c>
      <c r="J1944" s="1356" t="s">
        <v>1364</v>
      </c>
      <c r="K1944" s="1356" t="s">
        <v>402</v>
      </c>
    </row>
    <row r="1945" spans="3:11" x14ac:dyDescent="0.25">
      <c r="C1945" s="1374"/>
      <c r="D1945" s="1378"/>
      <c r="E1945" s="1361"/>
      <c r="F1945" s="1355">
        <v>0</v>
      </c>
      <c r="G1945" s="1382"/>
      <c r="H1945" s="1375"/>
      <c r="I1945" s="1365" t="e">
        <v>#N/A</v>
      </c>
      <c r="J1945" s="1356" t="s">
        <v>1364</v>
      </c>
      <c r="K1945" s="1356" t="s">
        <v>411</v>
      </c>
    </row>
    <row r="1946" spans="3:11" x14ac:dyDescent="0.25">
      <c r="C1946" s="1374"/>
      <c r="D1946" s="1378"/>
      <c r="E1946" s="1361"/>
      <c r="F1946" s="1355">
        <v>0</v>
      </c>
      <c r="G1946" s="1382"/>
      <c r="H1946" s="1375"/>
      <c r="I1946" s="1365" t="e">
        <v>#N/A</v>
      </c>
      <c r="J1946" s="1356" t="s">
        <v>1364</v>
      </c>
      <c r="K1946" s="1356" t="s">
        <v>411</v>
      </c>
    </row>
    <row r="1947" spans="3:11" x14ac:dyDescent="0.25">
      <c r="C1947" s="1374"/>
      <c r="D1947" s="1378"/>
      <c r="E1947" s="1361"/>
      <c r="F1947" s="1355">
        <v>0</v>
      </c>
      <c r="G1947" s="1382"/>
      <c r="H1947" s="1375"/>
      <c r="I1947" s="1365" t="e">
        <v>#N/A</v>
      </c>
      <c r="J1947" s="1356" t="s">
        <v>1364</v>
      </c>
      <c r="K1947" s="1356" t="s">
        <v>411</v>
      </c>
    </row>
    <row r="1948" spans="3:11" ht="15.75" thickBot="1" x14ac:dyDescent="0.3">
      <c r="C1948" s="1376"/>
      <c r="D1948" s="1381"/>
      <c r="E1948" s="1357"/>
      <c r="F1948" s="1358">
        <v>0</v>
      </c>
      <c r="G1948" s="1383"/>
      <c r="H1948" s="1377"/>
      <c r="I1948" s="1366" t="e">
        <v>#N/A</v>
      </c>
      <c r="J1948" s="1359" t="s">
        <v>1364</v>
      </c>
      <c r="K1948" s="1363" t="s">
        <v>393</v>
      </c>
    </row>
    <row r="1950" spans="3:11" ht="15.75" thickBot="1" x14ac:dyDescent="0.3">
      <c r="C1950" s="1346"/>
      <c r="D1950" s="1346"/>
      <c r="E1950" s="1346"/>
      <c r="F1950" s="1346"/>
      <c r="G1950" s="1346"/>
      <c r="H1950" s="1346"/>
      <c r="I1950" s="1346"/>
      <c r="J1950" s="1346"/>
      <c r="K1950" s="1346"/>
    </row>
    <row r="1951" spans="3:11" ht="15.75" thickBot="1" x14ac:dyDescent="0.3">
      <c r="C1951" s="1379" t="s">
        <v>53</v>
      </c>
      <c r="D1951" s="1396">
        <v>1400</v>
      </c>
      <c r="E1951" s="1346"/>
      <c r="F1951" s="1348"/>
      <c r="G1951" s="1351"/>
      <c r="H1951" s="1348"/>
      <c r="I1951" s="1348"/>
      <c r="J1951" s="1346"/>
      <c r="K1951" s="1346"/>
    </row>
    <row r="1952" spans="3:11" x14ac:dyDescent="0.25">
      <c r="C1952" s="1348"/>
      <c r="D1952" s="1347"/>
      <c r="E1952" s="1354"/>
      <c r="F1952" s="1354"/>
      <c r="G1952" s="1354"/>
      <c r="H1952" s="1350"/>
      <c r="I1952" s="1350"/>
      <c r="J1952" s="1350"/>
      <c r="K1952" s="1360"/>
    </row>
    <row r="1953" spans="3:11" x14ac:dyDescent="0.25">
      <c r="C1953" s="1348"/>
      <c r="D1953" s="1347"/>
      <c r="E1953" s="1354"/>
      <c r="F1953" s="1354"/>
      <c r="G1953" s="1354"/>
      <c r="H1953" s="1350"/>
      <c r="I1953" s="1350"/>
      <c r="J1953" s="1350"/>
      <c r="K1953" s="1360"/>
    </row>
    <row r="1954" spans="3:11" ht="15.75" x14ac:dyDescent="0.25">
      <c r="C1954" s="1384" t="s">
        <v>391</v>
      </c>
      <c r="D1954" s="1395" t="s">
        <v>2313</v>
      </c>
      <c r="E1954" s="1354"/>
      <c r="F1954" s="1354"/>
      <c r="G1954" s="1354"/>
      <c r="H1954" s="1350"/>
      <c r="I1954" s="1350"/>
      <c r="J1954" s="1350"/>
      <c r="K1954" s="1360"/>
    </row>
    <row r="1955" spans="3:11" ht="18.75" x14ac:dyDescent="0.25">
      <c r="C1955" s="1385" t="s">
        <v>2314</v>
      </c>
      <c r="D1955" s="1347"/>
      <c r="E1955" s="1354"/>
      <c r="F1955" s="1354"/>
      <c r="G1955" s="1354"/>
      <c r="H1955" s="1350"/>
      <c r="I1955" s="1350"/>
      <c r="J1955" s="1350"/>
      <c r="K1955" s="1360"/>
    </row>
    <row r="1956" spans="3:11" ht="15.75" thickBot="1" x14ac:dyDescent="0.3">
      <c r="C1956" s="1346"/>
      <c r="D1956" s="1346"/>
      <c r="E1956" s="1346"/>
      <c r="F1956" s="1354"/>
      <c r="G1956" s="1350"/>
      <c r="H1956" s="1350"/>
      <c r="I1956" s="1350"/>
      <c r="J1956" s="1346"/>
      <c r="K1956" s="1346"/>
    </row>
    <row r="1957" spans="3:11" ht="30.75" thickBot="1" x14ac:dyDescent="0.3">
      <c r="C1957" s="1364" t="s">
        <v>44</v>
      </c>
      <c r="D1957" s="1364" t="s">
        <v>55</v>
      </c>
      <c r="E1957" s="1369" t="s">
        <v>57</v>
      </c>
      <c r="F1957" s="1368" t="s">
        <v>27</v>
      </c>
      <c r="G1957" s="1367" t="s">
        <v>130</v>
      </c>
      <c r="H1957" s="1369" t="s">
        <v>46</v>
      </c>
      <c r="I1957" s="1367" t="s">
        <v>131</v>
      </c>
      <c r="J1957" s="1367" t="s">
        <v>409</v>
      </c>
      <c r="K1957" s="1367" t="s">
        <v>410</v>
      </c>
    </row>
    <row r="1958" spans="3:11" x14ac:dyDescent="0.25">
      <c r="C1958" s="1370" t="s">
        <v>2315</v>
      </c>
      <c r="D1958" s="1380">
        <v>20</v>
      </c>
      <c r="E1958" s="1387">
        <v>35</v>
      </c>
      <c r="F1958" s="1355">
        <v>700</v>
      </c>
      <c r="G1958" s="1382" t="s">
        <v>128</v>
      </c>
      <c r="H1958" s="1371" t="s">
        <v>941</v>
      </c>
      <c r="I1958" s="1365" t="s">
        <v>942</v>
      </c>
      <c r="J1958" s="1386" t="s">
        <v>1364</v>
      </c>
      <c r="K1958" s="1356" t="s">
        <v>393</v>
      </c>
    </row>
    <row r="1959" spans="3:11" x14ac:dyDescent="0.25">
      <c r="C1959" s="1370" t="s">
        <v>2315</v>
      </c>
      <c r="D1959" s="1380">
        <v>10</v>
      </c>
      <c r="E1959" s="1362">
        <v>35</v>
      </c>
      <c r="F1959" s="1355">
        <v>350</v>
      </c>
      <c r="G1959" s="1382" t="s">
        <v>128</v>
      </c>
      <c r="H1959" s="1371" t="s">
        <v>941</v>
      </c>
      <c r="I1959" s="1365" t="s">
        <v>942</v>
      </c>
      <c r="J1959" s="1356" t="s">
        <v>1364</v>
      </c>
      <c r="K1959" s="1356" t="s">
        <v>396</v>
      </c>
    </row>
    <row r="1960" spans="3:11" x14ac:dyDescent="0.25">
      <c r="C1960" s="1370" t="s">
        <v>2315</v>
      </c>
      <c r="D1960" s="1380">
        <v>10</v>
      </c>
      <c r="E1960" s="1362">
        <v>35</v>
      </c>
      <c r="F1960" s="1355">
        <v>350</v>
      </c>
      <c r="G1960" s="1382" t="s">
        <v>128</v>
      </c>
      <c r="H1960" s="1371" t="s">
        <v>941</v>
      </c>
      <c r="I1960" s="1365" t="s">
        <v>942</v>
      </c>
      <c r="J1960" s="1356" t="s">
        <v>1364</v>
      </c>
      <c r="K1960" s="1356" t="s">
        <v>400</v>
      </c>
    </row>
    <row r="1961" spans="3:11" x14ac:dyDescent="0.25">
      <c r="C1961" s="1370"/>
      <c r="D1961" s="1380"/>
      <c r="E1961" s="1362"/>
      <c r="F1961" s="1355">
        <v>0</v>
      </c>
      <c r="G1961" s="1382"/>
      <c r="H1961" s="1371"/>
      <c r="I1961" s="1365" t="e">
        <v>#N/A</v>
      </c>
      <c r="J1961" s="1356" t="s">
        <v>1364</v>
      </c>
      <c r="K1961" s="1356" t="s">
        <v>411</v>
      </c>
    </row>
    <row r="1962" spans="3:11" x14ac:dyDescent="0.25">
      <c r="C1962" s="1370"/>
      <c r="D1962" s="1380"/>
      <c r="E1962" s="1362"/>
      <c r="F1962" s="1355">
        <v>0</v>
      </c>
      <c r="G1962" s="1382"/>
      <c r="H1962" s="1371"/>
      <c r="I1962" s="1365" t="e">
        <v>#N/A</v>
      </c>
      <c r="J1962" s="1356" t="s">
        <v>1364</v>
      </c>
      <c r="K1962" s="1356" t="s">
        <v>411</v>
      </c>
    </row>
    <row r="1963" spans="3:11" x14ac:dyDescent="0.25">
      <c r="C1963" s="1370"/>
      <c r="D1963" s="1380"/>
      <c r="E1963" s="1362"/>
      <c r="F1963" s="1355">
        <v>0</v>
      </c>
      <c r="G1963" s="1382"/>
      <c r="H1963" s="1371"/>
      <c r="I1963" s="1365" t="e">
        <v>#N/A</v>
      </c>
      <c r="J1963" s="1356" t="s">
        <v>1364</v>
      </c>
      <c r="K1963" s="1356" t="s">
        <v>400</v>
      </c>
    </row>
    <row r="1964" spans="3:11" x14ac:dyDescent="0.25">
      <c r="C1964" s="1370"/>
      <c r="D1964" s="1380"/>
      <c r="E1964" s="1362"/>
      <c r="F1964" s="1355">
        <v>0</v>
      </c>
      <c r="G1964" s="1382"/>
      <c r="H1964" s="1371"/>
      <c r="I1964" s="1365" t="e">
        <v>#N/A</v>
      </c>
      <c r="J1964" s="1356" t="s">
        <v>1364</v>
      </c>
      <c r="K1964" s="1356" t="s">
        <v>411</v>
      </c>
    </row>
    <row r="1965" spans="3:11" x14ac:dyDescent="0.25">
      <c r="C1965" s="1370"/>
      <c r="D1965" s="1380"/>
      <c r="E1965" s="1362"/>
      <c r="F1965" s="1355">
        <v>0</v>
      </c>
      <c r="G1965" s="1382"/>
      <c r="H1965" s="1371"/>
      <c r="I1965" s="1365" t="e">
        <v>#N/A</v>
      </c>
      <c r="J1965" s="1356" t="s">
        <v>1364</v>
      </c>
      <c r="K1965" s="1356" t="s">
        <v>411</v>
      </c>
    </row>
    <row r="1966" spans="3:11" x14ac:dyDescent="0.25">
      <c r="C1966" s="1370"/>
      <c r="D1966" s="1380"/>
      <c r="E1966" s="1362"/>
      <c r="F1966" s="1355">
        <v>0</v>
      </c>
      <c r="G1966" s="1382"/>
      <c r="H1966" s="1371"/>
      <c r="I1966" s="1365" t="e">
        <v>#N/A</v>
      </c>
      <c r="J1966" s="1356" t="s">
        <v>1364</v>
      </c>
      <c r="K1966" s="1356" t="s">
        <v>411</v>
      </c>
    </row>
    <row r="1967" spans="3:11" x14ac:dyDescent="0.25">
      <c r="C1967" s="1370"/>
      <c r="D1967" s="1380"/>
      <c r="E1967" s="1362"/>
      <c r="F1967" s="1355">
        <v>0</v>
      </c>
      <c r="G1967" s="1382"/>
      <c r="H1967" s="1371"/>
      <c r="I1967" s="1365" t="e">
        <v>#N/A</v>
      </c>
      <c r="J1967" s="1356" t="s">
        <v>1364</v>
      </c>
      <c r="K1967" s="1356" t="s">
        <v>411</v>
      </c>
    </row>
    <row r="1968" spans="3:11" x14ac:dyDescent="0.25">
      <c r="C1968" s="1370"/>
      <c r="D1968" s="1380"/>
      <c r="E1968" s="1362"/>
      <c r="F1968" s="1355">
        <v>0</v>
      </c>
      <c r="G1968" s="1382"/>
      <c r="H1968" s="1371"/>
      <c r="I1968" s="1365" t="e">
        <v>#N/A</v>
      </c>
      <c r="J1968" s="1356" t="s">
        <v>1364</v>
      </c>
      <c r="K1968" s="1356" t="s">
        <v>411</v>
      </c>
    </row>
    <row r="1969" spans="3:11" x14ac:dyDescent="0.25">
      <c r="C1969" s="1370"/>
      <c r="D1969" s="1380"/>
      <c r="E1969" s="1362"/>
      <c r="F1969" s="1355">
        <v>0</v>
      </c>
      <c r="G1969" s="1382"/>
      <c r="H1969" s="1371"/>
      <c r="I1969" s="1365" t="e">
        <v>#N/A</v>
      </c>
      <c r="J1969" s="1356" t="s">
        <v>1364</v>
      </c>
      <c r="K1969" s="1356" t="s">
        <v>411</v>
      </c>
    </row>
    <row r="1970" spans="3:11" x14ac:dyDescent="0.25">
      <c r="C1970" s="1370"/>
      <c r="D1970" s="1380"/>
      <c r="E1970" s="1362"/>
      <c r="F1970" s="1355">
        <v>0</v>
      </c>
      <c r="G1970" s="1382"/>
      <c r="H1970" s="1371"/>
      <c r="I1970" s="1365" t="e">
        <v>#N/A</v>
      </c>
      <c r="J1970" s="1356" t="s">
        <v>1364</v>
      </c>
      <c r="K1970" s="1356" t="s">
        <v>411</v>
      </c>
    </row>
    <row r="1971" spans="3:11" x14ac:dyDescent="0.25">
      <c r="C1971" s="1370"/>
      <c r="D1971" s="1380"/>
      <c r="E1971" s="1362"/>
      <c r="F1971" s="1355">
        <v>0</v>
      </c>
      <c r="G1971" s="1382"/>
      <c r="H1971" s="1371"/>
      <c r="I1971" s="1365" t="e">
        <v>#N/A</v>
      </c>
      <c r="J1971" s="1356" t="s">
        <v>1364</v>
      </c>
      <c r="K1971" s="1356" t="s">
        <v>411</v>
      </c>
    </row>
    <row r="1972" spans="3:11" x14ac:dyDescent="0.25">
      <c r="C1972" s="1370"/>
      <c r="D1972" s="1380"/>
      <c r="E1972" s="1362"/>
      <c r="F1972" s="1355">
        <v>0</v>
      </c>
      <c r="G1972" s="1382"/>
      <c r="H1972" s="1371"/>
      <c r="I1972" s="1365" t="e">
        <v>#N/A</v>
      </c>
      <c r="J1972" s="1356" t="s">
        <v>1364</v>
      </c>
      <c r="K1972" s="1356" t="s">
        <v>411</v>
      </c>
    </row>
    <row r="1973" spans="3:11" x14ac:dyDescent="0.25">
      <c r="C1973" s="1370"/>
      <c r="D1973" s="1380"/>
      <c r="E1973" s="1362"/>
      <c r="F1973" s="1355">
        <v>0</v>
      </c>
      <c r="G1973" s="1382"/>
      <c r="H1973" s="1371"/>
      <c r="I1973" s="1365" t="e">
        <v>#N/A</v>
      </c>
      <c r="J1973" s="1356" t="s">
        <v>1364</v>
      </c>
      <c r="K1973" s="1356" t="s">
        <v>411</v>
      </c>
    </row>
    <row r="1974" spans="3:11" x14ac:dyDescent="0.25">
      <c r="C1974" s="1370"/>
      <c r="D1974" s="1380"/>
      <c r="E1974" s="1362"/>
      <c r="F1974" s="1355">
        <v>0</v>
      </c>
      <c r="G1974" s="1382"/>
      <c r="H1974" s="1371"/>
      <c r="I1974" s="1365" t="e">
        <v>#N/A</v>
      </c>
      <c r="J1974" s="1356" t="s">
        <v>1364</v>
      </c>
      <c r="K1974" s="1356" t="s">
        <v>411</v>
      </c>
    </row>
    <row r="1975" spans="3:11" x14ac:dyDescent="0.25">
      <c r="C1975" s="1370"/>
      <c r="D1975" s="1380"/>
      <c r="E1975" s="1362"/>
      <c r="F1975" s="1355">
        <v>0</v>
      </c>
      <c r="G1975" s="1382"/>
      <c r="H1975" s="1371"/>
      <c r="I1975" s="1365" t="e">
        <v>#N/A</v>
      </c>
      <c r="J1975" s="1356" t="s">
        <v>1364</v>
      </c>
      <c r="K1975" s="1356" t="s">
        <v>411</v>
      </c>
    </row>
    <row r="1976" spans="3:11" x14ac:dyDescent="0.25">
      <c r="C1976" s="1370"/>
      <c r="D1976" s="1380"/>
      <c r="E1976" s="1362"/>
      <c r="F1976" s="1355">
        <v>0</v>
      </c>
      <c r="G1976" s="1382"/>
      <c r="H1976" s="1371"/>
      <c r="I1976" s="1365" t="e">
        <v>#N/A</v>
      </c>
      <c r="J1976" s="1356" t="s">
        <v>1364</v>
      </c>
      <c r="K1976" s="1356" t="s">
        <v>411</v>
      </c>
    </row>
    <row r="1977" spans="3:11" x14ac:dyDescent="0.25">
      <c r="C1977" s="1370"/>
      <c r="D1977" s="1380"/>
      <c r="E1977" s="1362"/>
      <c r="F1977" s="1355">
        <v>0</v>
      </c>
      <c r="G1977" s="1382"/>
      <c r="H1977" s="1371"/>
      <c r="I1977" s="1365" t="e">
        <v>#N/A</v>
      </c>
      <c r="J1977" s="1356" t="s">
        <v>1364</v>
      </c>
      <c r="K1977" s="1356" t="s">
        <v>411</v>
      </c>
    </row>
    <row r="1978" spans="3:11" x14ac:dyDescent="0.25">
      <c r="C1978" s="1370"/>
      <c r="D1978" s="1380"/>
      <c r="E1978" s="1362"/>
      <c r="F1978" s="1355">
        <v>0</v>
      </c>
      <c r="G1978" s="1382"/>
      <c r="H1978" s="1371"/>
      <c r="I1978" s="1365" t="e">
        <v>#N/A</v>
      </c>
      <c r="J1978" s="1356" t="s">
        <v>1364</v>
      </c>
      <c r="K1978" s="1356" t="s">
        <v>411</v>
      </c>
    </row>
    <row r="1979" spans="3:11" x14ac:dyDescent="0.25">
      <c r="C1979" s="1370"/>
      <c r="D1979" s="1380"/>
      <c r="E1979" s="1362"/>
      <c r="F1979" s="1355">
        <v>0</v>
      </c>
      <c r="G1979" s="1382"/>
      <c r="H1979" s="1371"/>
      <c r="I1979" s="1365" t="e">
        <v>#N/A</v>
      </c>
      <c r="J1979" s="1356" t="s">
        <v>1364</v>
      </c>
      <c r="K1979" s="1356" t="s">
        <v>411</v>
      </c>
    </row>
    <row r="1980" spans="3:11" x14ac:dyDescent="0.25">
      <c r="C1980" s="1372"/>
      <c r="D1980" s="1378"/>
      <c r="E1980" s="1361"/>
      <c r="F1980" s="1355">
        <v>0</v>
      </c>
      <c r="G1980" s="1382"/>
      <c r="H1980" s="1373"/>
      <c r="I1980" s="1365" t="e">
        <v>#N/A</v>
      </c>
      <c r="J1980" s="1356" t="s">
        <v>1364</v>
      </c>
      <c r="K1980" s="1356" t="s">
        <v>411</v>
      </c>
    </row>
    <row r="1981" spans="3:11" x14ac:dyDescent="0.25">
      <c r="C1981" s="1372"/>
      <c r="D1981" s="1378"/>
      <c r="E1981" s="1361"/>
      <c r="F1981" s="1355">
        <v>0</v>
      </c>
      <c r="G1981" s="1382"/>
      <c r="H1981" s="1373"/>
      <c r="I1981" s="1365" t="e">
        <v>#N/A</v>
      </c>
      <c r="J1981" s="1356" t="s">
        <v>1364</v>
      </c>
      <c r="K1981" s="1356" t="s">
        <v>411</v>
      </c>
    </row>
    <row r="1982" spans="3:11" x14ac:dyDescent="0.25">
      <c r="C1982" s="1372"/>
      <c r="D1982" s="1378"/>
      <c r="E1982" s="1361"/>
      <c r="F1982" s="1355">
        <v>0</v>
      </c>
      <c r="G1982" s="1382"/>
      <c r="H1982" s="1373"/>
      <c r="I1982" s="1365" t="e">
        <v>#N/A</v>
      </c>
      <c r="J1982" s="1356" t="s">
        <v>1364</v>
      </c>
      <c r="K1982" s="1356" t="s">
        <v>411</v>
      </c>
    </row>
    <row r="1983" spans="3:11" x14ac:dyDescent="0.25">
      <c r="C1983" s="1372"/>
      <c r="D1983" s="1378"/>
      <c r="E1983" s="1361"/>
      <c r="F1983" s="1355">
        <v>0</v>
      </c>
      <c r="G1983" s="1382"/>
      <c r="H1983" s="1373"/>
      <c r="I1983" s="1365" t="e">
        <v>#N/A</v>
      </c>
      <c r="J1983" s="1356" t="s">
        <v>1364</v>
      </c>
      <c r="K1983" s="1356" t="s">
        <v>411</v>
      </c>
    </row>
    <row r="1984" spans="3:11" x14ac:dyDescent="0.25">
      <c r="C1984" s="1372"/>
      <c r="D1984" s="1378"/>
      <c r="E1984" s="1361"/>
      <c r="F1984" s="1355">
        <v>0</v>
      </c>
      <c r="G1984" s="1382"/>
      <c r="H1984" s="1373"/>
      <c r="I1984" s="1365" t="e">
        <v>#N/A</v>
      </c>
      <c r="J1984" s="1356" t="s">
        <v>1364</v>
      </c>
      <c r="K1984" s="1356" t="s">
        <v>411</v>
      </c>
    </row>
    <row r="1985" spans="3:11" x14ac:dyDescent="0.25">
      <c r="C1985" s="1372"/>
      <c r="D1985" s="1378"/>
      <c r="E1985" s="1361"/>
      <c r="F1985" s="1355">
        <v>0</v>
      </c>
      <c r="G1985" s="1382"/>
      <c r="H1985" s="1373"/>
      <c r="I1985" s="1365" t="e">
        <v>#N/A</v>
      </c>
      <c r="J1985" s="1356" t="s">
        <v>1364</v>
      </c>
      <c r="K1985" s="1356" t="s">
        <v>411</v>
      </c>
    </row>
    <row r="1986" spans="3:11" x14ac:dyDescent="0.25">
      <c r="C1986" s="1372"/>
      <c r="D1986" s="1378"/>
      <c r="E1986" s="1361"/>
      <c r="F1986" s="1355">
        <v>0</v>
      </c>
      <c r="G1986" s="1382"/>
      <c r="H1986" s="1373"/>
      <c r="I1986" s="1365" t="e">
        <v>#N/A</v>
      </c>
      <c r="J1986" s="1356" t="s">
        <v>1364</v>
      </c>
      <c r="K1986" s="1356" t="s">
        <v>411</v>
      </c>
    </row>
    <row r="1987" spans="3:11" x14ac:dyDescent="0.25">
      <c r="C1987" s="1372"/>
      <c r="D1987" s="1378"/>
      <c r="E1987" s="1361"/>
      <c r="F1987" s="1355">
        <v>0</v>
      </c>
      <c r="G1987" s="1382"/>
      <c r="H1987" s="1373"/>
      <c r="I1987" s="1365" t="e">
        <v>#N/A</v>
      </c>
      <c r="J1987" s="1356" t="s">
        <v>1364</v>
      </c>
      <c r="K1987" s="1356" t="s">
        <v>411</v>
      </c>
    </row>
    <row r="1988" spans="3:11" x14ac:dyDescent="0.25">
      <c r="C1988" s="1374"/>
      <c r="D1988" s="1378"/>
      <c r="E1988" s="1361"/>
      <c r="F1988" s="1355">
        <v>0</v>
      </c>
      <c r="G1988" s="1382"/>
      <c r="H1988" s="1375"/>
      <c r="I1988" s="1365" t="e">
        <v>#N/A</v>
      </c>
      <c r="J1988" s="1356" t="s">
        <v>1364</v>
      </c>
      <c r="K1988" s="1356" t="s">
        <v>402</v>
      </c>
    </row>
    <row r="1989" spans="3:11" x14ac:dyDescent="0.25">
      <c r="C1989" s="1374"/>
      <c r="D1989" s="1378"/>
      <c r="E1989" s="1361"/>
      <c r="F1989" s="1355">
        <v>0</v>
      </c>
      <c r="G1989" s="1382"/>
      <c r="H1989" s="1375"/>
      <c r="I1989" s="1365" t="e">
        <v>#N/A</v>
      </c>
      <c r="J1989" s="1356" t="s">
        <v>1364</v>
      </c>
      <c r="K1989" s="1356" t="s">
        <v>411</v>
      </c>
    </row>
    <row r="1990" spans="3:11" x14ac:dyDescent="0.25">
      <c r="C1990" s="1374"/>
      <c r="D1990" s="1378"/>
      <c r="E1990" s="1361"/>
      <c r="F1990" s="1355">
        <v>0</v>
      </c>
      <c r="G1990" s="1382"/>
      <c r="H1990" s="1375"/>
      <c r="I1990" s="1365" t="e">
        <v>#N/A</v>
      </c>
      <c r="J1990" s="1356" t="s">
        <v>1364</v>
      </c>
      <c r="K1990" s="1356" t="s">
        <v>411</v>
      </c>
    </row>
    <row r="1991" spans="3:11" x14ac:dyDescent="0.25">
      <c r="C1991" s="1374"/>
      <c r="D1991" s="1378"/>
      <c r="E1991" s="1361"/>
      <c r="F1991" s="1355">
        <v>0</v>
      </c>
      <c r="G1991" s="1382"/>
      <c r="H1991" s="1375"/>
      <c r="I1991" s="1365" t="e">
        <v>#N/A</v>
      </c>
      <c r="J1991" s="1356" t="s">
        <v>1364</v>
      </c>
      <c r="K1991" s="1356" t="s">
        <v>411</v>
      </c>
    </row>
    <row r="1992" spans="3:11" ht="15.75" thickBot="1" x14ac:dyDescent="0.3">
      <c r="C1992" s="1376"/>
      <c r="D1992" s="1381"/>
      <c r="E1992" s="1357"/>
      <c r="F1992" s="1358">
        <v>0</v>
      </c>
      <c r="G1992" s="1383"/>
      <c r="H1992" s="1377"/>
      <c r="I1992" s="1366" t="e">
        <v>#N/A</v>
      </c>
      <c r="J1992" s="1359" t="s">
        <v>1364</v>
      </c>
      <c r="K1992" s="1363" t="s">
        <v>393</v>
      </c>
    </row>
    <row r="1994" spans="3:11" ht="15.75" thickBot="1" x14ac:dyDescent="0.3"/>
    <row r="1995" spans="3:11" ht="15.75" thickBot="1" x14ac:dyDescent="0.3">
      <c r="C1995" s="1475" t="s">
        <v>53</v>
      </c>
      <c r="D1995" s="1492">
        <v>10000</v>
      </c>
      <c r="E1995" s="1445"/>
      <c r="F1995" s="1447"/>
      <c r="G1995" s="1449"/>
      <c r="H1995" s="1447"/>
      <c r="I1995" s="1447"/>
      <c r="J1995" s="1445"/>
      <c r="K1995" s="1445"/>
    </row>
    <row r="1996" spans="3:11" x14ac:dyDescent="0.25">
      <c r="C1996" s="1447"/>
      <c r="D1996" s="1446"/>
      <c r="E1996" s="1450"/>
      <c r="F1996" s="1450"/>
      <c r="G1996" s="1450"/>
      <c r="H1996" s="1448"/>
      <c r="I1996" s="1448"/>
      <c r="J1996" s="1448"/>
      <c r="K1996" s="1456"/>
    </row>
    <row r="1997" spans="3:11" x14ac:dyDescent="0.25">
      <c r="C1997" s="1447"/>
      <c r="D1997" s="1446"/>
      <c r="E1997" s="1450"/>
      <c r="F1997" s="1450"/>
      <c r="G1997" s="1450"/>
      <c r="H1997" s="1448"/>
      <c r="I1997" s="1448"/>
      <c r="J1997" s="1448"/>
      <c r="K1997" s="1456"/>
    </row>
    <row r="1998" spans="3:11" ht="15.75" x14ac:dyDescent="0.25">
      <c r="C1998" s="1481" t="s">
        <v>391</v>
      </c>
      <c r="D1998" s="1491"/>
      <c r="E1998" s="1450"/>
      <c r="F1998" s="1450"/>
      <c r="G1998" s="1450"/>
      <c r="H1998" s="1448"/>
      <c r="I1998" s="1448"/>
      <c r="J1998" s="1448"/>
      <c r="K1998" s="1456"/>
    </row>
    <row r="1999" spans="3:11" ht="18.75" x14ac:dyDescent="0.25">
      <c r="C1999" s="1483" t="e">
        <v>#N/A</v>
      </c>
      <c r="D1999" s="1446"/>
      <c r="E1999" s="1450"/>
      <c r="F1999" s="1450"/>
      <c r="G1999" s="1450"/>
      <c r="H1999" s="1448"/>
      <c r="I1999" s="1448"/>
      <c r="J1999" s="1448"/>
      <c r="K1999" s="1456"/>
    </row>
    <row r="2000" spans="3:11" ht="15.75" thickBot="1" x14ac:dyDescent="0.3">
      <c r="C2000" s="1445"/>
      <c r="D2000" s="1445"/>
      <c r="E2000" s="1445"/>
      <c r="F2000" s="1450"/>
      <c r="G2000" s="1448"/>
      <c r="H2000" s="1448"/>
      <c r="I2000" s="1448"/>
      <c r="J2000" s="1445"/>
      <c r="K2000" s="1445"/>
    </row>
    <row r="2001" spans="3:11" ht="30.75" thickBot="1" x14ac:dyDescent="0.3">
      <c r="C2001" s="1460" t="s">
        <v>44</v>
      </c>
      <c r="D2001" s="1460" t="s">
        <v>55</v>
      </c>
      <c r="E2001" s="1465" t="s">
        <v>57</v>
      </c>
      <c r="F2001" s="1464" t="s">
        <v>27</v>
      </c>
      <c r="G2001" s="1463" t="s">
        <v>130</v>
      </c>
      <c r="H2001" s="1465" t="s">
        <v>46</v>
      </c>
      <c r="I2001" s="1463" t="s">
        <v>131</v>
      </c>
      <c r="J2001" s="1463" t="s">
        <v>409</v>
      </c>
      <c r="K2001" s="1463" t="s">
        <v>410</v>
      </c>
    </row>
    <row r="2002" spans="3:11" x14ac:dyDescent="0.25">
      <c r="C2002" s="1486" t="s">
        <v>419</v>
      </c>
      <c r="D2002" s="1487">
        <v>4</v>
      </c>
      <c r="E2002" s="1485">
        <v>2500</v>
      </c>
      <c r="F2002" s="1451">
        <v>10000</v>
      </c>
      <c r="G2002" s="1478" t="s">
        <v>128</v>
      </c>
      <c r="H2002" s="1480" t="s">
        <v>760</v>
      </c>
      <c r="I2002" s="1461" t="s">
        <v>761</v>
      </c>
      <c r="J2002" s="1484" t="s">
        <v>1453</v>
      </c>
      <c r="K2002" s="1452" t="s">
        <v>393</v>
      </c>
    </row>
    <row r="2003" spans="3:11" x14ac:dyDescent="0.25">
      <c r="C2003" s="1466"/>
      <c r="D2003" s="1476"/>
      <c r="E2003" s="1458"/>
      <c r="F2003" s="1451">
        <v>0</v>
      </c>
      <c r="G2003" s="1478"/>
      <c r="H2003" s="1467"/>
      <c r="I2003" s="1461" t="e">
        <v>#N/A</v>
      </c>
      <c r="J2003" s="1452" t="s">
        <v>1453</v>
      </c>
      <c r="K2003" s="1452" t="s">
        <v>411</v>
      </c>
    </row>
    <row r="2004" spans="3:11" x14ac:dyDescent="0.25">
      <c r="C2004" s="1466"/>
      <c r="D2004" s="1476"/>
      <c r="E2004" s="1458"/>
      <c r="F2004" s="1451">
        <v>0</v>
      </c>
      <c r="G2004" s="1478"/>
      <c r="H2004" s="1467"/>
      <c r="I2004" s="1461" t="e">
        <v>#N/A</v>
      </c>
      <c r="J2004" s="1452" t="s">
        <v>1453</v>
      </c>
      <c r="K2004" s="1452" t="s">
        <v>411</v>
      </c>
    </row>
    <row r="2005" spans="3:11" x14ac:dyDescent="0.25">
      <c r="C2005" s="1466"/>
      <c r="D2005" s="1476"/>
      <c r="E2005" s="1458"/>
      <c r="F2005" s="1451">
        <v>0</v>
      </c>
      <c r="G2005" s="1478"/>
      <c r="H2005" s="1467"/>
      <c r="I2005" s="1461" t="e">
        <v>#N/A</v>
      </c>
      <c r="J2005" s="1452" t="s">
        <v>1453</v>
      </c>
      <c r="K2005" s="1452" t="s">
        <v>411</v>
      </c>
    </row>
    <row r="2006" spans="3:11" x14ac:dyDescent="0.25">
      <c r="C2006" s="1466"/>
      <c r="D2006" s="1476"/>
      <c r="E2006" s="1458"/>
      <c r="F2006" s="1451">
        <v>0</v>
      </c>
      <c r="G2006" s="1478"/>
      <c r="H2006" s="1467"/>
      <c r="I2006" s="1461" t="e">
        <v>#N/A</v>
      </c>
      <c r="J2006" s="1452" t="s">
        <v>1453</v>
      </c>
      <c r="K2006" s="1452" t="s">
        <v>411</v>
      </c>
    </row>
    <row r="2007" spans="3:11" x14ac:dyDescent="0.25">
      <c r="C2007" s="1466"/>
      <c r="D2007" s="1476"/>
      <c r="E2007" s="1458"/>
      <c r="F2007" s="1451">
        <v>0</v>
      </c>
      <c r="G2007" s="1478"/>
      <c r="H2007" s="1467"/>
      <c r="I2007" s="1461" t="e">
        <v>#N/A</v>
      </c>
      <c r="J2007" s="1452" t="s">
        <v>1453</v>
      </c>
      <c r="K2007" s="1452" t="s">
        <v>400</v>
      </c>
    </row>
    <row r="2008" spans="3:11" x14ac:dyDescent="0.25">
      <c r="C2008" s="1466"/>
      <c r="D2008" s="1476"/>
      <c r="E2008" s="1458"/>
      <c r="F2008" s="1451">
        <v>0</v>
      </c>
      <c r="G2008" s="1478"/>
      <c r="H2008" s="1467"/>
      <c r="I2008" s="1461" t="e">
        <v>#N/A</v>
      </c>
      <c r="J2008" s="1452" t="s">
        <v>1453</v>
      </c>
      <c r="K2008" s="1452" t="s">
        <v>411</v>
      </c>
    </row>
    <row r="2009" spans="3:11" x14ac:dyDescent="0.25">
      <c r="C2009" s="1466"/>
      <c r="D2009" s="1476"/>
      <c r="E2009" s="1458"/>
      <c r="F2009" s="1451">
        <v>0</v>
      </c>
      <c r="G2009" s="1478"/>
      <c r="H2009" s="1467"/>
      <c r="I2009" s="1461" t="e">
        <v>#N/A</v>
      </c>
      <c r="J2009" s="1452" t="s">
        <v>1453</v>
      </c>
      <c r="K2009" s="1452" t="s">
        <v>411</v>
      </c>
    </row>
    <row r="2010" spans="3:11" x14ac:dyDescent="0.25">
      <c r="C2010" s="1466"/>
      <c r="D2010" s="1476"/>
      <c r="E2010" s="1458"/>
      <c r="F2010" s="1451">
        <v>0</v>
      </c>
      <c r="G2010" s="1478"/>
      <c r="H2010" s="1467"/>
      <c r="I2010" s="1461" t="e">
        <v>#N/A</v>
      </c>
      <c r="J2010" s="1452" t="s">
        <v>1453</v>
      </c>
      <c r="K2010" s="1452" t="s">
        <v>411</v>
      </c>
    </row>
    <row r="2011" spans="3:11" x14ac:dyDescent="0.25">
      <c r="C2011" s="1466"/>
      <c r="D2011" s="1476"/>
      <c r="E2011" s="1458"/>
      <c r="F2011" s="1451">
        <v>0</v>
      </c>
      <c r="G2011" s="1478"/>
      <c r="H2011" s="1467"/>
      <c r="I2011" s="1461" t="e">
        <v>#N/A</v>
      </c>
      <c r="J2011" s="1452" t="s">
        <v>1453</v>
      </c>
      <c r="K2011" s="1452" t="s">
        <v>411</v>
      </c>
    </row>
    <row r="2012" spans="3:11" x14ac:dyDescent="0.25">
      <c r="C2012" s="1466"/>
      <c r="D2012" s="1476"/>
      <c r="E2012" s="1458"/>
      <c r="F2012" s="1451">
        <v>0</v>
      </c>
      <c r="G2012" s="1478"/>
      <c r="H2012" s="1467"/>
      <c r="I2012" s="1461" t="e">
        <v>#N/A</v>
      </c>
      <c r="J2012" s="1452" t="s">
        <v>1453</v>
      </c>
      <c r="K2012" s="1452" t="s">
        <v>411</v>
      </c>
    </row>
    <row r="2013" spans="3:11" x14ac:dyDescent="0.25">
      <c r="C2013" s="1466"/>
      <c r="D2013" s="1476"/>
      <c r="E2013" s="1458"/>
      <c r="F2013" s="1451">
        <v>0</v>
      </c>
      <c r="G2013" s="1478"/>
      <c r="H2013" s="1467"/>
      <c r="I2013" s="1461" t="e">
        <v>#N/A</v>
      </c>
      <c r="J2013" s="1452" t="s">
        <v>1453</v>
      </c>
      <c r="K2013" s="1452" t="s">
        <v>411</v>
      </c>
    </row>
    <row r="2014" spans="3:11" x14ac:dyDescent="0.25">
      <c r="C2014" s="1466"/>
      <c r="D2014" s="1476"/>
      <c r="E2014" s="1458"/>
      <c r="F2014" s="1451">
        <v>0</v>
      </c>
      <c r="G2014" s="1478"/>
      <c r="H2014" s="1467"/>
      <c r="I2014" s="1461" t="e">
        <v>#N/A</v>
      </c>
      <c r="J2014" s="1452" t="s">
        <v>1453</v>
      </c>
      <c r="K2014" s="1452" t="s">
        <v>411</v>
      </c>
    </row>
    <row r="2015" spans="3:11" x14ac:dyDescent="0.25">
      <c r="C2015" s="1466"/>
      <c r="D2015" s="1476"/>
      <c r="E2015" s="1458"/>
      <c r="F2015" s="1451">
        <v>0</v>
      </c>
      <c r="G2015" s="1478"/>
      <c r="H2015" s="1467"/>
      <c r="I2015" s="1461" t="e">
        <v>#N/A</v>
      </c>
      <c r="J2015" s="1452" t="s">
        <v>1453</v>
      </c>
      <c r="K2015" s="1452" t="s">
        <v>411</v>
      </c>
    </row>
    <row r="2016" spans="3:11" x14ac:dyDescent="0.25">
      <c r="C2016" s="1466"/>
      <c r="D2016" s="1476"/>
      <c r="E2016" s="1458"/>
      <c r="F2016" s="1451">
        <v>0</v>
      </c>
      <c r="G2016" s="1478"/>
      <c r="H2016" s="1467"/>
      <c r="I2016" s="1461" t="e">
        <v>#N/A</v>
      </c>
      <c r="J2016" s="1452" t="s">
        <v>1453</v>
      </c>
      <c r="K2016" s="1452" t="s">
        <v>411</v>
      </c>
    </row>
    <row r="2017" spans="3:11" x14ac:dyDescent="0.25">
      <c r="C2017" s="1466"/>
      <c r="D2017" s="1476"/>
      <c r="E2017" s="1458"/>
      <c r="F2017" s="1451">
        <v>0</v>
      </c>
      <c r="G2017" s="1478"/>
      <c r="H2017" s="1467"/>
      <c r="I2017" s="1461" t="e">
        <v>#N/A</v>
      </c>
      <c r="J2017" s="1452" t="s">
        <v>1453</v>
      </c>
      <c r="K2017" s="1452" t="s">
        <v>411</v>
      </c>
    </row>
    <row r="2018" spans="3:11" x14ac:dyDescent="0.25">
      <c r="C2018" s="1466"/>
      <c r="D2018" s="1476"/>
      <c r="E2018" s="1458"/>
      <c r="F2018" s="1451">
        <v>0</v>
      </c>
      <c r="G2018" s="1478"/>
      <c r="H2018" s="1467"/>
      <c r="I2018" s="1461" t="e">
        <v>#N/A</v>
      </c>
      <c r="J2018" s="1452" t="s">
        <v>1453</v>
      </c>
      <c r="K2018" s="1452" t="s">
        <v>411</v>
      </c>
    </row>
    <row r="2019" spans="3:11" x14ac:dyDescent="0.25">
      <c r="C2019" s="1466"/>
      <c r="D2019" s="1476"/>
      <c r="E2019" s="1458"/>
      <c r="F2019" s="1451">
        <v>0</v>
      </c>
      <c r="G2019" s="1478"/>
      <c r="H2019" s="1467"/>
      <c r="I2019" s="1461" t="e">
        <v>#N/A</v>
      </c>
      <c r="J2019" s="1452" t="s">
        <v>1453</v>
      </c>
      <c r="K2019" s="1452" t="s">
        <v>411</v>
      </c>
    </row>
    <row r="2020" spans="3:11" x14ac:dyDescent="0.25">
      <c r="C2020" s="1466"/>
      <c r="D2020" s="1476"/>
      <c r="E2020" s="1458"/>
      <c r="F2020" s="1451">
        <v>0</v>
      </c>
      <c r="G2020" s="1478"/>
      <c r="H2020" s="1467"/>
      <c r="I2020" s="1461" t="e">
        <v>#N/A</v>
      </c>
      <c r="J2020" s="1452" t="s">
        <v>1453</v>
      </c>
      <c r="K2020" s="1452" t="s">
        <v>411</v>
      </c>
    </row>
    <row r="2021" spans="3:11" x14ac:dyDescent="0.25">
      <c r="C2021" s="1466"/>
      <c r="D2021" s="1476"/>
      <c r="E2021" s="1458"/>
      <c r="F2021" s="1451">
        <v>0</v>
      </c>
      <c r="G2021" s="1478"/>
      <c r="H2021" s="1467"/>
      <c r="I2021" s="1461" t="e">
        <v>#N/A</v>
      </c>
      <c r="J2021" s="1452" t="s">
        <v>1453</v>
      </c>
      <c r="K2021" s="1452" t="s">
        <v>411</v>
      </c>
    </row>
    <row r="2022" spans="3:11" x14ac:dyDescent="0.25">
      <c r="C2022" s="1466"/>
      <c r="D2022" s="1476"/>
      <c r="E2022" s="1458"/>
      <c r="F2022" s="1451">
        <v>0</v>
      </c>
      <c r="G2022" s="1478"/>
      <c r="H2022" s="1467"/>
      <c r="I2022" s="1461" t="e">
        <v>#N/A</v>
      </c>
      <c r="J2022" s="1452" t="s">
        <v>1453</v>
      </c>
      <c r="K2022" s="1452" t="s">
        <v>411</v>
      </c>
    </row>
    <row r="2023" spans="3:11" x14ac:dyDescent="0.25">
      <c r="C2023" s="1466"/>
      <c r="D2023" s="1476"/>
      <c r="E2023" s="1458"/>
      <c r="F2023" s="1451">
        <v>0</v>
      </c>
      <c r="G2023" s="1478"/>
      <c r="H2023" s="1467"/>
      <c r="I2023" s="1461" t="e">
        <v>#N/A</v>
      </c>
      <c r="J2023" s="1452" t="s">
        <v>1453</v>
      </c>
      <c r="K2023" s="1452" t="s">
        <v>411</v>
      </c>
    </row>
    <row r="2024" spans="3:11" x14ac:dyDescent="0.25">
      <c r="C2024" s="1468"/>
      <c r="D2024" s="1474"/>
      <c r="E2024" s="1457"/>
      <c r="F2024" s="1451">
        <v>0</v>
      </c>
      <c r="G2024" s="1478"/>
      <c r="H2024" s="1469"/>
      <c r="I2024" s="1461" t="e">
        <v>#N/A</v>
      </c>
      <c r="J2024" s="1452" t="s">
        <v>1453</v>
      </c>
      <c r="K2024" s="1452" t="s">
        <v>411</v>
      </c>
    </row>
    <row r="2025" spans="3:11" x14ac:dyDescent="0.25">
      <c r="C2025" s="1468"/>
      <c r="D2025" s="1474"/>
      <c r="E2025" s="1457"/>
      <c r="F2025" s="1451">
        <v>0</v>
      </c>
      <c r="G2025" s="1478"/>
      <c r="H2025" s="1469"/>
      <c r="I2025" s="1461" t="e">
        <v>#N/A</v>
      </c>
      <c r="J2025" s="1452" t="s">
        <v>1453</v>
      </c>
      <c r="K2025" s="1452" t="s">
        <v>411</v>
      </c>
    </row>
    <row r="2026" spans="3:11" x14ac:dyDescent="0.25">
      <c r="C2026" s="1468"/>
      <c r="D2026" s="1474"/>
      <c r="E2026" s="1457"/>
      <c r="F2026" s="1451">
        <v>0</v>
      </c>
      <c r="G2026" s="1478"/>
      <c r="H2026" s="1469"/>
      <c r="I2026" s="1461" t="e">
        <v>#N/A</v>
      </c>
      <c r="J2026" s="1452" t="s">
        <v>1453</v>
      </c>
      <c r="K2026" s="1452" t="s">
        <v>411</v>
      </c>
    </row>
    <row r="2027" spans="3:11" x14ac:dyDescent="0.25">
      <c r="C2027" s="1468"/>
      <c r="D2027" s="1474"/>
      <c r="E2027" s="1457"/>
      <c r="F2027" s="1451">
        <v>0</v>
      </c>
      <c r="G2027" s="1478"/>
      <c r="H2027" s="1469"/>
      <c r="I2027" s="1461" t="e">
        <v>#N/A</v>
      </c>
      <c r="J2027" s="1452" t="s">
        <v>1453</v>
      </c>
      <c r="K2027" s="1452" t="s">
        <v>411</v>
      </c>
    </row>
    <row r="2028" spans="3:11" x14ac:dyDescent="0.25">
      <c r="C2028" s="1468"/>
      <c r="D2028" s="1474"/>
      <c r="E2028" s="1457"/>
      <c r="F2028" s="1451">
        <v>0</v>
      </c>
      <c r="G2028" s="1478"/>
      <c r="H2028" s="1469"/>
      <c r="I2028" s="1461" t="e">
        <v>#N/A</v>
      </c>
      <c r="J2028" s="1452" t="s">
        <v>1453</v>
      </c>
      <c r="K2028" s="1452" t="s">
        <v>411</v>
      </c>
    </row>
    <row r="2029" spans="3:11" x14ac:dyDescent="0.25">
      <c r="C2029" s="1468"/>
      <c r="D2029" s="1474"/>
      <c r="E2029" s="1457"/>
      <c r="F2029" s="1451">
        <v>0</v>
      </c>
      <c r="G2029" s="1478"/>
      <c r="H2029" s="1469"/>
      <c r="I2029" s="1461" t="e">
        <v>#N/A</v>
      </c>
      <c r="J2029" s="1452" t="s">
        <v>1453</v>
      </c>
      <c r="K2029" s="1452" t="s">
        <v>411</v>
      </c>
    </row>
    <row r="2030" spans="3:11" x14ac:dyDescent="0.25">
      <c r="C2030" s="1468"/>
      <c r="D2030" s="1474"/>
      <c r="E2030" s="1457"/>
      <c r="F2030" s="1451">
        <v>0</v>
      </c>
      <c r="G2030" s="1478"/>
      <c r="H2030" s="1469"/>
      <c r="I2030" s="1461" t="e">
        <v>#N/A</v>
      </c>
      <c r="J2030" s="1452" t="s">
        <v>1453</v>
      </c>
      <c r="K2030" s="1452" t="s">
        <v>411</v>
      </c>
    </row>
    <row r="2031" spans="3:11" x14ac:dyDescent="0.25">
      <c r="C2031" s="1468"/>
      <c r="D2031" s="1474"/>
      <c r="E2031" s="1457"/>
      <c r="F2031" s="1451">
        <v>0</v>
      </c>
      <c r="G2031" s="1478"/>
      <c r="H2031" s="1469"/>
      <c r="I2031" s="1461" t="e">
        <v>#N/A</v>
      </c>
      <c r="J2031" s="1452" t="s">
        <v>1453</v>
      </c>
      <c r="K2031" s="1452" t="s">
        <v>411</v>
      </c>
    </row>
    <row r="2032" spans="3:11" x14ac:dyDescent="0.25">
      <c r="C2032" s="1470"/>
      <c r="D2032" s="1474"/>
      <c r="E2032" s="1457"/>
      <c r="F2032" s="1451">
        <v>0</v>
      </c>
      <c r="G2032" s="1478"/>
      <c r="H2032" s="1471"/>
      <c r="I2032" s="1461" t="e">
        <v>#N/A</v>
      </c>
      <c r="J2032" s="1452" t="s">
        <v>1453</v>
      </c>
      <c r="K2032" s="1452" t="s">
        <v>402</v>
      </c>
    </row>
    <row r="2033" spans="3:11" x14ac:dyDescent="0.25">
      <c r="C2033" s="1470"/>
      <c r="D2033" s="1474"/>
      <c r="E2033" s="1457"/>
      <c r="F2033" s="1451">
        <v>0</v>
      </c>
      <c r="G2033" s="1478"/>
      <c r="H2033" s="1471"/>
      <c r="I2033" s="1461" t="e">
        <v>#N/A</v>
      </c>
      <c r="J2033" s="1452" t="s">
        <v>1453</v>
      </c>
      <c r="K2033" s="1452" t="s">
        <v>411</v>
      </c>
    </row>
    <row r="2034" spans="3:11" x14ac:dyDescent="0.25">
      <c r="C2034" s="1470"/>
      <c r="D2034" s="1474"/>
      <c r="E2034" s="1457"/>
      <c r="F2034" s="1451">
        <v>0</v>
      </c>
      <c r="G2034" s="1478"/>
      <c r="H2034" s="1471"/>
      <c r="I2034" s="1461" t="e">
        <v>#N/A</v>
      </c>
      <c r="J2034" s="1452" t="s">
        <v>1453</v>
      </c>
      <c r="K2034" s="1452" t="s">
        <v>411</v>
      </c>
    </row>
    <row r="2035" spans="3:11" x14ac:dyDescent="0.25">
      <c r="C2035" s="1470"/>
      <c r="D2035" s="1474"/>
      <c r="E2035" s="1457"/>
      <c r="F2035" s="1451">
        <v>0</v>
      </c>
      <c r="G2035" s="1478"/>
      <c r="H2035" s="1471"/>
      <c r="I2035" s="1461" t="e">
        <v>#N/A</v>
      </c>
      <c r="J2035" s="1452" t="s">
        <v>1453</v>
      </c>
      <c r="K2035" s="1452" t="s">
        <v>411</v>
      </c>
    </row>
    <row r="2036" spans="3:11" ht="15.75" thickBot="1" x14ac:dyDescent="0.3">
      <c r="C2036" s="1472"/>
      <c r="D2036" s="1477"/>
      <c r="E2036" s="1453"/>
      <c r="F2036" s="1454">
        <v>0</v>
      </c>
      <c r="G2036" s="1479"/>
      <c r="H2036" s="1473"/>
      <c r="I2036" s="1462" t="e">
        <v>#N/A</v>
      </c>
      <c r="J2036" s="1455" t="s">
        <v>1453</v>
      </c>
      <c r="K2036" s="1459" t="s">
        <v>393</v>
      </c>
    </row>
  </sheetData>
  <dataConsolidate/>
  <dataValidations count="6">
    <dataValidation type="list" allowBlank="1" showInputMessage="1" showErrorMessage="1" errorTitle="¡Ingreso Inválido!" error="Seleccione una opción de la lista." promptTitle="Tipo de Presupuesto" prompt="Seleccione una opción de la lista." sqref="G546:G580 G590:G624 G634:G668 G678:G712 G722:G756 G766:G800 G810:G844 G854:G888 G325:G359 G414:G448 G458:G492 G502:G536 G17:G51 G61:G95 G105:G139 G149:G183 G237:G271 G281:G315 G193:G227 G370:G404">
      <formula1>$R$2:$S$2</formula1>
    </dataValidation>
    <dataValidation type="list" allowBlank="1" showInputMessage="1" showErrorMessage="1" errorTitle="¡Ingreso Inválido!" error="Seleccione una opción de la lista" promptTitle="Mes Requerido" prompt="Seleccione el mes en el que requiere el recurso." sqref="K546:K580 K590:K624 K634:K668 K678:K712 K722:K756 K766:K800 K810:K844 K854:K888 K325:K359 K414:K448 K458:K492 K502:K536 K17:K51 K61:K95 K105:K139 K193:K227 K237:K271 K281:K315 K149:K183 K370:K404">
      <formula1>$U$2:$AF$2</formula1>
    </dataValidation>
    <dataValidation type="list" allowBlank="1" showInputMessage="1" showErrorMessage="1" errorTitle="¡Ingreso Invalido!" error="Seleccione una opción de la lista." promptTitle="Categoria/Zona de Viáticos" prompt="Seleccione una opción de la lista" sqref="C546 C590 C634 C678 C722 C766 C810 C854 C325 C414 C458 C502 C17 C61 C105 C149 C193 C237 C281 C370">
      <formula1>$AH$2:$BU$2</formula1>
    </dataValidation>
    <dataValidation type="list" allowBlank="1" showInputMessage="1" showErrorMessage="1" errorTitle="¡Ingreso Inválido!" error="Verifique el valor ingresado." promptTitle="Ingrese el Objeto de Gasto" prompt="Ingrese el Objeto de Gasto" sqref="H546:H580 H590:H624 H634:H668 H678:H712 H722:H756 H766:H800 H810:H844 H854:H888 H325:H359 H414:H448 H458:H492 H502:H536 H17:H51 H61:H95 H105:H139 H149:H183 H237:H271 H193:H227 H281:H315 H370:H404">
      <formula1>$A$1:$UI$1</formula1>
    </dataValidation>
    <dataValidation type="list" allowBlank="1" showInputMessage="1" showErrorMessage="1" errorTitle="¡Ingreso Inválido!" error="Seleccione una opción de la lista." promptTitle="Dimensión Estratégica" prompt="Seleccione una opción de la lista." sqref="J591:J624 J635:J668 J679:J712 J723:J756 J767:J800 J811:J844 J855:J888 J18:J51 J415:J448 J459:J492 J503:J536 J547:J580 J62:J95 J106:J139 J150:J183 J194:J227 J238:J271 J282:J315 J326:J359 J371:J404">
      <formula1>$A$2:$P$2</formula1>
    </dataValidation>
    <dataValidation type="list" allowBlank="1" showInputMessage="1" showErrorMessage="1" errorTitle="¡Ingreso Inválido!" error="Seleccione una opción de la lista." promptTitle="Dimensión Estratégica" prompt="Seleccione una opción de la lista." sqref="J546 J590 J634 J678 J722 J766 J810 J854 J325 J414 J458 J502 J17 J61 J105 J149 J193 J237 J281 J370">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tabColor rgb="FFFFFF00"/>
  </sheetPr>
  <dimension ref="A1:UI131"/>
  <sheetViews>
    <sheetView showGridLines="0" topLeftCell="A4" zoomScale="70" zoomScaleNormal="70" workbookViewId="0">
      <selection activeCell="I13" sqref="I13"/>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0" t="str">
        <f>+Presupuesto!D11</f>
        <v>Recurrente</v>
      </c>
      <c r="S2" s="460"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5" t="s">
        <v>419</v>
      </c>
      <c r="AI2" s="455" t="s">
        <v>420</v>
      </c>
      <c r="AJ2" s="455" t="s">
        <v>421</v>
      </c>
      <c r="AK2" s="455" t="s">
        <v>422</v>
      </c>
      <c r="AL2" s="455" t="s">
        <v>423</v>
      </c>
      <c r="AM2" s="455" t="s">
        <v>426</v>
      </c>
      <c r="AN2" s="455" t="s">
        <v>424</v>
      </c>
      <c r="AO2" s="455" t="s">
        <v>425</v>
      </c>
      <c r="AP2" s="455" t="s">
        <v>427</v>
      </c>
      <c r="AQ2" s="455" t="s">
        <v>428</v>
      </c>
      <c r="AR2" s="455" t="s">
        <v>429</v>
      </c>
      <c r="AS2" s="455" t="s">
        <v>430</v>
      </c>
      <c r="AT2" s="455" t="s">
        <v>431</v>
      </c>
      <c r="AU2" s="455" t="s">
        <v>432</v>
      </c>
      <c r="AV2" s="455" t="s">
        <v>433</v>
      </c>
      <c r="AW2" s="455" t="s">
        <v>434</v>
      </c>
      <c r="AX2" s="455" t="s">
        <v>435</v>
      </c>
      <c r="AY2" s="455" t="s">
        <v>436</v>
      </c>
      <c r="AZ2" s="455" t="s">
        <v>437</v>
      </c>
      <c r="BA2" s="455" t="s">
        <v>438</v>
      </c>
      <c r="BB2" s="455" t="s">
        <v>439</v>
      </c>
      <c r="BC2" s="455" t="s">
        <v>440</v>
      </c>
      <c r="BD2" s="455" t="s">
        <v>441</v>
      </c>
      <c r="BE2" s="455" t="s">
        <v>442</v>
      </c>
      <c r="BF2" s="455" t="s">
        <v>443</v>
      </c>
      <c r="BG2" s="455" t="s">
        <v>444</v>
      </c>
      <c r="BH2" s="455" t="s">
        <v>445</v>
      </c>
      <c r="BI2" s="455" t="s">
        <v>446</v>
      </c>
      <c r="BJ2" s="455" t="s">
        <v>447</v>
      </c>
      <c r="BK2" s="455" t="s">
        <v>448</v>
      </c>
      <c r="BL2" s="455" t="s">
        <v>449</v>
      </c>
      <c r="BM2" s="455" t="s">
        <v>450</v>
      </c>
      <c r="BN2" s="455" t="s">
        <v>451</v>
      </c>
      <c r="BO2" s="455" t="s">
        <v>452</v>
      </c>
      <c r="BP2" s="455" t="s">
        <v>453</v>
      </c>
      <c r="BQ2" s="455" t="s">
        <v>454</v>
      </c>
      <c r="BR2" s="455" t="s">
        <v>455</v>
      </c>
      <c r="BS2" s="455" t="s">
        <v>456</v>
      </c>
      <c r="BT2" s="455" t="s">
        <v>457</v>
      </c>
      <c r="BU2" s="455" t="s">
        <v>458</v>
      </c>
    </row>
    <row r="3" spans="1:555" hidden="1" x14ac:dyDescent="0.25">
      <c r="AH3" s="456">
        <v>2500</v>
      </c>
      <c r="AI3" s="456">
        <v>1900</v>
      </c>
      <c r="AJ3" s="456">
        <v>1650</v>
      </c>
      <c r="AK3" s="456">
        <v>1580</v>
      </c>
      <c r="AL3" s="456">
        <v>2250</v>
      </c>
      <c r="AM3" s="456">
        <v>1650</v>
      </c>
      <c r="AN3" s="456">
        <v>1400</v>
      </c>
      <c r="AO3" s="457">
        <v>1340</v>
      </c>
      <c r="AP3" s="457">
        <v>2000</v>
      </c>
      <c r="AQ3" s="457">
        <v>1400</v>
      </c>
      <c r="AR3" s="457">
        <v>1150</v>
      </c>
      <c r="AS3" s="457">
        <v>1100</v>
      </c>
      <c r="AT3" s="457">
        <v>1750</v>
      </c>
      <c r="AU3" s="457">
        <v>1150</v>
      </c>
      <c r="AV3" s="457">
        <v>900</v>
      </c>
      <c r="AW3" s="457">
        <v>860</v>
      </c>
      <c r="AX3" s="457">
        <v>1200</v>
      </c>
      <c r="AY3" s="458">
        <v>900</v>
      </c>
      <c r="AZ3" s="458">
        <v>650</v>
      </c>
      <c r="BA3" s="458">
        <v>620</v>
      </c>
      <c r="BB3" s="456">
        <f>+'Cuadro Resumen'!C213</f>
        <v>5759.1495000000004</v>
      </c>
      <c r="BC3" s="456">
        <f>+'Cuadro Resumen'!D213</f>
        <v>5307.4515000000001</v>
      </c>
      <c r="BD3" s="456">
        <f>+'Cuadro Resumen'!E213</f>
        <v>6775.47</v>
      </c>
      <c r="BE3" s="456">
        <f>+'Cuadro Resumen'!F213</f>
        <v>6323.7719999999999</v>
      </c>
      <c r="BF3" s="456">
        <f>+'Cuadro Resumen'!C214</f>
        <v>5081.6025</v>
      </c>
      <c r="BG3" s="456">
        <f>+'Cuadro Resumen'!D214</f>
        <v>4629.9045000000006</v>
      </c>
      <c r="BH3" s="456">
        <f>+'Cuadro Resumen'!E214</f>
        <v>6097.9230000000007</v>
      </c>
      <c r="BI3" s="456">
        <f>+'Cuadro Resumen'!F214</f>
        <v>5646.2250000000004</v>
      </c>
      <c r="BJ3" s="457">
        <f>+'Cuadro Resumen'!C215</f>
        <v>4404.0555000000004</v>
      </c>
      <c r="BK3" s="457">
        <f>+'Cuadro Resumen'!D215</f>
        <v>4065.2820000000002</v>
      </c>
      <c r="BL3" s="457">
        <f>+'Cuadro Resumen'!E215</f>
        <v>5420.3760000000002</v>
      </c>
      <c r="BM3" s="457">
        <f>+'Cuadro Resumen'!F215</f>
        <v>4968.6779999999999</v>
      </c>
      <c r="BN3" s="457">
        <f>+'Cuadro Resumen'!C216</f>
        <v>3726.5085000000004</v>
      </c>
      <c r="BO3" s="457">
        <f>+'Cuadro Resumen'!D216</f>
        <v>3387.7350000000001</v>
      </c>
      <c r="BP3" s="457">
        <f>+'Cuadro Resumen'!E216</f>
        <v>4742.8290000000006</v>
      </c>
      <c r="BQ3" s="457">
        <f>+'Cuadro Resumen'!F216</f>
        <v>4404.0555000000004</v>
      </c>
      <c r="BR3" s="457">
        <f>+'Cuadro Resumen'!C217</f>
        <v>3274.8105</v>
      </c>
      <c r="BS3" s="457">
        <f>+'Cuadro Resumen'!D217</f>
        <v>3048.9615000000003</v>
      </c>
      <c r="BT3" s="457">
        <f>+'Cuadro Resumen'!E217</f>
        <v>4178.2065000000002</v>
      </c>
      <c r="BU3" s="457">
        <f>+'Cuadro Resumen'!F217</f>
        <v>3839.433</v>
      </c>
    </row>
    <row r="4" spans="1:555" ht="15.75" thickBot="1" x14ac:dyDescent="0.3"/>
    <row r="5" spans="1:555" ht="27" thickBot="1" x14ac:dyDescent="0.3">
      <c r="C5" s="87" t="s">
        <v>387</v>
      </c>
      <c r="D5" s="198">
        <f>SUMIF(C:C,$C$10,D:D)</f>
        <v>75000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1">
        <f>SUM(F17:F38)</f>
        <v>75000</v>
      </c>
      <c r="E10" s="464"/>
      <c r="F10" s="70"/>
      <c r="G10" s="79"/>
      <c r="H10" s="70"/>
      <c r="I10" s="70"/>
      <c r="J10" s="464"/>
      <c r="K10" s="464"/>
      <c r="L10" s="464"/>
    </row>
    <row r="11" spans="1:555" x14ac:dyDescent="0.25">
      <c r="B11" s="93"/>
      <c r="C11" s="70"/>
      <c r="D11" s="31"/>
      <c r="E11" s="93"/>
      <c r="F11" s="93"/>
      <c r="G11" s="93"/>
      <c r="H11" s="76"/>
      <c r="I11" s="76"/>
      <c r="J11" s="76"/>
      <c r="K11" s="112"/>
      <c r="L11" s="464"/>
    </row>
    <row r="12" spans="1:555" x14ac:dyDescent="0.25">
      <c r="B12" s="93"/>
      <c r="C12" s="70"/>
      <c r="D12" s="31"/>
      <c r="E12" s="93"/>
      <c r="F12" s="93"/>
      <c r="G12" s="93"/>
      <c r="H12" s="76"/>
      <c r="I12" s="76"/>
      <c r="J12" s="76"/>
      <c r="K12" s="112"/>
      <c r="L12" s="464"/>
    </row>
    <row r="13" spans="1:555" ht="15.75" x14ac:dyDescent="0.25">
      <c r="B13" s="93"/>
      <c r="C13" s="202" t="s">
        <v>391</v>
      </c>
      <c r="D13" s="367" t="str">
        <f>+'[1]2. Investigación Científica'!F9</f>
        <v>IA-2.1.A.A1.1</v>
      </c>
      <c r="E13" s="93"/>
      <c r="F13" s="93"/>
      <c r="G13" s="93"/>
      <c r="H13" s="76"/>
      <c r="I13" s="76"/>
      <c r="J13" s="76"/>
      <c r="K13" s="112"/>
      <c r="L13" s="464"/>
    </row>
    <row r="14" spans="1:555" ht="18.75" x14ac:dyDescent="0.25">
      <c r="B14" s="93"/>
      <c r="C14" s="210" t="str">
        <f>IFERROR(VLOOKUP(D13,'[1]1. Desarrollo e Innov. Curricu.'!$F:$G,2,FALSE),IFERROR(VLOOKUP(D13,'[1]2. Investigación Científica'!$F:$G,2,FALSE),IFERROR(VLOOKUP(D13,'[1]3. Vinculación Univ. Sociedad'!$F:$G,2,FALSE),IFERROR(VLOOKUP(D13,'[1]4. Docencia y Profesorado Univ.'!$F:$G,2,FALSE),IFERROR(VLOOKUP(D13,'[1]5. Estudiantes y Graduados'!$F:$G,2,FALSE),IFERROR(VLOOKUP(D13,'[1]11. Gestion Administrativa'!$F:$G,2,FALSE),IFERROR(VLOOKUP(D13,'[1]13. Gestión Académica'!$F:$G,2,FALSE),IFERROR(VLOOKUP(D13,'[1]9. Asegura. de la Calid. y M'!$F:$G,2,FALSE),IFERROR(VLOOKUP(D13,'[1]6. Gestión del Conocimiento'!$F:$G,2,FALSE),IFERROR(VLOOKUP(D13,'[1]15. Gobernabilidad y Proceso...'!$F:$G,2,FALSE),IFERROR(VLOOKUP(D13,'[1]12. Gestión del Talento Humano'!$F:$G,2,FALSE),IFERROR(VLOOKUP(D13,'[1]14. Internacional... de la E.S.'!$F:$G,2,FALSE),IFERROR(VLOOKUP(D13,'[1]10. Posgrado'!$F:$G,2,FALSE),IFERROR(VLOOKUP(D13,'[1]17. Gestión TIC'!$F:$G,2,FALSE),IFERROR(VLOOKUP(D13,'[1]16. Desa. del Sistema Educ.Sup.'!$F:$G,2,FALSE),IFERROR(VLOOKUP(D13,'[1]8. Cultura de Inno. Insti...'!$F:$G,2,FALSE),VLOOKUP(D13,'[1]7. Lo Esencial de la Reforma U.'!$F:$G,2,0)))))))))))))))))</f>
        <v>Ejecutar un proyecto de investigación sobre la evaluación productiva y rendimiento industrial de tres variedades mejoradas de marañon</v>
      </c>
      <c r="D14" s="31"/>
      <c r="E14" s="93"/>
      <c r="F14" s="93"/>
      <c r="G14" s="93"/>
      <c r="H14" s="76"/>
      <c r="I14" s="76"/>
      <c r="J14" s="76"/>
      <c r="K14" s="112"/>
      <c r="L14" s="464"/>
    </row>
    <row r="15" spans="1:555" ht="15.75" thickBot="1" x14ac:dyDescent="0.3">
      <c r="C15" s="464"/>
      <c r="D15" s="464"/>
      <c r="E15" s="464"/>
      <c r="F15" s="93"/>
      <c r="G15" s="76"/>
      <c r="H15" s="76"/>
      <c r="I15" s="76"/>
      <c r="J15" s="464"/>
      <c r="K15" s="464"/>
      <c r="L15" s="464"/>
    </row>
    <row r="16" spans="1:555" ht="30.75" thickBot="1" x14ac:dyDescent="0.3">
      <c r="C16" s="129" t="s">
        <v>44</v>
      </c>
      <c r="D16" s="134" t="s">
        <v>55</v>
      </c>
      <c r="E16" s="136" t="s">
        <v>57</v>
      </c>
      <c r="F16" s="135" t="s">
        <v>27</v>
      </c>
      <c r="G16" s="133" t="s">
        <v>130</v>
      </c>
      <c r="H16" s="136" t="s">
        <v>46</v>
      </c>
      <c r="I16" s="133" t="s">
        <v>131</v>
      </c>
      <c r="J16" s="133" t="s">
        <v>409</v>
      </c>
      <c r="K16" s="133" t="s">
        <v>410</v>
      </c>
      <c r="L16" s="133" t="s">
        <v>464</v>
      </c>
    </row>
    <row r="17" spans="3:12" x14ac:dyDescent="0.25">
      <c r="C17" s="141" t="s">
        <v>1706</v>
      </c>
      <c r="D17" s="158">
        <v>1</v>
      </c>
      <c r="E17" s="123">
        <v>12500</v>
      </c>
      <c r="F17" s="97">
        <f t="shared" ref="F17:F38" si="0">D17*E17</f>
        <v>12500</v>
      </c>
      <c r="G17" s="161" t="s">
        <v>1698</v>
      </c>
      <c r="H17" s="142" t="s">
        <v>1095</v>
      </c>
      <c r="I17" s="130" t="str">
        <f>VLOOKUP(H17,[1]Presupuesto!$B$11:$C$565,2,0)</f>
        <v>BECAS BÁSICAS DE INVESTIGACIÓN</v>
      </c>
      <c r="J17" s="218" t="s">
        <v>1358</v>
      </c>
      <c r="K17" s="98" t="s">
        <v>393</v>
      </c>
      <c r="L17" s="98"/>
    </row>
    <row r="18" spans="3:12" x14ac:dyDescent="0.25">
      <c r="C18" s="141" t="s">
        <v>1706</v>
      </c>
      <c r="D18" s="158">
        <v>1</v>
      </c>
      <c r="E18" s="123">
        <v>12500</v>
      </c>
      <c r="F18" s="97">
        <f t="shared" si="0"/>
        <v>12500</v>
      </c>
      <c r="G18" s="161" t="s">
        <v>1698</v>
      </c>
      <c r="H18" s="142" t="s">
        <v>1095</v>
      </c>
      <c r="I18" s="130" t="str">
        <f>VLOOKUP(H18,[1]Presupuesto!$B$11:$C$565,2,0)</f>
        <v>BECAS BÁSICAS DE INVESTIGACIÓN</v>
      </c>
      <c r="J18" s="98" t="str">
        <f>$J$17</f>
        <v>Investigación Científica</v>
      </c>
      <c r="K18" s="98" t="s">
        <v>411</v>
      </c>
      <c r="L18" s="98"/>
    </row>
    <row r="19" spans="3:12" x14ac:dyDescent="0.25">
      <c r="C19" s="141" t="s">
        <v>1706</v>
      </c>
      <c r="D19" s="158">
        <v>1</v>
      </c>
      <c r="E19" s="123">
        <v>12500</v>
      </c>
      <c r="F19" s="97">
        <f t="shared" si="0"/>
        <v>12500</v>
      </c>
      <c r="G19" s="161" t="s">
        <v>1698</v>
      </c>
      <c r="H19" s="142" t="s">
        <v>1095</v>
      </c>
      <c r="I19" s="130" t="str">
        <f>VLOOKUP(H19,[1]Presupuesto!$B$11:$C$565,2,0)</f>
        <v>BECAS BÁSICAS DE INVESTIGACIÓN</v>
      </c>
      <c r="J19" s="98" t="str">
        <f t="shared" ref="J19:J38" si="1">$J$17</f>
        <v>Investigación Científica</v>
      </c>
      <c r="K19" s="98" t="s">
        <v>394</v>
      </c>
      <c r="L19" s="98"/>
    </row>
    <row r="20" spans="3:12" x14ac:dyDescent="0.25">
      <c r="C20" s="141" t="s">
        <v>1706</v>
      </c>
      <c r="D20" s="158">
        <v>1</v>
      </c>
      <c r="E20" s="123">
        <v>12500</v>
      </c>
      <c r="F20" s="97">
        <f t="shared" si="0"/>
        <v>12500</v>
      </c>
      <c r="G20" s="161" t="s">
        <v>1698</v>
      </c>
      <c r="H20" s="142" t="s">
        <v>1095</v>
      </c>
      <c r="I20" s="130" t="str">
        <f>VLOOKUP(H20,[1]Presupuesto!$B$11:$C$565,2,0)</f>
        <v>BECAS BÁSICAS DE INVESTIGACIÓN</v>
      </c>
      <c r="J20" s="98" t="str">
        <f t="shared" si="1"/>
        <v>Investigación Científica</v>
      </c>
      <c r="K20" s="98" t="s">
        <v>395</v>
      </c>
      <c r="L20" s="98"/>
    </row>
    <row r="21" spans="3:12" x14ac:dyDescent="0.25">
      <c r="C21" s="141" t="s">
        <v>1706</v>
      </c>
      <c r="D21" s="158">
        <v>1</v>
      </c>
      <c r="E21" s="123">
        <v>12500</v>
      </c>
      <c r="F21" s="97">
        <f t="shared" si="0"/>
        <v>12500</v>
      </c>
      <c r="G21" s="161" t="s">
        <v>1698</v>
      </c>
      <c r="H21" s="142" t="s">
        <v>1095</v>
      </c>
      <c r="I21" s="130" t="str">
        <f>VLOOKUP(H21,[1]Presupuesto!$B$11:$C$565,2,0)</f>
        <v>BECAS BÁSICAS DE INVESTIGACIÓN</v>
      </c>
      <c r="J21" s="98" t="str">
        <f t="shared" si="1"/>
        <v>Investigación Científica</v>
      </c>
      <c r="K21" s="98" t="s">
        <v>396</v>
      </c>
      <c r="L21" s="98"/>
    </row>
    <row r="22" spans="3:12" x14ac:dyDescent="0.25">
      <c r="C22" s="141" t="s">
        <v>1706</v>
      </c>
      <c r="D22" s="158">
        <v>1</v>
      </c>
      <c r="E22" s="123">
        <v>12500</v>
      </c>
      <c r="F22" s="97">
        <f t="shared" si="0"/>
        <v>12500</v>
      </c>
      <c r="G22" s="161" t="s">
        <v>1698</v>
      </c>
      <c r="H22" s="142" t="s">
        <v>1095</v>
      </c>
      <c r="I22" s="130" t="str">
        <f>VLOOKUP(H22,[1]Presupuesto!$B$11:$C$565,2,0)</f>
        <v>BECAS BÁSICAS DE INVESTIGACIÓN</v>
      </c>
      <c r="J22" s="98" t="str">
        <f t="shared" si="1"/>
        <v>Investigación Científica</v>
      </c>
      <c r="K22" s="98" t="s">
        <v>397</v>
      </c>
      <c r="L22" s="98"/>
    </row>
    <row r="23" spans="3:12" x14ac:dyDescent="0.25">
      <c r="C23" s="141"/>
      <c r="D23" s="158"/>
      <c r="E23" s="123"/>
      <c r="F23" s="97">
        <f t="shared" si="0"/>
        <v>0</v>
      </c>
      <c r="G23" s="161"/>
      <c r="H23" s="142" t="s">
        <v>1077</v>
      </c>
      <c r="I23" s="130" t="str">
        <f>VLOOKUP(H23,[1]Presupuesto!$B$11:$C$565,2,0)</f>
        <v>BECAS POST GRADO ECONOMIA</v>
      </c>
      <c r="J23" s="98" t="str">
        <f t="shared" si="1"/>
        <v>Investigación Científica</v>
      </c>
      <c r="K23" s="98" t="s">
        <v>411</v>
      </c>
      <c r="L23" s="98"/>
    </row>
    <row r="24" spans="3:12" x14ac:dyDescent="0.25">
      <c r="C24" s="141"/>
      <c r="D24" s="158"/>
      <c r="E24" s="123"/>
      <c r="F24" s="97">
        <f t="shared" si="0"/>
        <v>0</v>
      </c>
      <c r="G24" s="161"/>
      <c r="H24" s="142" t="s">
        <v>1079</v>
      </c>
      <c r="I24" s="130" t="str">
        <f>VLOOKUP(H24,[1]Presupuesto!$B$11:$C$565,2,0)</f>
        <v>BECAS POST-GRADO DE TRABAJO SOCIAL</v>
      </c>
      <c r="J24" s="98" t="str">
        <f t="shared" si="1"/>
        <v>Investigación Científica</v>
      </c>
      <c r="K24" s="98" t="s">
        <v>411</v>
      </c>
      <c r="L24" s="98"/>
    </row>
    <row r="25" spans="3:12" x14ac:dyDescent="0.25">
      <c r="C25" s="141"/>
      <c r="D25" s="158"/>
      <c r="E25" s="123"/>
      <c r="F25" s="97">
        <f t="shared" si="0"/>
        <v>0</v>
      </c>
      <c r="G25" s="161"/>
      <c r="H25" s="142" t="s">
        <v>1081</v>
      </c>
      <c r="I25" s="130" t="str">
        <f>VLOOKUP(H25,[1]Presupuesto!$B$11:$C$565,2,0)</f>
        <v>BECAS PROFESIONALIZANTES DOCENTE (PLAN DE REFORMA)</v>
      </c>
      <c r="J25" s="98" t="str">
        <f t="shared" si="1"/>
        <v>Investigación Científica</v>
      </c>
      <c r="K25" s="98" t="s">
        <v>411</v>
      </c>
      <c r="L25" s="98"/>
    </row>
    <row r="26" spans="3:12" x14ac:dyDescent="0.25">
      <c r="C26" s="141"/>
      <c r="D26" s="158"/>
      <c r="E26" s="123"/>
      <c r="F26" s="97">
        <f t="shared" si="0"/>
        <v>0</v>
      </c>
      <c r="G26" s="161"/>
      <c r="H26" s="142" t="s">
        <v>1083</v>
      </c>
      <c r="I26" s="130" t="str">
        <f>VLOOKUP(H26,[1]Presupuesto!$B$11:$C$565,2,0)</f>
        <v>PRESTAMOS A ESTUDIANTES</v>
      </c>
      <c r="J26" s="98" t="str">
        <f t="shared" si="1"/>
        <v>Investigación Científica</v>
      </c>
      <c r="K26" s="98" t="s">
        <v>411</v>
      </c>
      <c r="L26" s="98"/>
    </row>
    <row r="27" spans="3:12" x14ac:dyDescent="0.25">
      <c r="C27" s="141"/>
      <c r="D27" s="158"/>
      <c r="E27" s="123"/>
      <c r="F27" s="97">
        <f t="shared" si="0"/>
        <v>0</v>
      </c>
      <c r="G27" s="161"/>
      <c r="H27" s="142" t="s">
        <v>1085</v>
      </c>
      <c r="I27" s="130" t="str">
        <f>VLOOKUP(H27,[1]Presupuesto!$B$11:$C$565,2,0)</f>
        <v>BECAS TALLERES EMPLEADOS A ESTUDIANTES</v>
      </c>
      <c r="J27" s="98" t="str">
        <f t="shared" si="1"/>
        <v>Investigación Científica</v>
      </c>
      <c r="K27" s="98" t="s">
        <v>411</v>
      </c>
      <c r="L27" s="98"/>
    </row>
    <row r="28" spans="3:12" x14ac:dyDescent="0.25">
      <c r="C28" s="141"/>
      <c r="D28" s="158"/>
      <c r="E28" s="123"/>
      <c r="F28" s="97">
        <f t="shared" si="0"/>
        <v>0</v>
      </c>
      <c r="G28" s="161"/>
      <c r="H28" s="142" t="s">
        <v>1087</v>
      </c>
      <c r="I28" s="130" t="str">
        <f>VLOOKUP(H28,[1]Presupuesto!$B$11:$C$565,2,0)</f>
        <v>BECAS EXTERNAS DE INVESTIGACION</v>
      </c>
      <c r="J28" s="98" t="str">
        <f t="shared" si="1"/>
        <v>Investigación Científica</v>
      </c>
      <c r="K28" s="98" t="s">
        <v>411</v>
      </c>
      <c r="L28" s="98"/>
    </row>
    <row r="29" spans="3:12" x14ac:dyDescent="0.25">
      <c r="C29" s="141"/>
      <c r="D29" s="158"/>
      <c r="E29" s="123"/>
      <c r="F29" s="97">
        <f t="shared" si="0"/>
        <v>0</v>
      </c>
      <c r="G29" s="161"/>
      <c r="H29" s="142" t="s">
        <v>1089</v>
      </c>
      <c r="I29" s="130" t="str">
        <f>VLOOKUP(H29,[1]Presupuesto!$B$11:$C$565,2,0)</f>
        <v>BECAS SUSTANTIVAS DE INVESTIGACIÓN</v>
      </c>
      <c r="J29" s="98" t="str">
        <f t="shared" si="1"/>
        <v>Investigación Científica</v>
      </c>
      <c r="K29" s="98" t="s">
        <v>411</v>
      </c>
      <c r="L29" s="98"/>
    </row>
    <row r="30" spans="3:12" x14ac:dyDescent="0.25">
      <c r="C30" s="141"/>
      <c r="D30" s="158"/>
      <c r="E30" s="123"/>
      <c r="F30" s="97">
        <f t="shared" si="0"/>
        <v>0</v>
      </c>
      <c r="G30" s="161"/>
      <c r="H30" s="142" t="s">
        <v>1091</v>
      </c>
      <c r="I30" s="130" t="str">
        <f>VLOOKUP(H30,[1]Presupuesto!$B$11:$C$565,2,0)</f>
        <v>BECAS DE INVEST, PARA ESTUD. DE PREGRADO</v>
      </c>
      <c r="J30" s="98" t="str">
        <f t="shared" si="1"/>
        <v>Investigación Científica</v>
      </c>
      <c r="K30" s="98" t="s">
        <v>411</v>
      </c>
      <c r="L30" s="98"/>
    </row>
    <row r="31" spans="3:12" x14ac:dyDescent="0.25">
      <c r="C31" s="141"/>
      <c r="D31" s="158"/>
      <c r="E31" s="123"/>
      <c r="F31" s="97">
        <f t="shared" si="0"/>
        <v>0</v>
      </c>
      <c r="G31" s="161"/>
      <c r="H31" s="142" t="s">
        <v>1093</v>
      </c>
      <c r="I31" s="130" t="str">
        <f>VLOOKUP(H31,[1]Presupuesto!$B$11:$C$565,2,0)</f>
        <v>BECAS DE INVEST. PARA DOC.DE POST-GRADO</v>
      </c>
      <c r="J31" s="98" t="str">
        <f t="shared" si="1"/>
        <v>Investigación Científica</v>
      </c>
      <c r="K31" s="98" t="s">
        <v>411</v>
      </c>
      <c r="L31" s="98"/>
    </row>
    <row r="32" spans="3:12" x14ac:dyDescent="0.25">
      <c r="C32" s="141"/>
      <c r="D32" s="158"/>
      <c r="E32" s="123"/>
      <c r="F32" s="97">
        <f t="shared" si="0"/>
        <v>0</v>
      </c>
      <c r="G32" s="161"/>
      <c r="H32" s="142" t="s">
        <v>1095</v>
      </c>
      <c r="I32" s="130" t="str">
        <f>VLOOKUP(H32,[1]Presupuesto!$B$11:$C$565,2,0)</f>
        <v>BECAS BÁSICAS DE INVESTIGACIÓN</v>
      </c>
      <c r="J32" s="98" t="str">
        <f t="shared" si="1"/>
        <v>Investigación Científica</v>
      </c>
      <c r="K32" s="98" t="s">
        <v>411</v>
      </c>
      <c r="L32" s="98"/>
    </row>
    <row r="33" spans="3:12" x14ac:dyDescent="0.25">
      <c r="C33" s="141"/>
      <c r="D33" s="158"/>
      <c r="E33" s="123"/>
      <c r="F33" s="97">
        <f t="shared" si="0"/>
        <v>0</v>
      </c>
      <c r="G33" s="161"/>
      <c r="H33" s="142" t="s">
        <v>1097</v>
      </c>
      <c r="I33" s="130" t="str">
        <f>VLOOKUP(H33,[1]Presupuesto!$B$11:$C$565,2,0)</f>
        <v>BECAS RELEVO GENERACIONAL</v>
      </c>
      <c r="J33" s="98" t="str">
        <f t="shared" si="1"/>
        <v>Investigación Científica</v>
      </c>
      <c r="K33" s="98" t="s">
        <v>411</v>
      </c>
      <c r="L33" s="98"/>
    </row>
    <row r="34" spans="3:12" x14ac:dyDescent="0.25">
      <c r="C34" s="141"/>
      <c r="D34" s="158"/>
      <c r="E34" s="123"/>
      <c r="F34" s="97">
        <f t="shared" si="0"/>
        <v>0</v>
      </c>
      <c r="G34" s="161"/>
      <c r="H34" s="142" t="s">
        <v>1099</v>
      </c>
      <c r="I34" s="130" t="str">
        <f>VLOOKUP(H34,[1]Presupuesto!$B$11:$C$565,2,0)</f>
        <v>BECAS DE EQUIDAD</v>
      </c>
      <c r="J34" s="98" t="str">
        <f t="shared" si="1"/>
        <v>Investigación Científica</v>
      </c>
      <c r="K34" s="98" t="s">
        <v>411</v>
      </c>
      <c r="L34" s="98"/>
    </row>
    <row r="35" spans="3:12" x14ac:dyDescent="0.25">
      <c r="C35" s="141"/>
      <c r="D35" s="158"/>
      <c r="E35" s="123"/>
      <c r="F35" s="97">
        <f t="shared" si="0"/>
        <v>0</v>
      </c>
      <c r="G35" s="161"/>
      <c r="H35" s="142" t="s">
        <v>1101</v>
      </c>
      <c r="I35" s="130" t="str">
        <f>VLOOKUP(H35,[1]Presupuesto!$B$11:$C$565,2,0)</f>
        <v>PREMIOS AL INVESTIGADOR</v>
      </c>
      <c r="J35" s="98" t="str">
        <f t="shared" si="1"/>
        <v>Investigación Científica</v>
      </c>
      <c r="K35" s="98" t="s">
        <v>411</v>
      </c>
      <c r="L35" s="98"/>
    </row>
    <row r="36" spans="3:12" x14ac:dyDescent="0.25">
      <c r="C36" s="141"/>
      <c r="D36" s="158"/>
      <c r="E36" s="123"/>
      <c r="F36" s="97">
        <f t="shared" si="0"/>
        <v>0</v>
      </c>
      <c r="G36" s="161"/>
      <c r="H36" s="142" t="s">
        <v>1103</v>
      </c>
      <c r="I36" s="130" t="str">
        <f>VLOOKUP(H36,[1]Presupuesto!$B$11:$C$565,2,0)</f>
        <v>BECAS DE INV. PARA ESTUDIANTES DE POSTGRADO</v>
      </c>
      <c r="J36" s="98" t="str">
        <f t="shared" si="1"/>
        <v>Investigación Científica</v>
      </c>
      <c r="K36" s="98" t="s">
        <v>411</v>
      </c>
      <c r="L36" s="98"/>
    </row>
    <row r="37" spans="3:12" x14ac:dyDescent="0.25">
      <c r="C37" s="141"/>
      <c r="D37" s="158"/>
      <c r="E37" s="123"/>
      <c r="F37" s="97">
        <f t="shared" si="0"/>
        <v>0</v>
      </c>
      <c r="G37" s="161"/>
      <c r="H37" s="142" t="s">
        <v>1105</v>
      </c>
      <c r="I37" s="130" t="str">
        <f>VLOOKUP(H37,[1]Presupuesto!$B$11:$C$565,2,0)</f>
        <v>Becas Especiales de Investigación</v>
      </c>
      <c r="J37" s="98" t="str">
        <f t="shared" si="1"/>
        <v>Investigación Científica</v>
      </c>
      <c r="K37" s="98" t="s">
        <v>411</v>
      </c>
      <c r="L37" s="98"/>
    </row>
    <row r="38" spans="3:12" ht="15.75" thickBot="1" x14ac:dyDescent="0.3">
      <c r="C38" s="147"/>
      <c r="D38" s="222"/>
      <c r="E38" s="103"/>
      <c r="F38" s="105">
        <f t="shared" si="0"/>
        <v>0</v>
      </c>
      <c r="G38" s="162"/>
      <c r="H38" s="148"/>
      <c r="I38" s="132" t="e">
        <f>VLOOKUP(H38,[1]Presupuesto!$B$11:$C$565,2,0)</f>
        <v>#N/A</v>
      </c>
      <c r="J38" s="106" t="str">
        <f t="shared" si="1"/>
        <v>Investigación Científica</v>
      </c>
      <c r="K38" s="124" t="s">
        <v>393</v>
      </c>
      <c r="L38" s="124"/>
    </row>
    <row r="39" spans="3:12" x14ac:dyDescent="0.25">
      <c r="F39" s="90"/>
      <c r="G39" s="89"/>
      <c r="H39" s="90"/>
      <c r="I39" s="90"/>
    </row>
    <row r="40" spans="3:12" ht="15.75" thickBot="1" x14ac:dyDescent="0.3"/>
    <row r="41" spans="3:12" ht="15.75" thickBot="1" x14ac:dyDescent="0.3">
      <c r="C41" s="157" t="s">
        <v>53</v>
      </c>
      <c r="D41" s="371">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391</v>
      </c>
      <c r="D44" s="367"/>
      <c r="E44" s="93"/>
      <c r="F44" s="93"/>
      <c r="G44" s="93"/>
      <c r="H44" s="76"/>
      <c r="I44" s="76"/>
      <c r="J44" s="76"/>
      <c r="K44" s="112"/>
    </row>
    <row r="45" spans="3:12" ht="18.75" x14ac:dyDescent="0.25">
      <c r="C45" s="210"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130</v>
      </c>
      <c r="H47" s="136" t="s">
        <v>46</v>
      </c>
      <c r="I47" s="133" t="s">
        <v>131</v>
      </c>
      <c r="J47" s="133" t="s">
        <v>409</v>
      </c>
      <c r="K47" s="133" t="s">
        <v>410</v>
      </c>
      <c r="L47" s="133" t="s">
        <v>464</v>
      </c>
    </row>
    <row r="48" spans="3:12" x14ac:dyDescent="0.25">
      <c r="C48" s="141"/>
      <c r="D48" s="158"/>
      <c r="E48" s="115"/>
      <c r="F48" s="97">
        <f t="shared" ref="F48:F69" si="2">D48*E48</f>
        <v>0</v>
      </c>
      <c r="G48" s="161"/>
      <c r="H48" s="142" t="s">
        <v>1065</v>
      </c>
      <c r="I48" s="130" t="str">
        <f>VLOOKUP(H48,Presupuesto!$B$11:$C$565,2,0)</f>
        <v>BECAS</v>
      </c>
      <c r="J48" s="218" t="s">
        <v>1453</v>
      </c>
      <c r="K48" s="98" t="s">
        <v>393</v>
      </c>
      <c r="L48" s="98"/>
    </row>
    <row r="49" spans="3:12" x14ac:dyDescent="0.25">
      <c r="C49" s="141"/>
      <c r="D49" s="158"/>
      <c r="E49" s="123"/>
      <c r="F49" s="97">
        <f t="shared" si="2"/>
        <v>0</v>
      </c>
      <c r="G49" s="161"/>
      <c r="H49" s="142" t="s">
        <v>1067</v>
      </c>
      <c r="I49" s="130" t="str">
        <f>VLOOKUP(H49,Presupuesto!$B$11:$C$565,2,0)</f>
        <v>BECAS ESTUDIANTES DE PREGRADO (PLAN REFORMA)</v>
      </c>
      <c r="J49" s="98" t="str">
        <f>$J$48</f>
        <v>Posgrado</v>
      </c>
      <c r="K49" s="98" t="s">
        <v>411</v>
      </c>
      <c r="L49" s="98"/>
    </row>
    <row r="50" spans="3:12" x14ac:dyDescent="0.25">
      <c r="C50" s="141"/>
      <c r="D50" s="158"/>
      <c r="E50" s="123"/>
      <c r="F50" s="97">
        <f t="shared" si="2"/>
        <v>0</v>
      </c>
      <c r="G50" s="161"/>
      <c r="H50" s="142" t="s">
        <v>1069</v>
      </c>
      <c r="I50" s="130" t="str">
        <f>VLOOKUP(H50,Presupuesto!$B$11:$C$565,2,0)</f>
        <v>BECAS CONVENIO MINISTERIO SALUD -IHSS-UNAH</v>
      </c>
      <c r="J50" s="98" t="str">
        <f t="shared" ref="J50:J69" si="3">$J$48</f>
        <v>Posgrado</v>
      </c>
      <c r="K50" s="98" t="s">
        <v>411</v>
      </c>
      <c r="L50" s="98"/>
    </row>
    <row r="51" spans="3:12" x14ac:dyDescent="0.25">
      <c r="C51" s="141"/>
      <c r="D51" s="158"/>
      <c r="E51" s="123"/>
      <c r="F51" s="97">
        <f t="shared" si="2"/>
        <v>0</v>
      </c>
      <c r="G51" s="161"/>
      <c r="H51" s="142" t="s">
        <v>1071</v>
      </c>
      <c r="I51" s="130" t="str">
        <f>VLOOKUP(H51,Presupuesto!$B$11:$C$565,2,0)</f>
        <v>BECAS DE ACTUALIZACION Y CAPACITACION DOCENTE</v>
      </c>
      <c r="J51" s="98" t="str">
        <f t="shared" si="3"/>
        <v>Posgrado</v>
      </c>
      <c r="K51" s="98" t="s">
        <v>411</v>
      </c>
      <c r="L51" s="98"/>
    </row>
    <row r="52" spans="3:12" x14ac:dyDescent="0.25">
      <c r="C52" s="141"/>
      <c r="D52" s="158"/>
      <c r="E52" s="123"/>
      <c r="F52" s="97">
        <f t="shared" si="2"/>
        <v>0</v>
      </c>
      <c r="G52" s="161"/>
      <c r="H52" s="142" t="s">
        <v>1073</v>
      </c>
      <c r="I52" s="130" t="str">
        <f>VLOOKUP(H52,Presupuesto!$B$11:$C$565,2,0)</f>
        <v>BECAS EXCELENCIA ACADEMICA</v>
      </c>
      <c r="J52" s="98" t="str">
        <f t="shared" si="3"/>
        <v>Posgrado</v>
      </c>
      <c r="K52" s="98" t="s">
        <v>411</v>
      </c>
      <c r="L52" s="98"/>
    </row>
    <row r="53" spans="3:12" x14ac:dyDescent="0.25">
      <c r="C53" s="141"/>
      <c r="D53" s="158"/>
      <c r="E53" s="123"/>
      <c r="F53" s="97">
        <f t="shared" si="2"/>
        <v>0</v>
      </c>
      <c r="G53" s="161"/>
      <c r="H53" s="142" t="s">
        <v>1075</v>
      </c>
      <c r="I53" s="130" t="str">
        <f>VLOOKUP(H53,Presupuesto!$B$11:$C$565,2,0)</f>
        <v>BECAS PARA HIJOS DE LOS TRABAJADORES</v>
      </c>
      <c r="J53" s="98" t="str">
        <f t="shared" si="3"/>
        <v>Posgrado</v>
      </c>
      <c r="K53" s="98" t="s">
        <v>400</v>
      </c>
      <c r="L53" s="98"/>
    </row>
    <row r="54" spans="3:12" x14ac:dyDescent="0.25">
      <c r="C54" s="141"/>
      <c r="D54" s="158"/>
      <c r="E54" s="123"/>
      <c r="F54" s="97">
        <f t="shared" si="2"/>
        <v>0</v>
      </c>
      <c r="G54" s="161"/>
      <c r="H54" s="142" t="s">
        <v>1077</v>
      </c>
      <c r="I54" s="130" t="str">
        <f>VLOOKUP(H54,Presupuesto!$B$11:$C$565,2,0)</f>
        <v>BECAS POST GRADO ECONOMIA</v>
      </c>
      <c r="J54" s="98" t="str">
        <f t="shared" si="3"/>
        <v>Posgrado</v>
      </c>
      <c r="K54" s="98" t="s">
        <v>411</v>
      </c>
      <c r="L54" s="98"/>
    </row>
    <row r="55" spans="3:12" x14ac:dyDescent="0.25">
      <c r="C55" s="141"/>
      <c r="D55" s="158"/>
      <c r="E55" s="123"/>
      <c r="F55" s="97">
        <f t="shared" si="2"/>
        <v>0</v>
      </c>
      <c r="G55" s="161"/>
      <c r="H55" s="142" t="s">
        <v>1079</v>
      </c>
      <c r="I55" s="130" t="str">
        <f>VLOOKUP(H55,Presupuesto!$B$11:$C$565,2,0)</f>
        <v>BECAS POST-GRADO DE TRABAJO SOCIAL</v>
      </c>
      <c r="J55" s="98" t="str">
        <f t="shared" si="3"/>
        <v>Posgrado</v>
      </c>
      <c r="K55" s="98" t="s">
        <v>411</v>
      </c>
      <c r="L55" s="98"/>
    </row>
    <row r="56" spans="3:12" x14ac:dyDescent="0.25">
      <c r="C56" s="141"/>
      <c r="D56" s="158"/>
      <c r="E56" s="123"/>
      <c r="F56" s="97">
        <f t="shared" si="2"/>
        <v>0</v>
      </c>
      <c r="G56" s="161"/>
      <c r="H56" s="142" t="s">
        <v>1081</v>
      </c>
      <c r="I56" s="130" t="str">
        <f>VLOOKUP(H56,Presupuesto!$B$11:$C$565,2,0)</f>
        <v>BECAS PROFESIONALIZANTES DOCENTE (PLAN DE REFORMA)</v>
      </c>
      <c r="J56" s="98" t="str">
        <f t="shared" si="3"/>
        <v>Posgrado</v>
      </c>
      <c r="K56" s="98" t="s">
        <v>411</v>
      </c>
      <c r="L56" s="98"/>
    </row>
    <row r="57" spans="3:12" x14ac:dyDescent="0.25">
      <c r="C57" s="141"/>
      <c r="D57" s="158"/>
      <c r="E57" s="123"/>
      <c r="F57" s="97">
        <f t="shared" si="2"/>
        <v>0</v>
      </c>
      <c r="G57" s="161"/>
      <c r="H57" s="142" t="s">
        <v>1083</v>
      </c>
      <c r="I57" s="130" t="str">
        <f>VLOOKUP(H57,Presupuesto!$B$11:$C$565,2,0)</f>
        <v>PRESTAMOS A ESTUDIANTES</v>
      </c>
      <c r="J57" s="98" t="str">
        <f t="shared" si="3"/>
        <v>Posgrado</v>
      </c>
      <c r="K57" s="98" t="s">
        <v>411</v>
      </c>
      <c r="L57" s="98"/>
    </row>
    <row r="58" spans="3:12" x14ac:dyDescent="0.25">
      <c r="C58" s="141"/>
      <c r="D58" s="158"/>
      <c r="E58" s="123"/>
      <c r="F58" s="97">
        <f t="shared" si="2"/>
        <v>0</v>
      </c>
      <c r="G58" s="161"/>
      <c r="H58" s="142" t="s">
        <v>1085</v>
      </c>
      <c r="I58" s="130" t="str">
        <f>VLOOKUP(H58,Presupuesto!$B$11:$C$565,2,0)</f>
        <v>BECAS TALLERES EMPLEADOS A ESTUDIANTES</v>
      </c>
      <c r="J58" s="98" t="str">
        <f t="shared" si="3"/>
        <v>Posgrado</v>
      </c>
      <c r="K58" s="98" t="s">
        <v>411</v>
      </c>
      <c r="L58" s="98"/>
    </row>
    <row r="59" spans="3:12" x14ac:dyDescent="0.25">
      <c r="C59" s="141"/>
      <c r="D59" s="158"/>
      <c r="E59" s="123"/>
      <c r="F59" s="97">
        <f t="shared" si="2"/>
        <v>0</v>
      </c>
      <c r="G59" s="161"/>
      <c r="H59" s="142" t="s">
        <v>1087</v>
      </c>
      <c r="I59" s="130" t="str">
        <f>VLOOKUP(H59,Presupuesto!$B$11:$C$565,2,0)</f>
        <v>BECAS EXTERNAS DE INVESTIGACION</v>
      </c>
      <c r="J59" s="98" t="str">
        <f t="shared" si="3"/>
        <v>Posgrado</v>
      </c>
      <c r="K59" s="98" t="s">
        <v>411</v>
      </c>
      <c r="L59" s="98"/>
    </row>
    <row r="60" spans="3:12" x14ac:dyDescent="0.25">
      <c r="C60" s="141"/>
      <c r="D60" s="158"/>
      <c r="E60" s="123"/>
      <c r="F60" s="97">
        <f t="shared" si="2"/>
        <v>0</v>
      </c>
      <c r="G60" s="161"/>
      <c r="H60" s="142" t="s">
        <v>1089</v>
      </c>
      <c r="I60" s="130" t="str">
        <f>VLOOKUP(H60,Presupuesto!$B$11:$C$565,2,0)</f>
        <v>BECAS SUSTANTIVAS DE INVESTIGACIÓN</v>
      </c>
      <c r="J60" s="98" t="str">
        <f t="shared" si="3"/>
        <v>Posgrado</v>
      </c>
      <c r="K60" s="98" t="s">
        <v>411</v>
      </c>
      <c r="L60" s="98"/>
    </row>
    <row r="61" spans="3:12" x14ac:dyDescent="0.25">
      <c r="C61" s="141"/>
      <c r="D61" s="158"/>
      <c r="E61" s="123"/>
      <c r="F61" s="97">
        <f t="shared" si="2"/>
        <v>0</v>
      </c>
      <c r="G61" s="161"/>
      <c r="H61" s="142" t="s">
        <v>1091</v>
      </c>
      <c r="I61" s="130" t="str">
        <f>VLOOKUP(H61,Presupuesto!$B$11:$C$565,2,0)</f>
        <v>BECAS DE INVEST, PARA ESTUD. DE PREGRADO</v>
      </c>
      <c r="J61" s="98" t="str">
        <f t="shared" si="3"/>
        <v>Posgrado</v>
      </c>
      <c r="K61" s="98" t="s">
        <v>411</v>
      </c>
      <c r="L61" s="98"/>
    </row>
    <row r="62" spans="3:12" x14ac:dyDescent="0.25">
      <c r="C62" s="141"/>
      <c r="D62" s="158"/>
      <c r="E62" s="123"/>
      <c r="F62" s="97">
        <f t="shared" si="2"/>
        <v>0</v>
      </c>
      <c r="G62" s="161"/>
      <c r="H62" s="142" t="s">
        <v>1093</v>
      </c>
      <c r="I62" s="130" t="str">
        <f>VLOOKUP(H62,Presupuesto!$B$11:$C$565,2,0)</f>
        <v>BECAS DE INVEST. PARA DOC.DE POST-GRADO</v>
      </c>
      <c r="J62" s="98" t="str">
        <f t="shared" si="3"/>
        <v>Posgrado</v>
      </c>
      <c r="K62" s="98" t="s">
        <v>411</v>
      </c>
      <c r="L62" s="98"/>
    </row>
    <row r="63" spans="3:12" x14ac:dyDescent="0.25">
      <c r="C63" s="141"/>
      <c r="D63" s="158"/>
      <c r="E63" s="123"/>
      <c r="F63" s="97">
        <f t="shared" si="2"/>
        <v>0</v>
      </c>
      <c r="G63" s="161"/>
      <c r="H63" s="142" t="s">
        <v>1095</v>
      </c>
      <c r="I63" s="130" t="str">
        <f>VLOOKUP(H63,Presupuesto!$B$11:$C$565,2,0)</f>
        <v>BECAS BÁSICAS DE INVESTIGACIÓN</v>
      </c>
      <c r="J63" s="98" t="str">
        <f t="shared" si="3"/>
        <v>Posgrado</v>
      </c>
      <c r="K63" s="98" t="s">
        <v>411</v>
      </c>
      <c r="L63" s="98"/>
    </row>
    <row r="64" spans="3:12" x14ac:dyDescent="0.25">
      <c r="C64" s="141"/>
      <c r="D64" s="158"/>
      <c r="E64" s="123"/>
      <c r="F64" s="97">
        <f t="shared" si="2"/>
        <v>0</v>
      </c>
      <c r="G64" s="161"/>
      <c r="H64" s="142" t="s">
        <v>1097</v>
      </c>
      <c r="I64" s="130" t="str">
        <f>VLOOKUP(H64,Presupuesto!$B$11:$C$565,2,0)</f>
        <v>BECAS RELEVO GENERACIONAL</v>
      </c>
      <c r="J64" s="98" t="str">
        <f t="shared" si="3"/>
        <v>Posgrado</v>
      </c>
      <c r="K64" s="98" t="s">
        <v>411</v>
      </c>
      <c r="L64" s="98"/>
    </row>
    <row r="65" spans="3:12" x14ac:dyDescent="0.25">
      <c r="C65" s="141"/>
      <c r="D65" s="158"/>
      <c r="E65" s="123"/>
      <c r="F65" s="97">
        <f t="shared" si="2"/>
        <v>0</v>
      </c>
      <c r="G65" s="161"/>
      <c r="H65" s="142" t="s">
        <v>1099</v>
      </c>
      <c r="I65" s="130" t="str">
        <f>VLOOKUP(H65,Presupuesto!$B$11:$C$565,2,0)</f>
        <v>BECAS DE EQUIDAD</v>
      </c>
      <c r="J65" s="98" t="str">
        <f t="shared" si="3"/>
        <v>Posgrado</v>
      </c>
      <c r="K65" s="98" t="s">
        <v>411</v>
      </c>
      <c r="L65" s="98"/>
    </row>
    <row r="66" spans="3:12" x14ac:dyDescent="0.25">
      <c r="C66" s="141"/>
      <c r="D66" s="158"/>
      <c r="E66" s="123"/>
      <c r="F66" s="97">
        <f t="shared" si="2"/>
        <v>0</v>
      </c>
      <c r="G66" s="161"/>
      <c r="H66" s="142" t="s">
        <v>1101</v>
      </c>
      <c r="I66" s="130" t="str">
        <f>VLOOKUP(H66,Presupuesto!$B$11:$C$565,2,0)</f>
        <v>PREMIOS AL INVESTIGADOR</v>
      </c>
      <c r="J66" s="98" t="str">
        <f t="shared" si="3"/>
        <v>Posgrado</v>
      </c>
      <c r="K66" s="98" t="s">
        <v>411</v>
      </c>
      <c r="L66" s="98"/>
    </row>
    <row r="67" spans="3:12" x14ac:dyDescent="0.25">
      <c r="C67" s="141"/>
      <c r="D67" s="158"/>
      <c r="E67" s="123"/>
      <c r="F67" s="97">
        <f t="shared" si="2"/>
        <v>0</v>
      </c>
      <c r="G67" s="161"/>
      <c r="H67" s="142" t="s">
        <v>1103</v>
      </c>
      <c r="I67" s="130" t="str">
        <f>VLOOKUP(H67,Presupuesto!$B$11:$C$565,2,0)</f>
        <v>BECAS DE INV. PARA ESTUDIANTES DE POSTGRADO</v>
      </c>
      <c r="J67" s="98" t="str">
        <f t="shared" si="3"/>
        <v>Posgrado</v>
      </c>
      <c r="K67" s="98" t="s">
        <v>411</v>
      </c>
      <c r="L67" s="98"/>
    </row>
    <row r="68" spans="3:12" x14ac:dyDescent="0.25">
      <c r="C68" s="141"/>
      <c r="D68" s="158"/>
      <c r="E68" s="123"/>
      <c r="F68" s="97">
        <f t="shared" si="2"/>
        <v>0</v>
      </c>
      <c r="G68" s="161"/>
      <c r="H68" s="142" t="s">
        <v>1105</v>
      </c>
      <c r="I68" s="130" t="str">
        <f>VLOOKUP(H68,Presupuesto!$B$11:$C$565,2,0)</f>
        <v>Becas Especiales de Investigación</v>
      </c>
      <c r="J68" s="98" t="str">
        <f t="shared" si="3"/>
        <v>Posgrado</v>
      </c>
      <c r="K68" s="98" t="s">
        <v>411</v>
      </c>
      <c r="L68" s="98"/>
    </row>
    <row r="69" spans="3:12" ht="15.75" thickBot="1" x14ac:dyDescent="0.3">
      <c r="C69" s="147"/>
      <c r="D69" s="222"/>
      <c r="E69" s="103"/>
      <c r="F69" s="105">
        <f t="shared" si="2"/>
        <v>0</v>
      </c>
      <c r="G69" s="162"/>
      <c r="H69" s="148"/>
      <c r="I69" s="132" t="e">
        <f>VLOOKUP(H69,Presupuesto!$B$11:$C$565,2,0)</f>
        <v>#N/A</v>
      </c>
      <c r="J69" s="106" t="str">
        <f t="shared" si="3"/>
        <v>Posgrado</v>
      </c>
      <c r="K69" s="124" t="s">
        <v>393</v>
      </c>
      <c r="L69" s="124"/>
    </row>
    <row r="71" spans="3:12" ht="15.75" thickBot="1" x14ac:dyDescent="0.3"/>
    <row r="72" spans="3:12" ht="15.75" thickBot="1" x14ac:dyDescent="0.3">
      <c r="C72" s="157" t="s">
        <v>53</v>
      </c>
      <c r="D72" s="371">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391</v>
      </c>
      <c r="D75" s="367"/>
      <c r="E75" s="93"/>
      <c r="F75" s="93"/>
      <c r="G75" s="93"/>
      <c r="H75" s="76"/>
      <c r="I75" s="76"/>
      <c r="J75" s="76"/>
      <c r="K75" s="112"/>
    </row>
    <row r="76" spans="3:12" ht="18.75" x14ac:dyDescent="0.25">
      <c r="C76" s="210"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130</v>
      </c>
      <c r="H78" s="136" t="s">
        <v>46</v>
      </c>
      <c r="I78" s="133" t="s">
        <v>131</v>
      </c>
      <c r="J78" s="133" t="s">
        <v>409</v>
      </c>
      <c r="K78" s="133" t="s">
        <v>410</v>
      </c>
      <c r="L78" s="133" t="s">
        <v>464</v>
      </c>
    </row>
    <row r="79" spans="3:12" x14ac:dyDescent="0.25">
      <c r="C79" s="141"/>
      <c r="D79" s="158"/>
      <c r="E79" s="115"/>
      <c r="F79" s="97">
        <f t="shared" ref="F79:F100" si="4">D79*E79</f>
        <v>0</v>
      </c>
      <c r="G79" s="161"/>
      <c r="H79" s="142" t="s">
        <v>1065</v>
      </c>
      <c r="I79" s="130" t="str">
        <f>VLOOKUP(H79,Presupuesto!$B$11:$C$565,2,0)</f>
        <v>BECAS</v>
      </c>
      <c r="J79" s="218" t="s">
        <v>1453</v>
      </c>
      <c r="K79" s="98" t="s">
        <v>393</v>
      </c>
      <c r="L79" s="98"/>
    </row>
    <row r="80" spans="3:12" x14ac:dyDescent="0.25">
      <c r="C80" s="141"/>
      <c r="D80" s="158"/>
      <c r="E80" s="123"/>
      <c r="F80" s="97">
        <f t="shared" si="4"/>
        <v>0</v>
      </c>
      <c r="G80" s="161"/>
      <c r="H80" s="142" t="s">
        <v>1067</v>
      </c>
      <c r="I80" s="130" t="str">
        <f>VLOOKUP(H80,Presupuesto!$B$11:$C$565,2,0)</f>
        <v>BECAS ESTUDIANTES DE PREGRADO (PLAN REFORMA)</v>
      </c>
      <c r="J80" s="98" t="str">
        <f>$J$79</f>
        <v>Posgrado</v>
      </c>
      <c r="K80" s="98" t="s">
        <v>411</v>
      </c>
      <c r="L80" s="98"/>
    </row>
    <row r="81" spans="3:12" x14ac:dyDescent="0.25">
      <c r="C81" s="141"/>
      <c r="D81" s="158"/>
      <c r="E81" s="123"/>
      <c r="F81" s="97">
        <f t="shared" si="4"/>
        <v>0</v>
      </c>
      <c r="G81" s="161"/>
      <c r="H81" s="142" t="s">
        <v>1069</v>
      </c>
      <c r="I81" s="130" t="str">
        <f>VLOOKUP(H81,Presupuesto!$B$11:$C$565,2,0)</f>
        <v>BECAS CONVENIO MINISTERIO SALUD -IHSS-UNAH</v>
      </c>
      <c r="J81" s="98" t="str">
        <f t="shared" ref="J81:J100" si="5">$J$79</f>
        <v>Posgrado</v>
      </c>
      <c r="K81" s="98" t="s">
        <v>411</v>
      </c>
      <c r="L81" s="98"/>
    </row>
    <row r="82" spans="3:12" x14ac:dyDescent="0.25">
      <c r="C82" s="141"/>
      <c r="D82" s="158"/>
      <c r="E82" s="123"/>
      <c r="F82" s="97">
        <f t="shared" si="4"/>
        <v>0</v>
      </c>
      <c r="G82" s="161"/>
      <c r="H82" s="142" t="s">
        <v>1071</v>
      </c>
      <c r="I82" s="130" t="str">
        <f>VLOOKUP(H82,Presupuesto!$B$11:$C$565,2,0)</f>
        <v>BECAS DE ACTUALIZACION Y CAPACITACION DOCENTE</v>
      </c>
      <c r="J82" s="98" t="str">
        <f t="shared" si="5"/>
        <v>Posgrado</v>
      </c>
      <c r="K82" s="98" t="s">
        <v>411</v>
      </c>
      <c r="L82" s="98"/>
    </row>
    <row r="83" spans="3:12" x14ac:dyDescent="0.25">
      <c r="C83" s="141"/>
      <c r="D83" s="158"/>
      <c r="E83" s="123"/>
      <c r="F83" s="97">
        <f t="shared" si="4"/>
        <v>0</v>
      </c>
      <c r="G83" s="161"/>
      <c r="H83" s="142" t="s">
        <v>1073</v>
      </c>
      <c r="I83" s="130" t="str">
        <f>VLOOKUP(H83,Presupuesto!$B$11:$C$565,2,0)</f>
        <v>BECAS EXCELENCIA ACADEMICA</v>
      </c>
      <c r="J83" s="98" t="str">
        <f t="shared" si="5"/>
        <v>Posgrado</v>
      </c>
      <c r="K83" s="98" t="s">
        <v>411</v>
      </c>
      <c r="L83" s="98"/>
    </row>
    <row r="84" spans="3:12" x14ac:dyDescent="0.25">
      <c r="C84" s="141"/>
      <c r="D84" s="158"/>
      <c r="E84" s="123"/>
      <c r="F84" s="97">
        <f t="shared" si="4"/>
        <v>0</v>
      </c>
      <c r="G84" s="161"/>
      <c r="H84" s="142" t="s">
        <v>1075</v>
      </c>
      <c r="I84" s="130" t="str">
        <f>VLOOKUP(H84,Presupuesto!$B$11:$C$565,2,0)</f>
        <v>BECAS PARA HIJOS DE LOS TRABAJADORES</v>
      </c>
      <c r="J84" s="98" t="str">
        <f t="shared" si="5"/>
        <v>Posgrado</v>
      </c>
      <c r="K84" s="98" t="s">
        <v>400</v>
      </c>
      <c r="L84" s="98"/>
    </row>
    <row r="85" spans="3:12" x14ac:dyDescent="0.25">
      <c r="C85" s="141"/>
      <c r="D85" s="158"/>
      <c r="E85" s="123"/>
      <c r="F85" s="97">
        <f t="shared" si="4"/>
        <v>0</v>
      </c>
      <c r="G85" s="161"/>
      <c r="H85" s="142" t="s">
        <v>1077</v>
      </c>
      <c r="I85" s="130" t="str">
        <f>VLOOKUP(H85,Presupuesto!$B$11:$C$565,2,0)</f>
        <v>BECAS POST GRADO ECONOMIA</v>
      </c>
      <c r="J85" s="98" t="str">
        <f t="shared" si="5"/>
        <v>Posgrado</v>
      </c>
      <c r="K85" s="98" t="s">
        <v>411</v>
      </c>
      <c r="L85" s="98"/>
    </row>
    <row r="86" spans="3:12" x14ac:dyDescent="0.25">
      <c r="C86" s="141"/>
      <c r="D86" s="158"/>
      <c r="E86" s="123"/>
      <c r="F86" s="97">
        <f t="shared" si="4"/>
        <v>0</v>
      </c>
      <c r="G86" s="161"/>
      <c r="H86" s="142" t="s">
        <v>1079</v>
      </c>
      <c r="I86" s="130" t="str">
        <f>VLOOKUP(H86,Presupuesto!$B$11:$C$565,2,0)</f>
        <v>BECAS POST-GRADO DE TRABAJO SOCIAL</v>
      </c>
      <c r="J86" s="98" t="str">
        <f t="shared" si="5"/>
        <v>Posgrado</v>
      </c>
      <c r="K86" s="98" t="s">
        <v>411</v>
      </c>
      <c r="L86" s="98"/>
    </row>
    <row r="87" spans="3:12" x14ac:dyDescent="0.25">
      <c r="C87" s="141"/>
      <c r="D87" s="158"/>
      <c r="E87" s="123"/>
      <c r="F87" s="97">
        <f t="shared" si="4"/>
        <v>0</v>
      </c>
      <c r="G87" s="161"/>
      <c r="H87" s="142" t="s">
        <v>1081</v>
      </c>
      <c r="I87" s="130" t="str">
        <f>VLOOKUP(H87,Presupuesto!$B$11:$C$565,2,0)</f>
        <v>BECAS PROFESIONALIZANTES DOCENTE (PLAN DE REFORMA)</v>
      </c>
      <c r="J87" s="98" t="str">
        <f t="shared" si="5"/>
        <v>Posgrado</v>
      </c>
      <c r="K87" s="98" t="s">
        <v>411</v>
      </c>
      <c r="L87" s="98"/>
    </row>
    <row r="88" spans="3:12" x14ac:dyDescent="0.25">
      <c r="C88" s="141"/>
      <c r="D88" s="158"/>
      <c r="E88" s="123"/>
      <c r="F88" s="97">
        <f t="shared" si="4"/>
        <v>0</v>
      </c>
      <c r="G88" s="161"/>
      <c r="H88" s="142" t="s">
        <v>1083</v>
      </c>
      <c r="I88" s="130" t="str">
        <f>VLOOKUP(H88,Presupuesto!$B$11:$C$565,2,0)</f>
        <v>PRESTAMOS A ESTUDIANTES</v>
      </c>
      <c r="J88" s="98" t="str">
        <f t="shared" si="5"/>
        <v>Posgrado</v>
      </c>
      <c r="K88" s="98" t="s">
        <v>411</v>
      </c>
      <c r="L88" s="98"/>
    </row>
    <row r="89" spans="3:12" x14ac:dyDescent="0.25">
      <c r="C89" s="141"/>
      <c r="D89" s="158"/>
      <c r="E89" s="123"/>
      <c r="F89" s="97">
        <f t="shared" si="4"/>
        <v>0</v>
      </c>
      <c r="G89" s="161"/>
      <c r="H89" s="142" t="s">
        <v>1085</v>
      </c>
      <c r="I89" s="130" t="str">
        <f>VLOOKUP(H89,Presupuesto!$B$11:$C$565,2,0)</f>
        <v>BECAS TALLERES EMPLEADOS A ESTUDIANTES</v>
      </c>
      <c r="J89" s="98" t="str">
        <f t="shared" si="5"/>
        <v>Posgrado</v>
      </c>
      <c r="K89" s="98" t="s">
        <v>411</v>
      </c>
      <c r="L89" s="98"/>
    </row>
    <row r="90" spans="3:12" x14ac:dyDescent="0.25">
      <c r="C90" s="141"/>
      <c r="D90" s="158"/>
      <c r="E90" s="123"/>
      <c r="F90" s="97">
        <f t="shared" si="4"/>
        <v>0</v>
      </c>
      <c r="G90" s="161"/>
      <c r="H90" s="142" t="s">
        <v>1087</v>
      </c>
      <c r="I90" s="130" t="str">
        <f>VLOOKUP(H90,Presupuesto!$B$11:$C$565,2,0)</f>
        <v>BECAS EXTERNAS DE INVESTIGACION</v>
      </c>
      <c r="J90" s="98" t="str">
        <f t="shared" si="5"/>
        <v>Posgrado</v>
      </c>
      <c r="K90" s="98" t="s">
        <v>411</v>
      </c>
      <c r="L90" s="98"/>
    </row>
    <row r="91" spans="3:12" x14ac:dyDescent="0.25">
      <c r="C91" s="141"/>
      <c r="D91" s="158"/>
      <c r="E91" s="123"/>
      <c r="F91" s="97">
        <f t="shared" si="4"/>
        <v>0</v>
      </c>
      <c r="G91" s="161"/>
      <c r="H91" s="142" t="s">
        <v>1089</v>
      </c>
      <c r="I91" s="130" t="str">
        <f>VLOOKUP(H91,Presupuesto!$B$11:$C$565,2,0)</f>
        <v>BECAS SUSTANTIVAS DE INVESTIGACIÓN</v>
      </c>
      <c r="J91" s="98" t="str">
        <f t="shared" si="5"/>
        <v>Posgrado</v>
      </c>
      <c r="K91" s="98" t="s">
        <v>411</v>
      </c>
      <c r="L91" s="98"/>
    </row>
    <row r="92" spans="3:12" x14ac:dyDescent="0.25">
      <c r="C92" s="141"/>
      <c r="D92" s="158"/>
      <c r="E92" s="123"/>
      <c r="F92" s="97">
        <f t="shared" si="4"/>
        <v>0</v>
      </c>
      <c r="G92" s="161"/>
      <c r="H92" s="142" t="s">
        <v>1091</v>
      </c>
      <c r="I92" s="130" t="str">
        <f>VLOOKUP(H92,Presupuesto!$B$11:$C$565,2,0)</f>
        <v>BECAS DE INVEST, PARA ESTUD. DE PREGRADO</v>
      </c>
      <c r="J92" s="98" t="str">
        <f t="shared" si="5"/>
        <v>Posgrado</v>
      </c>
      <c r="K92" s="98" t="s">
        <v>411</v>
      </c>
      <c r="L92" s="98"/>
    </row>
    <row r="93" spans="3:12" x14ac:dyDescent="0.25">
      <c r="C93" s="141"/>
      <c r="D93" s="158"/>
      <c r="E93" s="123"/>
      <c r="F93" s="97">
        <f t="shared" si="4"/>
        <v>0</v>
      </c>
      <c r="G93" s="161"/>
      <c r="H93" s="142" t="s">
        <v>1093</v>
      </c>
      <c r="I93" s="130" t="str">
        <f>VLOOKUP(H93,Presupuesto!$B$11:$C$565,2,0)</f>
        <v>BECAS DE INVEST. PARA DOC.DE POST-GRADO</v>
      </c>
      <c r="J93" s="98" t="str">
        <f t="shared" si="5"/>
        <v>Posgrado</v>
      </c>
      <c r="K93" s="98" t="s">
        <v>411</v>
      </c>
      <c r="L93" s="98"/>
    </row>
    <row r="94" spans="3:12" x14ac:dyDescent="0.25">
      <c r="C94" s="141"/>
      <c r="D94" s="158"/>
      <c r="E94" s="123"/>
      <c r="F94" s="97">
        <f t="shared" si="4"/>
        <v>0</v>
      </c>
      <c r="G94" s="161"/>
      <c r="H94" s="142" t="s">
        <v>1095</v>
      </c>
      <c r="I94" s="130" t="str">
        <f>VLOOKUP(H94,Presupuesto!$B$11:$C$565,2,0)</f>
        <v>BECAS BÁSICAS DE INVESTIGACIÓN</v>
      </c>
      <c r="J94" s="98" t="str">
        <f t="shared" si="5"/>
        <v>Posgrado</v>
      </c>
      <c r="K94" s="98" t="s">
        <v>411</v>
      </c>
      <c r="L94" s="98"/>
    </row>
    <row r="95" spans="3:12" x14ac:dyDescent="0.25">
      <c r="C95" s="141"/>
      <c r="D95" s="158"/>
      <c r="E95" s="123"/>
      <c r="F95" s="97">
        <f t="shared" si="4"/>
        <v>0</v>
      </c>
      <c r="G95" s="161"/>
      <c r="H95" s="142" t="s">
        <v>1097</v>
      </c>
      <c r="I95" s="130" t="str">
        <f>VLOOKUP(H95,Presupuesto!$B$11:$C$565,2,0)</f>
        <v>BECAS RELEVO GENERACIONAL</v>
      </c>
      <c r="J95" s="98" t="str">
        <f t="shared" si="5"/>
        <v>Posgrado</v>
      </c>
      <c r="K95" s="98" t="s">
        <v>411</v>
      </c>
      <c r="L95" s="98"/>
    </row>
    <row r="96" spans="3:12" x14ac:dyDescent="0.25">
      <c r="C96" s="141"/>
      <c r="D96" s="158"/>
      <c r="E96" s="123"/>
      <c r="F96" s="97">
        <f t="shared" si="4"/>
        <v>0</v>
      </c>
      <c r="G96" s="161"/>
      <c r="H96" s="142" t="s">
        <v>1099</v>
      </c>
      <c r="I96" s="130" t="str">
        <f>VLOOKUP(H96,Presupuesto!$B$11:$C$565,2,0)</f>
        <v>BECAS DE EQUIDAD</v>
      </c>
      <c r="J96" s="98" t="str">
        <f t="shared" si="5"/>
        <v>Posgrado</v>
      </c>
      <c r="K96" s="98" t="s">
        <v>411</v>
      </c>
      <c r="L96" s="98"/>
    </row>
    <row r="97" spans="3:12" x14ac:dyDescent="0.25">
      <c r="C97" s="141"/>
      <c r="D97" s="158"/>
      <c r="E97" s="123"/>
      <c r="F97" s="97">
        <f t="shared" si="4"/>
        <v>0</v>
      </c>
      <c r="G97" s="161"/>
      <c r="H97" s="142" t="s">
        <v>1101</v>
      </c>
      <c r="I97" s="130" t="str">
        <f>VLOOKUP(H97,Presupuesto!$B$11:$C$565,2,0)</f>
        <v>PREMIOS AL INVESTIGADOR</v>
      </c>
      <c r="J97" s="98" t="str">
        <f t="shared" si="5"/>
        <v>Posgrado</v>
      </c>
      <c r="K97" s="98" t="s">
        <v>411</v>
      </c>
      <c r="L97" s="98"/>
    </row>
    <row r="98" spans="3:12" x14ac:dyDescent="0.25">
      <c r="C98" s="141"/>
      <c r="D98" s="158"/>
      <c r="E98" s="123"/>
      <c r="F98" s="97">
        <f t="shared" si="4"/>
        <v>0</v>
      </c>
      <c r="G98" s="161"/>
      <c r="H98" s="142" t="s">
        <v>1103</v>
      </c>
      <c r="I98" s="130" t="str">
        <f>VLOOKUP(H98,Presupuesto!$B$11:$C$565,2,0)</f>
        <v>BECAS DE INV. PARA ESTUDIANTES DE POSTGRADO</v>
      </c>
      <c r="J98" s="98" t="str">
        <f t="shared" si="5"/>
        <v>Posgrado</v>
      </c>
      <c r="K98" s="98" t="s">
        <v>411</v>
      </c>
      <c r="L98" s="98"/>
    </row>
    <row r="99" spans="3:12" x14ac:dyDescent="0.25">
      <c r="C99" s="141"/>
      <c r="D99" s="158"/>
      <c r="E99" s="123"/>
      <c r="F99" s="97">
        <f t="shared" si="4"/>
        <v>0</v>
      </c>
      <c r="G99" s="161"/>
      <c r="H99" s="142" t="s">
        <v>1105</v>
      </c>
      <c r="I99" s="130" t="str">
        <f>VLOOKUP(H99,Presupuesto!$B$11:$C$565,2,0)</f>
        <v>Becas Especiales de Investigación</v>
      </c>
      <c r="J99" s="98" t="str">
        <f t="shared" si="5"/>
        <v>Posgrado</v>
      </c>
      <c r="K99" s="98" t="s">
        <v>411</v>
      </c>
      <c r="L99" s="98"/>
    </row>
    <row r="100" spans="3:12" ht="15.75" thickBot="1" x14ac:dyDescent="0.3">
      <c r="C100" s="147"/>
      <c r="D100" s="222"/>
      <c r="E100" s="103"/>
      <c r="F100" s="105">
        <f t="shared" si="4"/>
        <v>0</v>
      </c>
      <c r="G100" s="162"/>
      <c r="H100" s="148"/>
      <c r="I100" s="132" t="e">
        <f>VLOOKUP(H100,Presupuesto!$B$11:$C$565,2,0)</f>
        <v>#N/A</v>
      </c>
      <c r="J100" s="106" t="str">
        <f t="shared" si="5"/>
        <v>Posgrado</v>
      </c>
      <c r="K100" s="124" t="s">
        <v>393</v>
      </c>
      <c r="L100" s="124"/>
    </row>
    <row r="102" spans="3:12" ht="15.75" thickBot="1" x14ac:dyDescent="0.3"/>
    <row r="103" spans="3:12" ht="15.75" thickBot="1" x14ac:dyDescent="0.3">
      <c r="C103" s="157" t="s">
        <v>53</v>
      </c>
      <c r="D103" s="371">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391</v>
      </c>
      <c r="D106" s="367"/>
      <c r="E106" s="93"/>
      <c r="F106" s="93"/>
      <c r="G106" s="93"/>
      <c r="H106" s="76"/>
      <c r="I106" s="76"/>
      <c r="J106" s="76"/>
      <c r="K106" s="112"/>
    </row>
    <row r="107" spans="3:12" ht="18.75" x14ac:dyDescent="0.25">
      <c r="C107" s="210"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130</v>
      </c>
      <c r="H109" s="136" t="s">
        <v>46</v>
      </c>
      <c r="I109" s="133" t="s">
        <v>131</v>
      </c>
      <c r="J109" s="133" t="s">
        <v>409</v>
      </c>
      <c r="K109" s="133" t="s">
        <v>410</v>
      </c>
      <c r="L109" s="133" t="s">
        <v>464</v>
      </c>
    </row>
    <row r="110" spans="3:12" x14ac:dyDescent="0.25">
      <c r="C110" s="141"/>
      <c r="D110" s="158"/>
      <c r="E110" s="115"/>
      <c r="F110" s="97">
        <f t="shared" ref="F110:F131" si="6">D110*E110</f>
        <v>0</v>
      </c>
      <c r="G110" s="161"/>
      <c r="H110" s="142" t="s">
        <v>1065</v>
      </c>
      <c r="I110" s="130" t="str">
        <f>VLOOKUP(H110,Presupuesto!$B$11:$C$565,2,0)</f>
        <v>BECAS</v>
      </c>
      <c r="J110" s="218" t="s">
        <v>1453</v>
      </c>
      <c r="K110" s="98" t="s">
        <v>393</v>
      </c>
      <c r="L110" s="98"/>
    </row>
    <row r="111" spans="3:12" x14ac:dyDescent="0.25">
      <c r="C111" s="141"/>
      <c r="D111" s="158"/>
      <c r="E111" s="123"/>
      <c r="F111" s="97">
        <f t="shared" si="6"/>
        <v>0</v>
      </c>
      <c r="G111" s="161"/>
      <c r="H111" s="142" t="s">
        <v>1067</v>
      </c>
      <c r="I111" s="130" t="str">
        <f>VLOOKUP(H111,Presupuesto!$B$11:$C$565,2,0)</f>
        <v>BECAS ESTUDIANTES DE PREGRADO (PLAN REFORMA)</v>
      </c>
      <c r="J111" s="98" t="str">
        <f>$J$110</f>
        <v>Posgrado</v>
      </c>
      <c r="K111" s="98" t="s">
        <v>411</v>
      </c>
      <c r="L111" s="98"/>
    </row>
    <row r="112" spans="3:12" x14ac:dyDescent="0.25">
      <c r="C112" s="141"/>
      <c r="D112" s="158"/>
      <c r="E112" s="123"/>
      <c r="F112" s="97">
        <f t="shared" si="6"/>
        <v>0</v>
      </c>
      <c r="G112" s="161"/>
      <c r="H112" s="142" t="s">
        <v>1069</v>
      </c>
      <c r="I112" s="130" t="str">
        <f>VLOOKUP(H112,Presupuesto!$B$11:$C$565,2,0)</f>
        <v>BECAS CONVENIO MINISTERIO SALUD -IHSS-UNAH</v>
      </c>
      <c r="J112" s="98" t="str">
        <f t="shared" ref="J112:J131" si="7">$J$110</f>
        <v>Posgrado</v>
      </c>
      <c r="K112" s="98" t="s">
        <v>411</v>
      </c>
      <c r="L112" s="98"/>
    </row>
    <row r="113" spans="3:12" x14ac:dyDescent="0.25">
      <c r="C113" s="141"/>
      <c r="D113" s="158"/>
      <c r="E113" s="123"/>
      <c r="F113" s="97">
        <f t="shared" si="6"/>
        <v>0</v>
      </c>
      <c r="G113" s="161"/>
      <c r="H113" s="142" t="s">
        <v>1071</v>
      </c>
      <c r="I113" s="130" t="str">
        <f>VLOOKUP(H113,Presupuesto!$B$11:$C$565,2,0)</f>
        <v>BECAS DE ACTUALIZACION Y CAPACITACION DOCENTE</v>
      </c>
      <c r="J113" s="98" t="str">
        <f t="shared" si="7"/>
        <v>Posgrado</v>
      </c>
      <c r="K113" s="98" t="s">
        <v>411</v>
      </c>
      <c r="L113" s="98"/>
    </row>
    <row r="114" spans="3:12" x14ac:dyDescent="0.25">
      <c r="C114" s="141"/>
      <c r="D114" s="158"/>
      <c r="E114" s="123"/>
      <c r="F114" s="97">
        <f t="shared" si="6"/>
        <v>0</v>
      </c>
      <c r="G114" s="161"/>
      <c r="H114" s="142" t="s">
        <v>1073</v>
      </c>
      <c r="I114" s="130" t="str">
        <f>VLOOKUP(H114,Presupuesto!$B$11:$C$565,2,0)</f>
        <v>BECAS EXCELENCIA ACADEMICA</v>
      </c>
      <c r="J114" s="98" t="str">
        <f t="shared" si="7"/>
        <v>Posgrado</v>
      </c>
      <c r="K114" s="98" t="s">
        <v>411</v>
      </c>
      <c r="L114" s="98"/>
    </row>
    <row r="115" spans="3:12" x14ac:dyDescent="0.25">
      <c r="C115" s="141"/>
      <c r="D115" s="158"/>
      <c r="E115" s="123"/>
      <c r="F115" s="97">
        <f t="shared" si="6"/>
        <v>0</v>
      </c>
      <c r="G115" s="161"/>
      <c r="H115" s="142" t="s">
        <v>1075</v>
      </c>
      <c r="I115" s="130" t="str">
        <f>VLOOKUP(H115,Presupuesto!$B$11:$C$565,2,0)</f>
        <v>BECAS PARA HIJOS DE LOS TRABAJADORES</v>
      </c>
      <c r="J115" s="98" t="str">
        <f t="shared" si="7"/>
        <v>Posgrado</v>
      </c>
      <c r="K115" s="98" t="s">
        <v>400</v>
      </c>
      <c r="L115" s="98"/>
    </row>
    <row r="116" spans="3:12" x14ac:dyDescent="0.25">
      <c r="C116" s="141"/>
      <c r="D116" s="158"/>
      <c r="E116" s="123"/>
      <c r="F116" s="97">
        <f t="shared" si="6"/>
        <v>0</v>
      </c>
      <c r="G116" s="161"/>
      <c r="H116" s="142" t="s">
        <v>1077</v>
      </c>
      <c r="I116" s="130" t="str">
        <f>VLOOKUP(H116,Presupuesto!$B$11:$C$565,2,0)</f>
        <v>BECAS POST GRADO ECONOMIA</v>
      </c>
      <c r="J116" s="98" t="str">
        <f t="shared" si="7"/>
        <v>Posgrado</v>
      </c>
      <c r="K116" s="98" t="s">
        <v>411</v>
      </c>
      <c r="L116" s="98"/>
    </row>
    <row r="117" spans="3:12" x14ac:dyDescent="0.25">
      <c r="C117" s="141"/>
      <c r="D117" s="158"/>
      <c r="E117" s="123"/>
      <c r="F117" s="97">
        <f t="shared" si="6"/>
        <v>0</v>
      </c>
      <c r="G117" s="161"/>
      <c r="H117" s="142" t="s">
        <v>1079</v>
      </c>
      <c r="I117" s="130" t="str">
        <f>VLOOKUP(H117,Presupuesto!$B$11:$C$565,2,0)</f>
        <v>BECAS POST-GRADO DE TRABAJO SOCIAL</v>
      </c>
      <c r="J117" s="98" t="str">
        <f t="shared" si="7"/>
        <v>Posgrado</v>
      </c>
      <c r="K117" s="98" t="s">
        <v>411</v>
      </c>
      <c r="L117" s="98"/>
    </row>
    <row r="118" spans="3:12" x14ac:dyDescent="0.25">
      <c r="C118" s="141"/>
      <c r="D118" s="158"/>
      <c r="E118" s="123"/>
      <c r="F118" s="97">
        <f t="shared" si="6"/>
        <v>0</v>
      </c>
      <c r="G118" s="161"/>
      <c r="H118" s="142" t="s">
        <v>1081</v>
      </c>
      <c r="I118" s="130" t="str">
        <f>VLOOKUP(H118,Presupuesto!$B$11:$C$565,2,0)</f>
        <v>BECAS PROFESIONALIZANTES DOCENTE (PLAN DE REFORMA)</v>
      </c>
      <c r="J118" s="98" t="str">
        <f t="shared" si="7"/>
        <v>Posgrado</v>
      </c>
      <c r="K118" s="98" t="s">
        <v>411</v>
      </c>
      <c r="L118" s="98"/>
    </row>
    <row r="119" spans="3:12" x14ac:dyDescent="0.25">
      <c r="C119" s="141"/>
      <c r="D119" s="158"/>
      <c r="E119" s="123"/>
      <c r="F119" s="97">
        <f t="shared" si="6"/>
        <v>0</v>
      </c>
      <c r="G119" s="161"/>
      <c r="H119" s="142" t="s">
        <v>1083</v>
      </c>
      <c r="I119" s="130" t="str">
        <f>VLOOKUP(H119,Presupuesto!$B$11:$C$565,2,0)</f>
        <v>PRESTAMOS A ESTUDIANTES</v>
      </c>
      <c r="J119" s="98" t="str">
        <f t="shared" si="7"/>
        <v>Posgrado</v>
      </c>
      <c r="K119" s="98" t="s">
        <v>411</v>
      </c>
      <c r="L119" s="98"/>
    </row>
    <row r="120" spans="3:12" x14ac:dyDescent="0.25">
      <c r="C120" s="141"/>
      <c r="D120" s="158"/>
      <c r="E120" s="123"/>
      <c r="F120" s="97">
        <f t="shared" si="6"/>
        <v>0</v>
      </c>
      <c r="G120" s="161"/>
      <c r="H120" s="142" t="s">
        <v>1085</v>
      </c>
      <c r="I120" s="130" t="str">
        <f>VLOOKUP(H120,Presupuesto!$B$11:$C$565,2,0)</f>
        <v>BECAS TALLERES EMPLEADOS A ESTUDIANTES</v>
      </c>
      <c r="J120" s="98" t="str">
        <f t="shared" si="7"/>
        <v>Posgrado</v>
      </c>
      <c r="K120" s="98" t="s">
        <v>411</v>
      </c>
      <c r="L120" s="98"/>
    </row>
    <row r="121" spans="3:12" x14ac:dyDescent="0.25">
      <c r="C121" s="141"/>
      <c r="D121" s="158"/>
      <c r="E121" s="123"/>
      <c r="F121" s="97">
        <f t="shared" si="6"/>
        <v>0</v>
      </c>
      <c r="G121" s="161"/>
      <c r="H121" s="142" t="s">
        <v>1087</v>
      </c>
      <c r="I121" s="130" t="str">
        <f>VLOOKUP(H121,Presupuesto!$B$11:$C$565,2,0)</f>
        <v>BECAS EXTERNAS DE INVESTIGACION</v>
      </c>
      <c r="J121" s="98" t="str">
        <f t="shared" si="7"/>
        <v>Posgrado</v>
      </c>
      <c r="K121" s="98" t="s">
        <v>411</v>
      </c>
      <c r="L121" s="98"/>
    </row>
    <row r="122" spans="3:12" x14ac:dyDescent="0.25">
      <c r="C122" s="141"/>
      <c r="D122" s="158"/>
      <c r="E122" s="123"/>
      <c r="F122" s="97">
        <f t="shared" si="6"/>
        <v>0</v>
      </c>
      <c r="G122" s="161"/>
      <c r="H122" s="142" t="s">
        <v>1089</v>
      </c>
      <c r="I122" s="130" t="str">
        <f>VLOOKUP(H122,Presupuesto!$B$11:$C$565,2,0)</f>
        <v>BECAS SUSTANTIVAS DE INVESTIGACIÓN</v>
      </c>
      <c r="J122" s="98" t="str">
        <f t="shared" si="7"/>
        <v>Posgrado</v>
      </c>
      <c r="K122" s="98" t="s">
        <v>411</v>
      </c>
      <c r="L122" s="98"/>
    </row>
    <row r="123" spans="3:12" x14ac:dyDescent="0.25">
      <c r="C123" s="141"/>
      <c r="D123" s="158"/>
      <c r="E123" s="123"/>
      <c r="F123" s="97">
        <f t="shared" si="6"/>
        <v>0</v>
      </c>
      <c r="G123" s="161"/>
      <c r="H123" s="142" t="s">
        <v>1091</v>
      </c>
      <c r="I123" s="130" t="str">
        <f>VLOOKUP(H123,Presupuesto!$B$11:$C$565,2,0)</f>
        <v>BECAS DE INVEST, PARA ESTUD. DE PREGRADO</v>
      </c>
      <c r="J123" s="98" t="str">
        <f t="shared" si="7"/>
        <v>Posgrado</v>
      </c>
      <c r="K123" s="98" t="s">
        <v>411</v>
      </c>
      <c r="L123" s="98"/>
    </row>
    <row r="124" spans="3:12" x14ac:dyDescent="0.25">
      <c r="C124" s="141"/>
      <c r="D124" s="158"/>
      <c r="E124" s="123"/>
      <c r="F124" s="97">
        <f t="shared" si="6"/>
        <v>0</v>
      </c>
      <c r="G124" s="161"/>
      <c r="H124" s="142" t="s">
        <v>1093</v>
      </c>
      <c r="I124" s="130" t="str">
        <f>VLOOKUP(H124,Presupuesto!$B$11:$C$565,2,0)</f>
        <v>BECAS DE INVEST. PARA DOC.DE POST-GRADO</v>
      </c>
      <c r="J124" s="98" t="str">
        <f t="shared" si="7"/>
        <v>Posgrado</v>
      </c>
      <c r="K124" s="98" t="s">
        <v>411</v>
      </c>
      <c r="L124" s="98"/>
    </row>
    <row r="125" spans="3:12" x14ac:dyDescent="0.25">
      <c r="C125" s="141"/>
      <c r="D125" s="158"/>
      <c r="E125" s="123"/>
      <c r="F125" s="97">
        <f t="shared" si="6"/>
        <v>0</v>
      </c>
      <c r="G125" s="161"/>
      <c r="H125" s="142" t="s">
        <v>1095</v>
      </c>
      <c r="I125" s="130" t="str">
        <f>VLOOKUP(H125,Presupuesto!$B$11:$C$565,2,0)</f>
        <v>BECAS BÁSICAS DE INVESTIGACIÓN</v>
      </c>
      <c r="J125" s="98" t="str">
        <f t="shared" si="7"/>
        <v>Posgrado</v>
      </c>
      <c r="K125" s="98" t="s">
        <v>411</v>
      </c>
      <c r="L125" s="98"/>
    </row>
    <row r="126" spans="3:12" x14ac:dyDescent="0.25">
      <c r="C126" s="141"/>
      <c r="D126" s="158"/>
      <c r="E126" s="123"/>
      <c r="F126" s="97">
        <f t="shared" si="6"/>
        <v>0</v>
      </c>
      <c r="G126" s="161"/>
      <c r="H126" s="142" t="s">
        <v>1097</v>
      </c>
      <c r="I126" s="130" t="str">
        <f>VLOOKUP(H126,Presupuesto!$B$11:$C$565,2,0)</f>
        <v>BECAS RELEVO GENERACIONAL</v>
      </c>
      <c r="J126" s="98" t="str">
        <f t="shared" si="7"/>
        <v>Posgrado</v>
      </c>
      <c r="K126" s="98" t="s">
        <v>411</v>
      </c>
      <c r="L126" s="98"/>
    </row>
    <row r="127" spans="3:12" x14ac:dyDescent="0.25">
      <c r="C127" s="141"/>
      <c r="D127" s="158"/>
      <c r="E127" s="123"/>
      <c r="F127" s="97">
        <f t="shared" si="6"/>
        <v>0</v>
      </c>
      <c r="G127" s="161"/>
      <c r="H127" s="142" t="s">
        <v>1099</v>
      </c>
      <c r="I127" s="130" t="str">
        <f>VLOOKUP(H127,Presupuesto!$B$11:$C$565,2,0)</f>
        <v>BECAS DE EQUIDAD</v>
      </c>
      <c r="J127" s="98" t="str">
        <f t="shared" si="7"/>
        <v>Posgrado</v>
      </c>
      <c r="K127" s="98" t="s">
        <v>411</v>
      </c>
      <c r="L127" s="98"/>
    </row>
    <row r="128" spans="3:12" x14ac:dyDescent="0.25">
      <c r="C128" s="141"/>
      <c r="D128" s="158"/>
      <c r="E128" s="123"/>
      <c r="F128" s="97">
        <f t="shared" si="6"/>
        <v>0</v>
      </c>
      <c r="G128" s="161"/>
      <c r="H128" s="142" t="s">
        <v>1101</v>
      </c>
      <c r="I128" s="130" t="str">
        <f>VLOOKUP(H128,Presupuesto!$B$11:$C$565,2,0)</f>
        <v>PREMIOS AL INVESTIGADOR</v>
      </c>
      <c r="J128" s="98" t="str">
        <f t="shared" si="7"/>
        <v>Posgrado</v>
      </c>
      <c r="K128" s="98" t="s">
        <v>411</v>
      </c>
      <c r="L128" s="98"/>
    </row>
    <row r="129" spans="3:12" x14ac:dyDescent="0.25">
      <c r="C129" s="141"/>
      <c r="D129" s="158"/>
      <c r="E129" s="123"/>
      <c r="F129" s="97">
        <f t="shared" si="6"/>
        <v>0</v>
      </c>
      <c r="G129" s="161"/>
      <c r="H129" s="142" t="s">
        <v>1103</v>
      </c>
      <c r="I129" s="130" t="str">
        <f>VLOOKUP(H129,Presupuesto!$B$11:$C$565,2,0)</f>
        <v>BECAS DE INV. PARA ESTUDIANTES DE POSTGRADO</v>
      </c>
      <c r="J129" s="98" t="str">
        <f t="shared" si="7"/>
        <v>Posgrado</v>
      </c>
      <c r="K129" s="98" t="s">
        <v>411</v>
      </c>
      <c r="L129" s="98"/>
    </row>
    <row r="130" spans="3:12" x14ac:dyDescent="0.25">
      <c r="C130" s="141"/>
      <c r="D130" s="158"/>
      <c r="E130" s="123"/>
      <c r="F130" s="97">
        <f t="shared" si="6"/>
        <v>0</v>
      </c>
      <c r="G130" s="161"/>
      <c r="H130" s="142" t="s">
        <v>1105</v>
      </c>
      <c r="I130" s="130" t="str">
        <f>VLOOKUP(H130,Presupuesto!$B$11:$C$565,2,0)</f>
        <v>Becas Especiales de Investigación</v>
      </c>
      <c r="J130" s="98" t="str">
        <f t="shared" si="7"/>
        <v>Posgrado</v>
      </c>
      <c r="K130" s="98" t="s">
        <v>411</v>
      </c>
      <c r="L130" s="98"/>
    </row>
    <row r="131" spans="3:12" ht="15.75" thickBot="1" x14ac:dyDescent="0.3">
      <c r="C131" s="147"/>
      <c r="D131" s="222"/>
      <c r="E131" s="103"/>
      <c r="F131" s="105">
        <f t="shared" si="6"/>
        <v>0</v>
      </c>
      <c r="G131" s="162"/>
      <c r="H131" s="148"/>
      <c r="I131" s="132" t="e">
        <f>VLOOKUP(H131,Presupuesto!$B$11:$C$565,2,0)</f>
        <v>#N/A</v>
      </c>
      <c r="J131" s="106" t="str">
        <f t="shared" si="7"/>
        <v>Posgrado</v>
      </c>
      <c r="K131" s="124" t="s">
        <v>393</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10:K131 K48:K69 K79:K100 K17:K38">
      <formula1>$U$2:$AF$2</formula1>
    </dataValidation>
    <dataValidation type="list" allowBlank="1" showInputMessage="1" showErrorMessage="1" errorTitle="¡Ingreso Inválido!" error="Seleccione una opción de la lista." promptTitle="Tipo de Presupuesto" prompt="Seleccione una opción de la lista." sqref="G110:G131 G48:G69 G79:G100 G17:G38">
      <formula1>$R$2:$S$2</formula1>
    </dataValidation>
    <dataValidation type="list" allowBlank="1" showInputMessage="1" showErrorMessage="1" errorTitle="¡Ingreso Inválido!" error="Verifique el valor ingresado." promptTitle="Ingrese el Objeto de Gasto" prompt="Ingrese el Objeto de Gasto" sqref="H110:H131 H48:H69 H79:H100 H17:H38">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10 J48 J79 J17">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USUARIO</cp:lastModifiedBy>
  <cp:lastPrinted>2014-04-11T16:36:49Z</cp:lastPrinted>
  <dcterms:created xsi:type="dcterms:W3CDTF">2010-05-02T01:28:32Z</dcterms:created>
  <dcterms:modified xsi:type="dcterms:W3CDTF">2016-03-16T23:31:34Z</dcterms:modified>
</cp:coreProperties>
</file>