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8820" tabRatio="767" firstSheet="13" activeTab="2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TECNOLÓGICOS'!$F$14:$F$30</definedName>
    <definedName name="_xlnm._FilterDatabase" localSheetId="7" hidden="1">'5. ACTIVIDADES ESPECIALES'!$F$13:$F$886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Presupuesto!$D$7:$D$566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Q72" i="24" l="1"/>
  <c r="P68" i="24"/>
  <c r="Q68" i="24"/>
  <c r="Q55" i="24" l="1"/>
  <c r="P55" i="24"/>
  <c r="D33" i="10"/>
  <c r="E40" i="10"/>
  <c r="F40" i="10" s="1"/>
  <c r="I40" i="10"/>
  <c r="Q54" i="24"/>
  <c r="P54" i="24"/>
  <c r="P52" i="24"/>
  <c r="M52" i="24"/>
  <c r="D10" i="8"/>
  <c r="O52" i="24" l="1"/>
  <c r="Q52" i="24" s="1"/>
  <c r="F65" i="8"/>
  <c r="D70" i="8"/>
  <c r="D162" i="38"/>
  <c r="F59" i="8" l="1"/>
  <c r="G59" i="8"/>
  <c r="F17" i="8"/>
  <c r="D158" i="38"/>
  <c r="D10" i="7"/>
  <c r="Q8" i="44" l="1"/>
  <c r="Q9" i="44" s="1"/>
  <c r="O9" i="44"/>
  <c r="Q15" i="24"/>
  <c r="Q16" i="24"/>
  <c r="Q17" i="24"/>
  <c r="Q20" i="24"/>
  <c r="Q21" i="24"/>
  <c r="Q23" i="24"/>
  <c r="Q24" i="24"/>
  <c r="Q25" i="24"/>
  <c r="Q26" i="24"/>
  <c r="Q27" i="24"/>
  <c r="Q28" i="24"/>
  <c r="Q29" i="24"/>
  <c r="Q30" i="24"/>
  <c r="Q31" i="24"/>
  <c r="Q32" i="24"/>
  <c r="Q33" i="24"/>
  <c r="Q34" i="24"/>
  <c r="Q35" i="24"/>
  <c r="Q36" i="24"/>
  <c r="Q37" i="24"/>
  <c r="Q38" i="24"/>
  <c r="Q40" i="24"/>
  <c r="Q41" i="24"/>
  <c r="Q42" i="24"/>
  <c r="Q43" i="24"/>
  <c r="Q44" i="24"/>
  <c r="Q45" i="24"/>
  <c r="Q46" i="24"/>
  <c r="Q47" i="24"/>
  <c r="Q48" i="24"/>
  <c r="Q49" i="24"/>
  <c r="Q50" i="24"/>
  <c r="Q51" i="24"/>
  <c r="Q56" i="24"/>
  <c r="Q57" i="24"/>
  <c r="Q58" i="24"/>
  <c r="Q59" i="24"/>
  <c r="Q60" i="24"/>
  <c r="Q61" i="24"/>
  <c r="Q62" i="24"/>
  <c r="Q63" i="24"/>
  <c r="Q64" i="24"/>
  <c r="Q65" i="24"/>
  <c r="I9" i="44"/>
  <c r="K9" i="44"/>
  <c r="M9" i="44"/>
  <c r="P56" i="24"/>
  <c r="O74" i="50" l="1"/>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Q74" i="50" s="1"/>
  <c r="P18" i="50"/>
  <c r="P74" i="50" s="1"/>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Q70" i="49" s="1"/>
  <c r="P10" i="49"/>
  <c r="P70" i="49" s="1"/>
  <c r="O29" i="34"/>
  <c r="N29" i="34"/>
  <c r="M29" i="34"/>
  <c r="L29" i="34"/>
  <c r="K29" i="34"/>
  <c r="J29" i="34"/>
  <c r="I29" i="34"/>
  <c r="H29" i="34"/>
  <c r="Q28" i="34"/>
  <c r="P28" i="34"/>
  <c r="Q27" i="34"/>
  <c r="P27" i="34"/>
  <c r="Q26" i="34"/>
  <c r="P26" i="34"/>
  <c r="Q25" i="34"/>
  <c r="P25" i="34"/>
  <c r="Q24" i="34"/>
  <c r="P24" i="34"/>
  <c r="Q23" i="34"/>
  <c r="P23" i="34"/>
  <c r="Q22" i="34"/>
  <c r="P22" i="34"/>
  <c r="Q21" i="34"/>
  <c r="P21" i="34"/>
  <c r="Q20" i="34"/>
  <c r="P20" i="34"/>
  <c r="Q19" i="34"/>
  <c r="P19" i="34"/>
  <c r="Q18" i="34"/>
  <c r="P18" i="34"/>
  <c r="Q17" i="34"/>
  <c r="P17" i="34"/>
  <c r="Q16" i="34"/>
  <c r="P16" i="34"/>
  <c r="Q15" i="34"/>
  <c r="P15" i="34"/>
  <c r="Q14" i="34"/>
  <c r="P14" i="34"/>
  <c r="Q13" i="34"/>
  <c r="P13" i="34"/>
  <c r="Q12" i="34"/>
  <c r="P12" i="34"/>
  <c r="Q11" i="34"/>
  <c r="P11" i="34"/>
  <c r="Q10" i="34"/>
  <c r="P10" i="34"/>
  <c r="O10" i="46"/>
  <c r="N10" i="46"/>
  <c r="M10" i="46"/>
  <c r="L10" i="46"/>
  <c r="K10" i="46"/>
  <c r="J10" i="46"/>
  <c r="I10" i="46"/>
  <c r="H10" i="46"/>
  <c r="O10" i="31"/>
  <c r="N10" i="31"/>
  <c r="M10" i="31"/>
  <c r="L10" i="31"/>
  <c r="K10" i="31"/>
  <c r="J10" i="31"/>
  <c r="I10" i="31"/>
  <c r="H10" i="31"/>
  <c r="Q9" i="31"/>
  <c r="Q10" i="31" s="1"/>
  <c r="I20" i="27" s="1"/>
  <c r="P9" i="31"/>
  <c r="P10" i="31" s="1"/>
  <c r="N9" i="44"/>
  <c r="L9" i="44"/>
  <c r="J9" i="44"/>
  <c r="H9" i="44"/>
  <c r="I19" i="27"/>
  <c r="P8" i="44"/>
  <c r="P9" i="44" s="1"/>
  <c r="I72" i="24"/>
  <c r="P65" i="24"/>
  <c r="P64" i="24"/>
  <c r="P63" i="24"/>
  <c r="P62" i="24"/>
  <c r="P61" i="24"/>
  <c r="P60" i="24"/>
  <c r="P59" i="24"/>
  <c r="P58" i="24"/>
  <c r="P57" i="24"/>
  <c r="P53" i="24"/>
  <c r="P51" i="24"/>
  <c r="P50" i="24"/>
  <c r="P49" i="24"/>
  <c r="P48" i="24"/>
  <c r="P47" i="24"/>
  <c r="P46" i="24"/>
  <c r="P45" i="24"/>
  <c r="P44" i="24"/>
  <c r="P43" i="24"/>
  <c r="P42" i="24"/>
  <c r="P41" i="24"/>
  <c r="P40" i="24"/>
  <c r="P39" i="24"/>
  <c r="O39" i="24"/>
  <c r="Q39" i="24" s="1"/>
  <c r="P38" i="24"/>
  <c r="P37" i="24"/>
  <c r="P36" i="24"/>
  <c r="P35" i="24"/>
  <c r="P34" i="24"/>
  <c r="P33" i="24"/>
  <c r="P32" i="24"/>
  <c r="P31" i="24"/>
  <c r="P30" i="24"/>
  <c r="P29" i="24"/>
  <c r="P28" i="24"/>
  <c r="P27" i="24"/>
  <c r="P26" i="24"/>
  <c r="P25" i="24"/>
  <c r="P24" i="24"/>
  <c r="P23" i="24"/>
  <c r="P22" i="24"/>
  <c r="O22" i="24"/>
  <c r="K22" i="24"/>
  <c r="P21" i="24"/>
  <c r="P20" i="24"/>
  <c r="P19" i="24"/>
  <c r="O19" i="24"/>
  <c r="Q18" i="24"/>
  <c r="P18" i="24"/>
  <c r="P17" i="24"/>
  <c r="P16" i="24"/>
  <c r="P15" i="24"/>
  <c r="Q14" i="24"/>
  <c r="P14" i="24"/>
  <c r="Q13" i="24"/>
  <c r="P13" i="24"/>
  <c r="Q12" i="24"/>
  <c r="P12" i="24"/>
  <c r="Q11" i="24"/>
  <c r="P11" i="24"/>
  <c r="Q10" i="24"/>
  <c r="P10" i="24"/>
  <c r="Q9" i="24"/>
  <c r="P9" i="24"/>
  <c r="O43" i="48"/>
  <c r="N43" i="48"/>
  <c r="M43" i="48"/>
  <c r="L43" i="48"/>
  <c r="K43" i="48"/>
  <c r="J43" i="48"/>
  <c r="I43" i="48"/>
  <c r="H43" i="48"/>
  <c r="Q42" i="48"/>
  <c r="P42" i="48"/>
  <c r="Q41" i="48"/>
  <c r="P41" i="48"/>
  <c r="Q40" i="48"/>
  <c r="P40" i="48"/>
  <c r="Q39" i="48"/>
  <c r="P39" i="48"/>
  <c r="Q38" i="48"/>
  <c r="P38" i="48"/>
  <c r="Q37" i="48"/>
  <c r="P37" i="48"/>
  <c r="Q36" i="48"/>
  <c r="P36" i="48"/>
  <c r="Q35" i="48"/>
  <c r="P35" i="48"/>
  <c r="Q34" i="48"/>
  <c r="P34" i="48"/>
  <c r="Q33" i="48"/>
  <c r="P33" i="48"/>
  <c r="Q32" i="48"/>
  <c r="P32" i="48"/>
  <c r="Q31" i="48"/>
  <c r="P31" i="48"/>
  <c r="Q30" i="48"/>
  <c r="P30" i="48"/>
  <c r="Q29" i="48"/>
  <c r="P29" i="48"/>
  <c r="Q28" i="48"/>
  <c r="P28" i="48"/>
  <c r="Q27" i="48"/>
  <c r="P27" i="48"/>
  <c r="Q26" i="48"/>
  <c r="P26" i="48"/>
  <c r="Q25" i="48"/>
  <c r="P25" i="48"/>
  <c r="Q24" i="48"/>
  <c r="P24" i="48"/>
  <c r="Q23" i="48"/>
  <c r="P23" i="48"/>
  <c r="Q22" i="48"/>
  <c r="P22" i="48"/>
  <c r="Q21" i="48"/>
  <c r="P21" i="48"/>
  <c r="Q20" i="48"/>
  <c r="P20" i="48"/>
  <c r="Q19" i="48"/>
  <c r="P19" i="48"/>
  <c r="Q18" i="48"/>
  <c r="P18" i="48"/>
  <c r="Q17" i="48"/>
  <c r="P17" i="48"/>
  <c r="Q16" i="48"/>
  <c r="P16" i="48"/>
  <c r="Q15" i="48"/>
  <c r="P15" i="48"/>
  <c r="Q14" i="48"/>
  <c r="P14" i="48"/>
  <c r="Q13" i="48"/>
  <c r="P13" i="48"/>
  <c r="Q12" i="48"/>
  <c r="P12" i="48"/>
  <c r="Q11" i="48"/>
  <c r="P11" i="48"/>
  <c r="Q10" i="48"/>
  <c r="P10" i="48"/>
  <c r="Q9" i="48"/>
  <c r="P9" i="48"/>
  <c r="Q8" i="48"/>
  <c r="Q43" i="48" s="1"/>
  <c r="P8" i="48"/>
  <c r="P43" i="48" s="1"/>
  <c r="O36" i="33"/>
  <c r="N36" i="33"/>
  <c r="M36" i="33"/>
  <c r="L36" i="33"/>
  <c r="K36" i="33"/>
  <c r="J36" i="33"/>
  <c r="I36" i="33"/>
  <c r="H36" i="33"/>
  <c r="Q35" i="33"/>
  <c r="P35" i="33"/>
  <c r="Q34" i="33"/>
  <c r="P34" i="33"/>
  <c r="Q33" i="33"/>
  <c r="P33" i="33"/>
  <c r="Q32" i="33"/>
  <c r="P32" i="33"/>
  <c r="Q31" i="33"/>
  <c r="P31" i="33"/>
  <c r="Q30" i="33"/>
  <c r="P30" i="33"/>
  <c r="Q29" i="33"/>
  <c r="P29" i="33"/>
  <c r="Q28" i="33"/>
  <c r="P28" i="33"/>
  <c r="Q27" i="33"/>
  <c r="P27" i="33"/>
  <c r="Q26" i="33"/>
  <c r="P26" i="33"/>
  <c r="Q25" i="33"/>
  <c r="P25" i="33"/>
  <c r="Q24" i="33"/>
  <c r="P24" i="33"/>
  <c r="Q23" i="33"/>
  <c r="P23" i="33"/>
  <c r="Q22" i="33"/>
  <c r="P22" i="33"/>
  <c r="Q21" i="33"/>
  <c r="P21" i="33"/>
  <c r="Q20" i="33"/>
  <c r="P20" i="33"/>
  <c r="Q19" i="33"/>
  <c r="P19" i="33"/>
  <c r="Q18" i="33"/>
  <c r="P18" i="33"/>
  <c r="Q17" i="33"/>
  <c r="P17" i="33"/>
  <c r="Q16" i="33"/>
  <c r="P16" i="33"/>
  <c r="Q15" i="33"/>
  <c r="P15" i="33"/>
  <c r="Q14" i="33"/>
  <c r="P14" i="33"/>
  <c r="Q13" i="33"/>
  <c r="P13" i="33"/>
  <c r="Q12" i="33"/>
  <c r="P12" i="33"/>
  <c r="Q11" i="33"/>
  <c r="P11" i="33"/>
  <c r="Q10" i="33"/>
  <c r="Q36" i="33" s="1"/>
  <c r="P10" i="33"/>
  <c r="O21" i="47"/>
  <c r="N21" i="47"/>
  <c r="M21" i="47"/>
  <c r="L21" i="47"/>
  <c r="K21" i="47"/>
  <c r="J21" i="47"/>
  <c r="I21" i="47"/>
  <c r="H21" i="47"/>
  <c r="Q20" i="47"/>
  <c r="P20" i="47"/>
  <c r="Q19" i="47"/>
  <c r="P19" i="47"/>
  <c r="Q18" i="47"/>
  <c r="P18" i="47"/>
  <c r="Q17" i="47"/>
  <c r="P17" i="47"/>
  <c r="Q16" i="47"/>
  <c r="P16" i="47"/>
  <c r="Q15" i="47"/>
  <c r="P15" i="47"/>
  <c r="Q14" i="47"/>
  <c r="P14" i="47"/>
  <c r="Q13" i="47"/>
  <c r="P13" i="47"/>
  <c r="Q12" i="47"/>
  <c r="P12" i="47"/>
  <c r="Q11" i="47"/>
  <c r="P11" i="47"/>
  <c r="Q10" i="47"/>
  <c r="P10" i="47"/>
  <c r="Q9" i="47"/>
  <c r="P9" i="47"/>
  <c r="Q8" i="47"/>
  <c r="P8" i="47"/>
  <c r="O10" i="45"/>
  <c r="M10" i="45"/>
  <c r="K10" i="45"/>
  <c r="I10" i="45"/>
  <c r="Q9" i="45"/>
  <c r="P9" i="45"/>
  <c r="Q8" i="45"/>
  <c r="P8" i="45"/>
  <c r="Q7" i="45"/>
  <c r="P7" i="45"/>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Q14" i="23"/>
  <c r="P14" i="23"/>
  <c r="Q13" i="23"/>
  <c r="P13" i="23"/>
  <c r="Q12" i="23"/>
  <c r="P12" i="23"/>
  <c r="Q11" i="23"/>
  <c r="P11" i="23"/>
  <c r="Q10" i="23"/>
  <c r="P10" i="23"/>
  <c r="Q9" i="23"/>
  <c r="P9" i="23"/>
  <c r="Q8" i="23"/>
  <c r="P8" i="23"/>
  <c r="O43" i="30"/>
  <c r="N43" i="30"/>
  <c r="M43" i="30"/>
  <c r="L43" i="30"/>
  <c r="K43" i="30"/>
  <c r="J43" i="30"/>
  <c r="I43" i="30"/>
  <c r="H43" i="30"/>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O21" i="29"/>
  <c r="N21" i="29"/>
  <c r="M21" i="29"/>
  <c r="L21" i="29"/>
  <c r="K21" i="29"/>
  <c r="J21" i="29"/>
  <c r="I21" i="29"/>
  <c r="H21" i="29"/>
  <c r="Q20" i="29"/>
  <c r="P20" i="29"/>
  <c r="Q19" i="29"/>
  <c r="P19" i="29"/>
  <c r="Q18" i="29"/>
  <c r="P18" i="29"/>
  <c r="Q17" i="29"/>
  <c r="P17" i="29"/>
  <c r="Q16" i="29"/>
  <c r="P16" i="29"/>
  <c r="Q15" i="29"/>
  <c r="P15" i="29"/>
  <c r="Q14" i="29"/>
  <c r="P14" i="29"/>
  <c r="Q13" i="29"/>
  <c r="P13" i="29"/>
  <c r="Q12" i="29"/>
  <c r="P12" i="29"/>
  <c r="Q11" i="29"/>
  <c r="P11" i="29"/>
  <c r="Q10" i="29"/>
  <c r="P10" i="29"/>
  <c r="Q9" i="29"/>
  <c r="P9" i="29"/>
  <c r="Q8" i="29"/>
  <c r="Q21" i="29" s="1"/>
  <c r="P8" i="29"/>
  <c r="P21" i="29" s="1"/>
  <c r="O67" i="22"/>
  <c r="N67" i="22"/>
  <c r="M67" i="22"/>
  <c r="L67" i="22"/>
  <c r="K67" i="22"/>
  <c r="J67" i="22"/>
  <c r="I67" i="22"/>
  <c r="H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Q67" i="22" s="1"/>
  <c r="I6" i="27" s="1"/>
  <c r="P9" i="22"/>
  <c r="P67" i="22" s="1"/>
  <c r="O47" i="21"/>
  <c r="N47" i="21"/>
  <c r="M47" i="21"/>
  <c r="L47" i="21"/>
  <c r="K47" i="21"/>
  <c r="J47" i="21"/>
  <c r="I47" i="21"/>
  <c r="H47" i="21"/>
  <c r="Q46" i="21"/>
  <c r="P46" i="21"/>
  <c r="Q45" i="21"/>
  <c r="P45" i="21"/>
  <c r="Q44" i="21"/>
  <c r="P44" i="21"/>
  <c r="Q43" i="21"/>
  <c r="P43" i="21"/>
  <c r="Q42" i="21"/>
  <c r="P42" i="21"/>
  <c r="Q41" i="21"/>
  <c r="P41" i="21"/>
  <c r="Q40" i="21"/>
  <c r="P40" i="21"/>
  <c r="Q39" i="21"/>
  <c r="P39" i="21"/>
  <c r="Q38" i="21"/>
  <c r="P38" i="21"/>
  <c r="Q37" i="21"/>
  <c r="P37" i="21"/>
  <c r="Q36" i="21"/>
  <c r="P36" i="21"/>
  <c r="Q35" i="21"/>
  <c r="P35" i="21"/>
  <c r="Q34" i="21"/>
  <c r="P34" i="21"/>
  <c r="Q33" i="21"/>
  <c r="P33"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P10" i="21"/>
  <c r="Q9" i="21"/>
  <c r="P9" i="21"/>
  <c r="Q8" i="21"/>
  <c r="P8" i="21"/>
  <c r="O28" i="28"/>
  <c r="N28" i="28"/>
  <c r="M28" i="28"/>
  <c r="L28" i="28"/>
  <c r="K28" i="28"/>
  <c r="J28" i="28"/>
  <c r="I28" i="28"/>
  <c r="H28" i="28"/>
  <c r="Q27" i="28"/>
  <c r="P27" i="28"/>
  <c r="Q26" i="28"/>
  <c r="P26" i="28"/>
  <c r="Q25" i="28"/>
  <c r="P25" i="28"/>
  <c r="Q24" i="28"/>
  <c r="P24" i="28"/>
  <c r="Q23" i="28"/>
  <c r="P23" i="28"/>
  <c r="Q22" i="28"/>
  <c r="P22" i="28"/>
  <c r="Q21" i="28"/>
  <c r="P21" i="28"/>
  <c r="Q20" i="28"/>
  <c r="P20" i="28"/>
  <c r="Q19" i="28"/>
  <c r="P19" i="28"/>
  <c r="Q18" i="28"/>
  <c r="P18" i="28"/>
  <c r="Q17" i="28"/>
  <c r="P17" i="28"/>
  <c r="Q16" i="28"/>
  <c r="P16" i="28"/>
  <c r="Q15" i="28"/>
  <c r="P15" i="28"/>
  <c r="Q14" i="28"/>
  <c r="P14" i="28"/>
  <c r="Q13" i="28"/>
  <c r="P13" i="28"/>
  <c r="Q12" i="28"/>
  <c r="P12" i="28"/>
  <c r="Q11" i="28"/>
  <c r="P11" i="28"/>
  <c r="Q10" i="28"/>
  <c r="P10" i="28"/>
  <c r="Q9" i="28"/>
  <c r="Q28" i="28" s="1"/>
  <c r="P9" i="28"/>
  <c r="P28" i="28" s="1"/>
  <c r="O179" i="43"/>
  <c r="J179" i="43"/>
  <c r="I179" i="43"/>
  <c r="F179" i="43"/>
  <c r="O178" i="43"/>
  <c r="J178" i="43"/>
  <c r="I178" i="43"/>
  <c r="F178" i="43"/>
  <c r="O177" i="43"/>
  <c r="J177" i="43"/>
  <c r="I177" i="43"/>
  <c r="F177" i="43"/>
  <c r="O176" i="43"/>
  <c r="Q176" i="43" s="1"/>
  <c r="J176" i="43"/>
  <c r="I176" i="43"/>
  <c r="F176" i="43"/>
  <c r="O175" i="43"/>
  <c r="J175" i="43"/>
  <c r="I175" i="43"/>
  <c r="F175" i="43"/>
  <c r="O174" i="43"/>
  <c r="J174" i="43"/>
  <c r="I174" i="43"/>
  <c r="F174" i="43"/>
  <c r="O173" i="43"/>
  <c r="J173" i="43"/>
  <c r="I173" i="43"/>
  <c r="F173" i="43"/>
  <c r="O172" i="43"/>
  <c r="Q172" i="43" s="1"/>
  <c r="J172" i="43"/>
  <c r="I172" i="43"/>
  <c r="F172" i="43"/>
  <c r="O171" i="43"/>
  <c r="J171" i="43"/>
  <c r="I171" i="43"/>
  <c r="F171" i="43"/>
  <c r="O170" i="43"/>
  <c r="J170" i="43"/>
  <c r="I170" i="43"/>
  <c r="F170" i="43"/>
  <c r="O169" i="43"/>
  <c r="J169" i="43"/>
  <c r="I169" i="43"/>
  <c r="F169" i="43"/>
  <c r="O168" i="43"/>
  <c r="Q168" i="43" s="1"/>
  <c r="J168" i="43"/>
  <c r="I168" i="43"/>
  <c r="F168" i="43"/>
  <c r="O167" i="43"/>
  <c r="J167" i="43"/>
  <c r="I167" i="43"/>
  <c r="F167" i="43"/>
  <c r="O166" i="43"/>
  <c r="J166" i="43"/>
  <c r="I166" i="43"/>
  <c r="F166" i="43"/>
  <c r="O165" i="43"/>
  <c r="J165" i="43"/>
  <c r="I165" i="43"/>
  <c r="F165" i="43"/>
  <c r="P164" i="43"/>
  <c r="O164" i="43"/>
  <c r="Q164" i="43" s="1"/>
  <c r="J164" i="43"/>
  <c r="I164" i="43"/>
  <c r="F164" i="43"/>
  <c r="O163" i="43"/>
  <c r="J163" i="43"/>
  <c r="I163" i="43"/>
  <c r="F163" i="43"/>
  <c r="O162" i="43"/>
  <c r="J162" i="43"/>
  <c r="I162" i="43"/>
  <c r="F162" i="43"/>
  <c r="O161" i="43"/>
  <c r="J161" i="43"/>
  <c r="I161" i="43"/>
  <c r="F161" i="43"/>
  <c r="P160" i="43"/>
  <c r="O160" i="43"/>
  <c r="Q160" i="43" s="1"/>
  <c r="J160" i="43"/>
  <c r="I160" i="43"/>
  <c r="F160" i="43"/>
  <c r="O159" i="43"/>
  <c r="J159" i="43"/>
  <c r="I159" i="43"/>
  <c r="F159" i="43"/>
  <c r="O158" i="43"/>
  <c r="J158" i="43"/>
  <c r="I158" i="43"/>
  <c r="F158" i="43"/>
  <c r="O157" i="43"/>
  <c r="J157" i="43"/>
  <c r="I157" i="43"/>
  <c r="F157" i="43"/>
  <c r="O156" i="43"/>
  <c r="Q156" i="43" s="1"/>
  <c r="J156" i="43"/>
  <c r="I156" i="43"/>
  <c r="F156" i="43"/>
  <c r="O155" i="43"/>
  <c r="J155" i="43"/>
  <c r="I155" i="43"/>
  <c r="F155" i="43"/>
  <c r="O154" i="43"/>
  <c r="J154" i="43"/>
  <c r="I154" i="43"/>
  <c r="F154" i="43"/>
  <c r="O153" i="43"/>
  <c r="J153" i="43"/>
  <c r="I153" i="43"/>
  <c r="F153" i="43"/>
  <c r="O152" i="43"/>
  <c r="Q152" i="43" s="1"/>
  <c r="J152" i="43"/>
  <c r="I152" i="43"/>
  <c r="F152" i="43"/>
  <c r="O151" i="43"/>
  <c r="J151" i="43"/>
  <c r="I151" i="43"/>
  <c r="F151" i="43"/>
  <c r="O150" i="43"/>
  <c r="J150" i="43"/>
  <c r="I150" i="43"/>
  <c r="F150" i="43"/>
  <c r="O149" i="43"/>
  <c r="J149" i="43"/>
  <c r="I149" i="43"/>
  <c r="F149" i="43"/>
  <c r="P148" i="43"/>
  <c r="O148" i="43"/>
  <c r="Q148" i="43" s="1"/>
  <c r="J148" i="43"/>
  <c r="I148" i="43"/>
  <c r="F148" i="43"/>
  <c r="O147" i="43"/>
  <c r="J147" i="43"/>
  <c r="I147" i="43"/>
  <c r="F147" i="43"/>
  <c r="O146" i="43"/>
  <c r="I146" i="43"/>
  <c r="F146" i="43"/>
  <c r="C143" i="43"/>
  <c r="O136" i="43"/>
  <c r="Q136" i="43" s="1"/>
  <c r="J136" i="43"/>
  <c r="I136" i="43"/>
  <c r="F136" i="43"/>
  <c r="O135" i="43"/>
  <c r="Q135" i="43" s="1"/>
  <c r="J135" i="43"/>
  <c r="I135" i="43"/>
  <c r="F135" i="43"/>
  <c r="O134" i="43"/>
  <c r="Q134" i="43" s="1"/>
  <c r="J134" i="43"/>
  <c r="I134" i="43"/>
  <c r="F134" i="43"/>
  <c r="O133" i="43"/>
  <c r="Q133" i="43" s="1"/>
  <c r="J133" i="43"/>
  <c r="I133" i="43"/>
  <c r="F133" i="43"/>
  <c r="O132" i="43"/>
  <c r="Q132" i="43" s="1"/>
  <c r="J132" i="43"/>
  <c r="I132" i="43"/>
  <c r="F132" i="43"/>
  <c r="O131" i="43"/>
  <c r="Q131" i="43" s="1"/>
  <c r="J131" i="43"/>
  <c r="I131" i="43"/>
  <c r="F131" i="43"/>
  <c r="O130" i="43"/>
  <c r="Q130" i="43" s="1"/>
  <c r="J130" i="43"/>
  <c r="I130" i="43"/>
  <c r="F130" i="43"/>
  <c r="O129" i="43"/>
  <c r="Q129" i="43" s="1"/>
  <c r="J129" i="43"/>
  <c r="I129" i="43"/>
  <c r="F129" i="43"/>
  <c r="O128" i="43"/>
  <c r="Q128" i="43" s="1"/>
  <c r="J128" i="43"/>
  <c r="I128" i="43"/>
  <c r="F128" i="43"/>
  <c r="O127" i="43"/>
  <c r="J127" i="43"/>
  <c r="I127" i="43"/>
  <c r="F127" i="43"/>
  <c r="O126" i="43"/>
  <c r="Q126" i="43" s="1"/>
  <c r="J126" i="43"/>
  <c r="I126" i="43"/>
  <c r="F126" i="43"/>
  <c r="O125" i="43"/>
  <c r="Q125" i="43" s="1"/>
  <c r="J125" i="43"/>
  <c r="I125" i="43"/>
  <c r="F125" i="43"/>
  <c r="O124" i="43"/>
  <c r="Q124" i="43" s="1"/>
  <c r="J124" i="43"/>
  <c r="I124" i="43"/>
  <c r="F124" i="43"/>
  <c r="O123" i="43"/>
  <c r="J123" i="43"/>
  <c r="I123" i="43"/>
  <c r="F123" i="43"/>
  <c r="O122" i="43"/>
  <c r="Q122" i="43" s="1"/>
  <c r="J122" i="43"/>
  <c r="I122" i="43"/>
  <c r="F122" i="43"/>
  <c r="O121" i="43"/>
  <c r="Q121" i="43" s="1"/>
  <c r="J121" i="43"/>
  <c r="I121" i="43"/>
  <c r="F121" i="43"/>
  <c r="O120" i="43"/>
  <c r="Q120" i="43" s="1"/>
  <c r="J120" i="43"/>
  <c r="I120" i="43"/>
  <c r="F120" i="43"/>
  <c r="O119" i="43"/>
  <c r="Q119" i="43" s="1"/>
  <c r="J119" i="43"/>
  <c r="I119" i="43"/>
  <c r="F119" i="43"/>
  <c r="O118" i="43"/>
  <c r="Q118" i="43" s="1"/>
  <c r="J118" i="43"/>
  <c r="I118" i="43"/>
  <c r="F118" i="43"/>
  <c r="O117" i="43"/>
  <c r="Q117" i="43" s="1"/>
  <c r="J117" i="43"/>
  <c r="I117" i="43"/>
  <c r="F117" i="43"/>
  <c r="O116" i="43"/>
  <c r="Q116" i="43" s="1"/>
  <c r="J116" i="43"/>
  <c r="I116" i="43"/>
  <c r="F116" i="43"/>
  <c r="O115" i="43"/>
  <c r="Q115" i="43" s="1"/>
  <c r="J115" i="43"/>
  <c r="I115" i="43"/>
  <c r="F115" i="43"/>
  <c r="O114" i="43"/>
  <c r="Q114" i="43" s="1"/>
  <c r="J114" i="43"/>
  <c r="I114" i="43"/>
  <c r="F114" i="43"/>
  <c r="O113" i="43"/>
  <c r="Q113" i="43" s="1"/>
  <c r="J113" i="43"/>
  <c r="I113" i="43"/>
  <c r="F113" i="43"/>
  <c r="O112" i="43"/>
  <c r="J112" i="43"/>
  <c r="I112" i="43"/>
  <c r="F112" i="43"/>
  <c r="O111" i="43"/>
  <c r="Q111" i="43" s="1"/>
  <c r="J111" i="43"/>
  <c r="I111" i="43"/>
  <c r="F111" i="43"/>
  <c r="O110" i="43"/>
  <c r="Q110" i="43" s="1"/>
  <c r="J110" i="43"/>
  <c r="I110" i="43"/>
  <c r="F110" i="43"/>
  <c r="O109" i="43"/>
  <c r="J109" i="43"/>
  <c r="I109" i="43"/>
  <c r="F109" i="43"/>
  <c r="O108" i="43"/>
  <c r="Q108" i="43" s="1"/>
  <c r="J108" i="43"/>
  <c r="I108" i="43"/>
  <c r="F108" i="43"/>
  <c r="O107" i="43"/>
  <c r="Q107" i="43" s="1"/>
  <c r="J107" i="43"/>
  <c r="I107" i="43"/>
  <c r="F107" i="43"/>
  <c r="O106" i="43"/>
  <c r="Q106" i="43" s="1"/>
  <c r="J106" i="43"/>
  <c r="I106" i="43"/>
  <c r="F106" i="43"/>
  <c r="O105" i="43"/>
  <c r="J105" i="43"/>
  <c r="I105" i="43"/>
  <c r="F105" i="43"/>
  <c r="P104" i="43"/>
  <c r="O104" i="43"/>
  <c r="Q104" i="43" s="1"/>
  <c r="J104" i="43"/>
  <c r="I104" i="43"/>
  <c r="F104" i="43"/>
  <c r="O103" i="43"/>
  <c r="Q103" i="43" s="1"/>
  <c r="I103" i="43"/>
  <c r="F103" i="43"/>
  <c r="C100" i="43"/>
  <c r="P93" i="43"/>
  <c r="O93" i="43"/>
  <c r="Q93" i="43" s="1"/>
  <c r="J93" i="43"/>
  <c r="I93" i="43"/>
  <c r="F93" i="43"/>
  <c r="O92" i="43"/>
  <c r="J92" i="43"/>
  <c r="I92" i="43"/>
  <c r="F92" i="43"/>
  <c r="O91" i="43"/>
  <c r="Q91" i="43" s="1"/>
  <c r="J91" i="43"/>
  <c r="I91" i="43"/>
  <c r="F91" i="43"/>
  <c r="O90" i="43"/>
  <c r="J90" i="43"/>
  <c r="I90" i="43"/>
  <c r="F90" i="43"/>
  <c r="P89" i="43"/>
  <c r="O89" i="43"/>
  <c r="Q89" i="43" s="1"/>
  <c r="J89" i="43"/>
  <c r="I89" i="43"/>
  <c r="F89" i="43"/>
  <c r="O88" i="43"/>
  <c r="J88" i="43"/>
  <c r="I88" i="43"/>
  <c r="F88" i="43"/>
  <c r="O87" i="43"/>
  <c r="Q87" i="43" s="1"/>
  <c r="J87" i="43"/>
  <c r="I87" i="43"/>
  <c r="F87" i="43"/>
  <c r="O86" i="43"/>
  <c r="J86" i="43"/>
  <c r="I86" i="43"/>
  <c r="F86" i="43"/>
  <c r="P85" i="43"/>
  <c r="O85" i="43"/>
  <c r="Q85" i="43" s="1"/>
  <c r="J85" i="43"/>
  <c r="I85" i="43"/>
  <c r="F85" i="43"/>
  <c r="O84" i="43"/>
  <c r="J84" i="43"/>
  <c r="I84" i="43"/>
  <c r="F84" i="43"/>
  <c r="O83" i="43"/>
  <c r="Q83" i="43" s="1"/>
  <c r="J83" i="43"/>
  <c r="I83" i="43"/>
  <c r="F83" i="43"/>
  <c r="O82" i="43"/>
  <c r="J82" i="43"/>
  <c r="I82" i="43"/>
  <c r="F82" i="43"/>
  <c r="P81" i="43"/>
  <c r="O81" i="43"/>
  <c r="Q81" i="43" s="1"/>
  <c r="J81" i="43"/>
  <c r="I81" i="43"/>
  <c r="F81" i="43"/>
  <c r="O80" i="43"/>
  <c r="J80" i="43"/>
  <c r="I80" i="43"/>
  <c r="F80" i="43"/>
  <c r="O79" i="43"/>
  <c r="Q79" i="43" s="1"/>
  <c r="J79" i="43"/>
  <c r="I79" i="43"/>
  <c r="F79" i="43"/>
  <c r="O78" i="43"/>
  <c r="J78" i="43"/>
  <c r="I78" i="43"/>
  <c r="F78" i="43"/>
  <c r="P77" i="43"/>
  <c r="O77" i="43"/>
  <c r="Q77" i="43" s="1"/>
  <c r="J77" i="43"/>
  <c r="I77" i="43"/>
  <c r="F77" i="43"/>
  <c r="O76" i="43"/>
  <c r="J76" i="43"/>
  <c r="I76" i="43"/>
  <c r="F76" i="43"/>
  <c r="O75" i="43"/>
  <c r="Q75" i="43" s="1"/>
  <c r="J75" i="43"/>
  <c r="I75" i="43"/>
  <c r="F75" i="43"/>
  <c r="O74" i="43"/>
  <c r="J74" i="43"/>
  <c r="I74" i="43"/>
  <c r="F74" i="43"/>
  <c r="P73" i="43"/>
  <c r="O73" i="43"/>
  <c r="Q73" i="43" s="1"/>
  <c r="J73" i="43"/>
  <c r="I73" i="43"/>
  <c r="F73" i="43"/>
  <c r="O72" i="43"/>
  <c r="J72" i="43"/>
  <c r="I72" i="43"/>
  <c r="F72" i="43"/>
  <c r="O71" i="43"/>
  <c r="Q71" i="43" s="1"/>
  <c r="J71" i="43"/>
  <c r="I71" i="43"/>
  <c r="F71" i="43"/>
  <c r="O70" i="43"/>
  <c r="J70" i="43"/>
  <c r="I70" i="43"/>
  <c r="F70" i="43"/>
  <c r="P69" i="43"/>
  <c r="O69" i="43"/>
  <c r="Q69" i="43" s="1"/>
  <c r="J69" i="43"/>
  <c r="I69" i="43"/>
  <c r="F69" i="43"/>
  <c r="O68" i="43"/>
  <c r="J68" i="43"/>
  <c r="I68" i="43"/>
  <c r="F68" i="43"/>
  <c r="O67" i="43"/>
  <c r="Q67" i="43" s="1"/>
  <c r="J67" i="43"/>
  <c r="I67" i="43"/>
  <c r="F67" i="43"/>
  <c r="O66" i="43"/>
  <c r="J66" i="43"/>
  <c r="I66" i="43"/>
  <c r="F66" i="43"/>
  <c r="P65" i="43"/>
  <c r="O65" i="43"/>
  <c r="Q65" i="43" s="1"/>
  <c r="J65" i="43"/>
  <c r="I65" i="43"/>
  <c r="F65" i="43"/>
  <c r="O64" i="43"/>
  <c r="J64" i="43"/>
  <c r="I64" i="43"/>
  <c r="F64" i="43"/>
  <c r="O63" i="43"/>
  <c r="Q63" i="43" s="1"/>
  <c r="J63" i="43"/>
  <c r="I63" i="43"/>
  <c r="F63" i="43"/>
  <c r="O62" i="43"/>
  <c r="J62" i="43"/>
  <c r="I62" i="43"/>
  <c r="F62" i="43"/>
  <c r="P61" i="43"/>
  <c r="O61" i="43"/>
  <c r="Q61" i="43" s="1"/>
  <c r="J61" i="43"/>
  <c r="I61" i="43"/>
  <c r="F61" i="43"/>
  <c r="O60" i="43"/>
  <c r="I60" i="43"/>
  <c r="F60" i="43"/>
  <c r="C57" i="43"/>
  <c r="O50" i="43"/>
  <c r="Q50" i="43" s="1"/>
  <c r="J50" i="43"/>
  <c r="I50" i="43"/>
  <c r="F50" i="43"/>
  <c r="O49" i="43"/>
  <c r="J49" i="43"/>
  <c r="I49" i="43"/>
  <c r="F49" i="43"/>
  <c r="P48" i="43"/>
  <c r="O48" i="43"/>
  <c r="Q48" i="43" s="1"/>
  <c r="J48" i="43"/>
  <c r="I48" i="43"/>
  <c r="F48" i="43"/>
  <c r="O47" i="43"/>
  <c r="Q47" i="43" s="1"/>
  <c r="J47" i="43"/>
  <c r="I47" i="43"/>
  <c r="F47" i="43"/>
  <c r="O46" i="43"/>
  <c r="J46" i="43"/>
  <c r="I46" i="43"/>
  <c r="F46" i="43"/>
  <c r="O45" i="43"/>
  <c r="Q45" i="43" s="1"/>
  <c r="J45" i="43"/>
  <c r="I45" i="43"/>
  <c r="F45" i="43"/>
  <c r="O44" i="43"/>
  <c r="Q44" i="43" s="1"/>
  <c r="J44" i="43"/>
  <c r="I44" i="43"/>
  <c r="F44" i="43"/>
  <c r="O43" i="43"/>
  <c r="Q43" i="43" s="1"/>
  <c r="J43" i="43"/>
  <c r="I43" i="43"/>
  <c r="F43" i="43"/>
  <c r="O42" i="43"/>
  <c r="J42" i="43"/>
  <c r="I42" i="43"/>
  <c r="F42" i="43"/>
  <c r="O41" i="43"/>
  <c r="Q41" i="43" s="1"/>
  <c r="J41" i="43"/>
  <c r="I41" i="43"/>
  <c r="F41" i="43"/>
  <c r="O40" i="43"/>
  <c r="Q40" i="43" s="1"/>
  <c r="J40" i="43"/>
  <c r="I40" i="43"/>
  <c r="F40" i="43"/>
  <c r="O39" i="43"/>
  <c r="Q39" i="43" s="1"/>
  <c r="J39" i="43"/>
  <c r="I39" i="43"/>
  <c r="F39" i="43"/>
  <c r="O38" i="43"/>
  <c r="Q38" i="43" s="1"/>
  <c r="J38" i="43"/>
  <c r="I38" i="43"/>
  <c r="F38" i="43"/>
  <c r="O37" i="43"/>
  <c r="Q37" i="43" s="1"/>
  <c r="J37" i="43"/>
  <c r="I37" i="43"/>
  <c r="F37" i="43"/>
  <c r="O36" i="43"/>
  <c r="Q36" i="43" s="1"/>
  <c r="J36" i="43"/>
  <c r="I36" i="43"/>
  <c r="F36" i="43"/>
  <c r="O35" i="43"/>
  <c r="Q35" i="43" s="1"/>
  <c r="J35" i="43"/>
  <c r="I35" i="43"/>
  <c r="F35" i="43"/>
  <c r="O34" i="43"/>
  <c r="Q34" i="43" s="1"/>
  <c r="J34" i="43"/>
  <c r="I34" i="43"/>
  <c r="F34" i="43"/>
  <c r="P33" i="43"/>
  <c r="O33" i="43"/>
  <c r="Q33" i="43" s="1"/>
  <c r="J33" i="43"/>
  <c r="I33" i="43"/>
  <c r="F33" i="43"/>
  <c r="O32" i="43"/>
  <c r="J32" i="43"/>
  <c r="I32" i="43"/>
  <c r="F32" i="43"/>
  <c r="O31" i="43"/>
  <c r="Q31" i="43" s="1"/>
  <c r="J31" i="43"/>
  <c r="I31" i="43"/>
  <c r="F31" i="43"/>
  <c r="O30" i="43"/>
  <c r="Q30" i="43" s="1"/>
  <c r="J30" i="43"/>
  <c r="I30" i="43"/>
  <c r="F30" i="43"/>
  <c r="O29" i="43"/>
  <c r="Q29" i="43" s="1"/>
  <c r="J29" i="43"/>
  <c r="I29" i="43"/>
  <c r="F29" i="43"/>
  <c r="O28" i="43"/>
  <c r="J28" i="43"/>
  <c r="I28" i="43"/>
  <c r="F28" i="43"/>
  <c r="O27" i="43"/>
  <c r="Q27" i="43" s="1"/>
  <c r="J27" i="43"/>
  <c r="I27" i="43"/>
  <c r="F27" i="43"/>
  <c r="P26" i="43"/>
  <c r="O26" i="43"/>
  <c r="Q26" i="43" s="1"/>
  <c r="J26" i="43"/>
  <c r="I26" i="43"/>
  <c r="F26" i="43"/>
  <c r="O25" i="43"/>
  <c r="Q25" i="43" s="1"/>
  <c r="J25" i="43"/>
  <c r="I25" i="43"/>
  <c r="F25" i="43"/>
  <c r="O24" i="43"/>
  <c r="Q24" i="43" s="1"/>
  <c r="J24" i="43"/>
  <c r="I24" i="43"/>
  <c r="F24" i="43"/>
  <c r="O23" i="43"/>
  <c r="Q23" i="43" s="1"/>
  <c r="J23" i="43"/>
  <c r="I23" i="43"/>
  <c r="F23" i="43"/>
  <c r="O22" i="43"/>
  <c r="Q22" i="43" s="1"/>
  <c r="J22" i="43"/>
  <c r="I22" i="43"/>
  <c r="F22" i="43"/>
  <c r="O21" i="43"/>
  <c r="Q21" i="43" s="1"/>
  <c r="J21" i="43"/>
  <c r="I21" i="43"/>
  <c r="F21" i="43"/>
  <c r="O20" i="43"/>
  <c r="J20" i="43"/>
  <c r="I20" i="43"/>
  <c r="F20" i="43"/>
  <c r="O19" i="43"/>
  <c r="Q19" i="43" s="1"/>
  <c r="J19" i="43"/>
  <c r="I19" i="43"/>
  <c r="F19" i="43"/>
  <c r="O18" i="43"/>
  <c r="P18" i="43" s="1"/>
  <c r="J18" i="43"/>
  <c r="I18" i="43"/>
  <c r="F18" i="43"/>
  <c r="O17" i="43"/>
  <c r="Q17" i="43" s="1"/>
  <c r="I17" i="43"/>
  <c r="F17" i="43"/>
  <c r="C14" i="43"/>
  <c r="S2" i="43"/>
  <c r="R2" i="43"/>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D160" i="42" s="1"/>
  <c r="J168" i="42"/>
  <c r="I168" i="42"/>
  <c r="F168" i="42"/>
  <c r="I167" i="42"/>
  <c r="F167" i="42"/>
  <c r="C163"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C133"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C103"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C73"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D40" i="42" s="1"/>
  <c r="J48" i="42"/>
  <c r="I48" i="42"/>
  <c r="F48" i="42"/>
  <c r="I47" i="42"/>
  <c r="F47" i="42"/>
  <c r="C43"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37" i="42" s="1"/>
  <c r="I20" i="42"/>
  <c r="F20" i="42"/>
  <c r="J19" i="42"/>
  <c r="I19" i="42"/>
  <c r="F19" i="42"/>
  <c r="J18" i="42"/>
  <c r="I18" i="42"/>
  <c r="F18" i="42"/>
  <c r="I17" i="42"/>
  <c r="F17" i="42"/>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D72" i="40" s="1"/>
  <c r="J80" i="40"/>
  <c r="I80" i="40"/>
  <c r="F80" i="40"/>
  <c r="I79" i="40"/>
  <c r="F79" i="40"/>
  <c r="C76"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S2" i="40"/>
  <c r="R2" i="40"/>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J855" i="12"/>
  <c r="I855" i="12"/>
  <c r="F855" i="12"/>
  <c r="J854" i="12"/>
  <c r="I854" i="12"/>
  <c r="F854" i="12"/>
  <c r="J853" i="12"/>
  <c r="I853" i="12"/>
  <c r="F853" i="12"/>
  <c r="I852" i="12"/>
  <c r="E852" i="12"/>
  <c r="F852" i="12" s="1"/>
  <c r="C849" i="12"/>
  <c r="J842" i="12"/>
  <c r="I842" i="12"/>
  <c r="F842" i="12"/>
  <c r="J841" i="12"/>
  <c r="I841" i="12"/>
  <c r="F841" i="12"/>
  <c r="J840" i="12"/>
  <c r="I840" i="12"/>
  <c r="F840" i="12"/>
  <c r="J839" i="12"/>
  <c r="I839" i="12"/>
  <c r="F839" i="12"/>
  <c r="J838" i="12"/>
  <c r="I838" i="12"/>
  <c r="F838" i="12"/>
  <c r="J837" i="12"/>
  <c r="I837" i="12"/>
  <c r="F837" i="12"/>
  <c r="J836" i="12"/>
  <c r="I836" i="12"/>
  <c r="F836" i="12"/>
  <c r="J835" i="12"/>
  <c r="I835" i="12"/>
  <c r="F835" i="12"/>
  <c r="J834" i="12"/>
  <c r="I834" i="12"/>
  <c r="F834" i="12"/>
  <c r="J833" i="12"/>
  <c r="I833" i="12"/>
  <c r="F833" i="12"/>
  <c r="J832" i="12"/>
  <c r="I832" i="12"/>
  <c r="F832" i="12"/>
  <c r="J831" i="12"/>
  <c r="I831" i="12"/>
  <c r="F831" i="12"/>
  <c r="J830" i="12"/>
  <c r="I830" i="12"/>
  <c r="F830" i="12"/>
  <c r="J829" i="12"/>
  <c r="I829" i="12"/>
  <c r="F829" i="12"/>
  <c r="J828" i="12"/>
  <c r="I828" i="12"/>
  <c r="F828" i="12"/>
  <c r="J827" i="12"/>
  <c r="I827" i="12"/>
  <c r="F827" i="12"/>
  <c r="J826" i="12"/>
  <c r="I826" i="12"/>
  <c r="F826" i="12"/>
  <c r="J825" i="12"/>
  <c r="I825" i="12"/>
  <c r="F825" i="12"/>
  <c r="J824" i="12"/>
  <c r="I824" i="12"/>
  <c r="F824" i="12"/>
  <c r="J823" i="12"/>
  <c r="I823" i="12"/>
  <c r="F823"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J810" i="12"/>
  <c r="I810" i="12"/>
  <c r="F810" i="12"/>
  <c r="J809" i="12"/>
  <c r="I809" i="12"/>
  <c r="F809" i="12"/>
  <c r="I808" i="12"/>
  <c r="E808" i="12"/>
  <c r="F808" i="12" s="1"/>
  <c r="C805"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J766" i="12"/>
  <c r="I766" i="12"/>
  <c r="F766" i="12"/>
  <c r="J765" i="12"/>
  <c r="I765" i="12"/>
  <c r="F765" i="12"/>
  <c r="I764" i="12"/>
  <c r="E764" i="12"/>
  <c r="F764" i="12" s="1"/>
  <c r="C761"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J722" i="12"/>
  <c r="I722" i="12"/>
  <c r="F722" i="12"/>
  <c r="J721" i="12"/>
  <c r="I721" i="12"/>
  <c r="F721" i="12"/>
  <c r="I720" i="12"/>
  <c r="E720" i="12"/>
  <c r="F720" i="12" s="1"/>
  <c r="C717"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J679" i="12"/>
  <c r="I679" i="12"/>
  <c r="F679" i="12"/>
  <c r="J678" i="12"/>
  <c r="I678" i="12"/>
  <c r="F678" i="12"/>
  <c r="J677" i="12"/>
  <c r="I677" i="12"/>
  <c r="F677" i="12"/>
  <c r="I676" i="12"/>
  <c r="E676" i="12"/>
  <c r="F676" i="12" s="1"/>
  <c r="C673"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F656" i="12"/>
  <c r="J655" i="12"/>
  <c r="I655" i="12"/>
  <c r="F655" i="12"/>
  <c r="J654" i="12"/>
  <c r="I654" i="12"/>
  <c r="F654" i="12"/>
  <c r="J653" i="12"/>
  <c r="I653" i="12"/>
  <c r="F653" i="12"/>
  <c r="J652" i="12"/>
  <c r="I652" i="12"/>
  <c r="F652" i="12"/>
  <c r="J651" i="12"/>
  <c r="I651" i="12"/>
  <c r="F651" i="12"/>
  <c r="J650" i="12"/>
  <c r="I650" i="12"/>
  <c r="F650" i="12"/>
  <c r="J649" i="12"/>
  <c r="I649" i="12"/>
  <c r="F649" i="12"/>
  <c r="J648" i="12"/>
  <c r="I648" i="12"/>
  <c r="F648" i="12"/>
  <c r="J647" i="12"/>
  <c r="I647" i="12"/>
  <c r="F647" i="12"/>
  <c r="J646" i="12"/>
  <c r="I646" i="12"/>
  <c r="F646" i="12"/>
  <c r="J645" i="12"/>
  <c r="I645" i="12"/>
  <c r="F645" i="12"/>
  <c r="J644" i="12"/>
  <c r="I644" i="12"/>
  <c r="F644" i="12"/>
  <c r="J643" i="12"/>
  <c r="I643" i="12"/>
  <c r="F643" i="12"/>
  <c r="J642" i="12"/>
  <c r="I642" i="12"/>
  <c r="F642" i="12"/>
  <c r="J641" i="12"/>
  <c r="I641" i="12"/>
  <c r="F641" i="12"/>
  <c r="J640" i="12"/>
  <c r="I640" i="12"/>
  <c r="F640" i="12"/>
  <c r="J639" i="12"/>
  <c r="I639" i="12"/>
  <c r="F639" i="12"/>
  <c r="J638" i="12"/>
  <c r="I638" i="12"/>
  <c r="F638" i="12"/>
  <c r="J637" i="12"/>
  <c r="I637" i="12"/>
  <c r="F637" i="12"/>
  <c r="J636" i="12"/>
  <c r="I636" i="12"/>
  <c r="F636" i="12"/>
  <c r="J635" i="12"/>
  <c r="I635" i="12"/>
  <c r="F635" i="12"/>
  <c r="J634" i="12"/>
  <c r="I634" i="12"/>
  <c r="F634" i="12"/>
  <c r="J633" i="12"/>
  <c r="I633" i="12"/>
  <c r="F633" i="12"/>
  <c r="I632" i="12"/>
  <c r="E632" i="12"/>
  <c r="F632" i="12" s="1"/>
  <c r="C629"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F610" i="12"/>
  <c r="J609" i="12"/>
  <c r="I609" i="12"/>
  <c r="F609" i="12"/>
  <c r="J608" i="12"/>
  <c r="I608" i="12"/>
  <c r="F608" i="12"/>
  <c r="J607" i="12"/>
  <c r="I607" i="12"/>
  <c r="F607" i="12"/>
  <c r="J606" i="12"/>
  <c r="I606" i="12"/>
  <c r="F606" i="12"/>
  <c r="J605" i="12"/>
  <c r="I605" i="12"/>
  <c r="F605" i="12"/>
  <c r="J604" i="12"/>
  <c r="I604" i="12"/>
  <c r="F604" i="12"/>
  <c r="J603" i="12"/>
  <c r="I603" i="12"/>
  <c r="F603" i="12"/>
  <c r="J602" i="12"/>
  <c r="I602" i="12"/>
  <c r="F602" i="12"/>
  <c r="J601" i="12"/>
  <c r="I601" i="12"/>
  <c r="F601" i="12"/>
  <c r="J600" i="12"/>
  <c r="I600" i="12"/>
  <c r="F600" i="12"/>
  <c r="J599" i="12"/>
  <c r="I599" i="12"/>
  <c r="F599" i="12"/>
  <c r="J598" i="12"/>
  <c r="I598" i="12"/>
  <c r="F598" i="12"/>
  <c r="J597" i="12"/>
  <c r="I597" i="12"/>
  <c r="F597" i="12"/>
  <c r="J596" i="12"/>
  <c r="I596" i="12"/>
  <c r="F596" i="12"/>
  <c r="J595" i="12"/>
  <c r="I595" i="12"/>
  <c r="F595" i="12"/>
  <c r="J594" i="12"/>
  <c r="I594" i="12"/>
  <c r="F594" i="12"/>
  <c r="J593" i="12"/>
  <c r="I593" i="12"/>
  <c r="F593" i="12"/>
  <c r="J592" i="12"/>
  <c r="I592" i="12"/>
  <c r="F592" i="12"/>
  <c r="J591" i="12"/>
  <c r="I591" i="12"/>
  <c r="F591" i="12"/>
  <c r="J590" i="12"/>
  <c r="I590" i="12"/>
  <c r="F590" i="12"/>
  <c r="J589" i="12"/>
  <c r="I589" i="12"/>
  <c r="F589" i="12"/>
  <c r="I588" i="12"/>
  <c r="E588" i="12"/>
  <c r="F588" i="12" s="1"/>
  <c r="C585"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J564" i="12"/>
  <c r="I564" i="12"/>
  <c r="F564" i="12"/>
  <c r="J563" i="12"/>
  <c r="I563" i="12"/>
  <c r="F563" i="12"/>
  <c r="J562" i="12"/>
  <c r="I562" i="12"/>
  <c r="F562" i="12"/>
  <c r="J561" i="12"/>
  <c r="I561" i="12"/>
  <c r="F561" i="12"/>
  <c r="J560" i="12"/>
  <c r="I560" i="12"/>
  <c r="F560" i="12"/>
  <c r="J559" i="12"/>
  <c r="I559" i="12"/>
  <c r="F559" i="12"/>
  <c r="J558" i="12"/>
  <c r="I558" i="12"/>
  <c r="F558" i="12"/>
  <c r="J557" i="12"/>
  <c r="I557" i="12"/>
  <c r="F55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J548" i="12"/>
  <c r="I548" i="12"/>
  <c r="F548" i="12"/>
  <c r="J547" i="12"/>
  <c r="I547" i="12"/>
  <c r="F547" i="12"/>
  <c r="J546" i="12"/>
  <c r="I546" i="12"/>
  <c r="F546" i="12"/>
  <c r="J545" i="12"/>
  <c r="I545" i="12"/>
  <c r="F545" i="12"/>
  <c r="I544" i="12"/>
  <c r="E544" i="12"/>
  <c r="F544" i="12" s="1"/>
  <c r="C541"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J506" i="12"/>
  <c r="I506" i="12"/>
  <c r="F506" i="12"/>
  <c r="J505" i="12"/>
  <c r="I505" i="12"/>
  <c r="F505" i="12"/>
  <c r="J504" i="12"/>
  <c r="I504" i="12"/>
  <c r="F504" i="12"/>
  <c r="J503" i="12"/>
  <c r="I503" i="12"/>
  <c r="F503" i="12"/>
  <c r="J502" i="12"/>
  <c r="I502" i="12"/>
  <c r="F502" i="12"/>
  <c r="J501" i="12"/>
  <c r="I501" i="12"/>
  <c r="F501" i="12"/>
  <c r="I500" i="12"/>
  <c r="E500" i="12"/>
  <c r="F500" i="12" s="1"/>
  <c r="C497"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J458" i="12"/>
  <c r="I458" i="12"/>
  <c r="F458" i="12"/>
  <c r="J457" i="12"/>
  <c r="I457" i="12"/>
  <c r="F457" i="12"/>
  <c r="I456" i="12"/>
  <c r="E456" i="12"/>
  <c r="F456" i="12" s="1"/>
  <c r="C453"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J415" i="12"/>
  <c r="I415" i="12"/>
  <c r="F415" i="12"/>
  <c r="J414" i="12"/>
  <c r="I414" i="12"/>
  <c r="F414" i="12"/>
  <c r="J413" i="12"/>
  <c r="I413" i="12"/>
  <c r="F413" i="12"/>
  <c r="I412" i="12"/>
  <c r="E412" i="12"/>
  <c r="F412" i="12" s="1"/>
  <c r="C409"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J370" i="12"/>
  <c r="I370" i="12"/>
  <c r="F370" i="12"/>
  <c r="J369" i="12"/>
  <c r="I369" i="12"/>
  <c r="F369" i="12"/>
  <c r="I368" i="12"/>
  <c r="E368" i="12"/>
  <c r="F368" i="12" s="1"/>
  <c r="C365"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J328" i="12"/>
  <c r="I328" i="12"/>
  <c r="F328" i="12"/>
  <c r="J327" i="12"/>
  <c r="I327" i="12"/>
  <c r="F327" i="12"/>
  <c r="J326" i="12"/>
  <c r="I326" i="12"/>
  <c r="F326" i="12"/>
  <c r="J325" i="12"/>
  <c r="I325" i="12"/>
  <c r="F325" i="12"/>
  <c r="J324" i="12"/>
  <c r="I324" i="12"/>
  <c r="F324" i="12"/>
  <c r="I323" i="12"/>
  <c r="E323" i="12"/>
  <c r="F323" i="12" s="1"/>
  <c r="C320"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J281" i="12"/>
  <c r="I281" i="12"/>
  <c r="F281" i="12"/>
  <c r="J280" i="12"/>
  <c r="I280" i="12"/>
  <c r="F280" i="12"/>
  <c r="I279" i="12"/>
  <c r="E279" i="12"/>
  <c r="F279" i="12" s="1"/>
  <c r="C276"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J237" i="12"/>
  <c r="I237" i="12"/>
  <c r="F237" i="12"/>
  <c r="J236" i="12"/>
  <c r="I236" i="12"/>
  <c r="F236" i="12"/>
  <c r="I235" i="12"/>
  <c r="E235" i="12"/>
  <c r="F235" i="12" s="1"/>
  <c r="C232"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J193" i="12"/>
  <c r="I193" i="12"/>
  <c r="F193" i="12"/>
  <c r="J192" i="12"/>
  <c r="I192" i="12"/>
  <c r="F192" i="12"/>
  <c r="I191" i="12"/>
  <c r="E191" i="12"/>
  <c r="F191" i="12" s="1"/>
  <c r="C188"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J149" i="12"/>
  <c r="I149" i="12"/>
  <c r="F149" i="12"/>
  <c r="I148" i="12"/>
  <c r="F148" i="12"/>
  <c r="I147" i="12"/>
  <c r="E147" i="12"/>
  <c r="F147" i="12" s="1"/>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E108" i="12"/>
  <c r="F108" i="12" s="1"/>
  <c r="J107" i="12"/>
  <c r="I107" i="12"/>
  <c r="E107" i="12"/>
  <c r="F107" i="12" s="1"/>
  <c r="J106" i="12"/>
  <c r="I106" i="12"/>
  <c r="E106" i="12"/>
  <c r="F106" i="12" s="1"/>
  <c r="J105" i="12"/>
  <c r="I105" i="12"/>
  <c r="E105" i="12"/>
  <c r="F105" i="12" s="1"/>
  <c r="J104" i="12"/>
  <c r="I104" i="12"/>
  <c r="E104" i="12"/>
  <c r="F104" i="12" s="1"/>
  <c r="I103" i="12"/>
  <c r="E103" i="12"/>
  <c r="F103" i="12" s="1"/>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E64" i="12"/>
  <c r="F64" i="12" s="1"/>
  <c r="J63" i="12"/>
  <c r="I63" i="12"/>
  <c r="E63" i="12"/>
  <c r="F63" i="12" s="1"/>
  <c r="J62" i="12"/>
  <c r="I62" i="12"/>
  <c r="E62" i="12"/>
  <c r="F62" i="12" s="1"/>
  <c r="I61" i="12"/>
  <c r="E61" i="12"/>
  <c r="F61" i="12" s="1"/>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E22" i="12"/>
  <c r="F22" i="12" s="1"/>
  <c r="J21" i="12"/>
  <c r="I21" i="12"/>
  <c r="E21" i="12"/>
  <c r="F21" i="12" s="1"/>
  <c r="J20" i="12"/>
  <c r="I20" i="12"/>
  <c r="E20" i="12"/>
  <c r="F20" i="12" s="1"/>
  <c r="J19" i="12"/>
  <c r="I19" i="12"/>
  <c r="E19" i="12"/>
  <c r="F19" i="12" s="1"/>
  <c r="J18" i="12"/>
  <c r="I18" i="12"/>
  <c r="E18" i="12"/>
  <c r="F18" i="12" s="1"/>
  <c r="I17" i="12"/>
  <c r="E17" i="12"/>
  <c r="F17" i="12" s="1"/>
  <c r="S2" i="12"/>
  <c r="R2" i="12"/>
  <c r="J284" i="10"/>
  <c r="I284" i="10"/>
  <c r="F284" i="10"/>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E272" i="10"/>
  <c r="F272" i="10" s="1"/>
  <c r="I271" i="10"/>
  <c r="F271" i="10"/>
  <c r="E271" i="10"/>
  <c r="C268" i="10"/>
  <c r="J261" i="10"/>
  <c r="I261" i="10"/>
  <c r="F261"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E249" i="10"/>
  <c r="F249" i="10" s="1"/>
  <c r="I248" i="10"/>
  <c r="E248" i="10"/>
  <c r="F248" i="10" s="1"/>
  <c r="C245" i="10"/>
  <c r="J238" i="10"/>
  <c r="I238" i="10"/>
  <c r="F238"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E226" i="10"/>
  <c r="F226" i="10" s="1"/>
  <c r="I225" i="10"/>
  <c r="E225" i="10"/>
  <c r="F225" i="10" s="1"/>
  <c r="C222" i="10"/>
  <c r="J215" i="10"/>
  <c r="I215" i="10"/>
  <c r="F215"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E203" i="10"/>
  <c r="F203" i="10" s="1"/>
  <c r="I202" i="10"/>
  <c r="E202" i="10"/>
  <c r="F202" i="10" s="1"/>
  <c r="C199" i="10"/>
  <c r="J192" i="10"/>
  <c r="I192" i="10"/>
  <c r="F192"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E180" i="10"/>
  <c r="F180" i="10" s="1"/>
  <c r="I179" i="10"/>
  <c r="E179" i="10"/>
  <c r="F179" i="10" s="1"/>
  <c r="C176" i="10"/>
  <c r="J169" i="10"/>
  <c r="I169" i="10"/>
  <c r="F169"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E157" i="10"/>
  <c r="F157" i="10" s="1"/>
  <c r="I156" i="10"/>
  <c r="F156" i="10"/>
  <c r="E156" i="10"/>
  <c r="C153" i="10"/>
  <c r="J146" i="10"/>
  <c r="I146" i="10"/>
  <c r="F146"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E134" i="10"/>
  <c r="F134" i="10" s="1"/>
  <c r="I133" i="10"/>
  <c r="E133" i="10"/>
  <c r="F133" i="10" s="1"/>
  <c r="C130" i="10"/>
  <c r="J123" i="10"/>
  <c r="I123" i="10"/>
  <c r="F123"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E111" i="10"/>
  <c r="F111" i="10" s="1"/>
  <c r="I110" i="10"/>
  <c r="E110" i="10"/>
  <c r="F110" i="10" s="1"/>
  <c r="C107" i="10"/>
  <c r="J100" i="10"/>
  <c r="I100" i="10"/>
  <c r="F100"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D80" i="10" s="1"/>
  <c r="J88" i="10"/>
  <c r="I88" i="10"/>
  <c r="E88" i="10"/>
  <c r="F88" i="10" s="1"/>
  <c r="I87" i="10"/>
  <c r="E87" i="10"/>
  <c r="F87" i="10" s="1"/>
  <c r="C84" i="10"/>
  <c r="J77" i="10"/>
  <c r="I77" i="10"/>
  <c r="F77"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E65" i="10"/>
  <c r="F65" i="10" s="1"/>
  <c r="I64" i="10"/>
  <c r="E64" i="10"/>
  <c r="F64" i="10" s="1"/>
  <c r="D57" i="10" s="1"/>
  <c r="C61" i="10"/>
  <c r="J54" i="10"/>
  <c r="I54" i="10"/>
  <c r="F54"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E42" i="10"/>
  <c r="F42" i="10" s="1"/>
  <c r="I41" i="10"/>
  <c r="E41" i="10"/>
  <c r="F41" i="10" s="1"/>
  <c r="J30" i="10"/>
  <c r="I30" i="10"/>
  <c r="F30" i="10"/>
  <c r="J29" i="10"/>
  <c r="I29" i="10"/>
  <c r="F29" i="10"/>
  <c r="J28" i="10"/>
  <c r="I28" i="10"/>
  <c r="F28" i="10"/>
  <c r="I27" i="10"/>
  <c r="F27" i="10"/>
  <c r="I26" i="10"/>
  <c r="F26" i="10"/>
  <c r="I25" i="10"/>
  <c r="F25" i="10"/>
  <c r="I24" i="10"/>
  <c r="F24" i="10"/>
  <c r="I23" i="10"/>
  <c r="F23" i="10"/>
  <c r="I22" i="10"/>
  <c r="F22" i="10"/>
  <c r="I21" i="10"/>
  <c r="F21" i="10"/>
  <c r="J20" i="10"/>
  <c r="I20" i="10"/>
  <c r="F20" i="10"/>
  <c r="I19" i="10"/>
  <c r="F19" i="10"/>
  <c r="I18" i="10"/>
  <c r="F18" i="10"/>
  <c r="I17" i="10"/>
  <c r="E17" i="10"/>
  <c r="F17" i="10" s="1"/>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D48" i="9" s="1"/>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J26" i="9"/>
  <c r="I26" i="9"/>
  <c r="F26" i="9"/>
  <c r="J25" i="9"/>
  <c r="I25" i="9"/>
  <c r="F25" i="9"/>
  <c r="J24" i="9"/>
  <c r="I24" i="9"/>
  <c r="F24" i="9"/>
  <c r="J23" i="9"/>
  <c r="I23" i="9"/>
  <c r="F23" i="9"/>
  <c r="J22" i="9"/>
  <c r="I22" i="9"/>
  <c r="F22" i="9"/>
  <c r="J21" i="9"/>
  <c r="I21" i="9"/>
  <c r="F21" i="9"/>
  <c r="I20" i="9"/>
  <c r="F20" i="9"/>
  <c r="J19" i="9"/>
  <c r="I19" i="9"/>
  <c r="F19" i="9"/>
  <c r="J18" i="9"/>
  <c r="I18" i="9"/>
  <c r="F18" i="9"/>
  <c r="I17" i="9"/>
  <c r="F17" i="9"/>
  <c r="S2" i="9"/>
  <c r="R2" i="9"/>
  <c r="K967" i="8"/>
  <c r="J967" i="8"/>
  <c r="K966" i="8"/>
  <c r="J966" i="8"/>
  <c r="K965" i="8"/>
  <c r="J965" i="8"/>
  <c r="G965" i="8"/>
  <c r="K964" i="8"/>
  <c r="J964" i="8"/>
  <c r="G964" i="8"/>
  <c r="K963" i="8"/>
  <c r="J963" i="8"/>
  <c r="G963" i="8"/>
  <c r="K962" i="8"/>
  <c r="J962" i="8"/>
  <c r="G962" i="8"/>
  <c r="K961" i="8"/>
  <c r="J961" i="8"/>
  <c r="K960" i="8"/>
  <c r="J960" i="8"/>
  <c r="K959" i="8"/>
  <c r="J959" i="8"/>
  <c r="G959" i="8"/>
  <c r="K958" i="8"/>
  <c r="J958" i="8"/>
  <c r="K957" i="8"/>
  <c r="J957" i="8"/>
  <c r="K956" i="8"/>
  <c r="J956" i="8"/>
  <c r="F956" i="8"/>
  <c r="G956" i="8" s="1"/>
  <c r="F958" i="8" s="1"/>
  <c r="G958" i="8" s="1"/>
  <c r="K955" i="8"/>
  <c r="J955" i="8"/>
  <c r="K954" i="8"/>
  <c r="J954" i="8"/>
  <c r="K953" i="8"/>
  <c r="J953" i="8"/>
  <c r="F953" i="8"/>
  <c r="G953" i="8" s="1"/>
  <c r="F955" i="8" s="1"/>
  <c r="G955" i="8" s="1"/>
  <c r="K952" i="8"/>
  <c r="J952" i="8"/>
  <c r="K951" i="8"/>
  <c r="J951" i="8"/>
  <c r="K950" i="8"/>
  <c r="J950" i="8"/>
  <c r="F950" i="8"/>
  <c r="G950" i="8" s="1"/>
  <c r="F952" i="8" s="1"/>
  <c r="G952" i="8" s="1"/>
  <c r="K949" i="8"/>
  <c r="J949" i="8"/>
  <c r="K948" i="8"/>
  <c r="J948" i="8"/>
  <c r="K947" i="8"/>
  <c r="J947" i="8"/>
  <c r="F947" i="8"/>
  <c r="G947" i="8" s="1"/>
  <c r="F949" i="8" s="1"/>
  <c r="G949" i="8" s="1"/>
  <c r="K946" i="8"/>
  <c r="J946" i="8"/>
  <c r="K945" i="8"/>
  <c r="J945" i="8"/>
  <c r="K944" i="8"/>
  <c r="J944" i="8"/>
  <c r="F944" i="8"/>
  <c r="G944" i="8" s="1"/>
  <c r="F946" i="8" s="1"/>
  <c r="G946" i="8" s="1"/>
  <c r="K943" i="8"/>
  <c r="J943" i="8"/>
  <c r="K942" i="8"/>
  <c r="J942" i="8"/>
  <c r="K941" i="8"/>
  <c r="J941" i="8"/>
  <c r="F941" i="8"/>
  <c r="G941" i="8" s="1"/>
  <c r="F943" i="8" s="1"/>
  <c r="G943" i="8" s="1"/>
  <c r="K940" i="8"/>
  <c r="J940" i="8"/>
  <c r="K939" i="8"/>
  <c r="J939" i="8"/>
  <c r="K938" i="8"/>
  <c r="J938" i="8"/>
  <c r="F938" i="8"/>
  <c r="G938" i="8" s="1"/>
  <c r="F940" i="8" s="1"/>
  <c r="G940" i="8" s="1"/>
  <c r="K937" i="8"/>
  <c r="J937" i="8"/>
  <c r="K936" i="8"/>
  <c r="J936" i="8"/>
  <c r="K935" i="8"/>
  <c r="J935" i="8"/>
  <c r="F935" i="8"/>
  <c r="G935" i="8" s="1"/>
  <c r="F937" i="8" s="1"/>
  <c r="G937" i="8" s="1"/>
  <c r="K934" i="8"/>
  <c r="J934" i="8"/>
  <c r="K933" i="8"/>
  <c r="J933" i="8"/>
  <c r="K932" i="8"/>
  <c r="J932" i="8"/>
  <c r="F932" i="8"/>
  <c r="G932" i="8" s="1"/>
  <c r="F934" i="8" s="1"/>
  <c r="G934" i="8" s="1"/>
  <c r="K931" i="8"/>
  <c r="J931" i="8"/>
  <c r="K930" i="8"/>
  <c r="J930" i="8"/>
  <c r="K929" i="8"/>
  <c r="J929" i="8"/>
  <c r="F929" i="8"/>
  <c r="G929" i="8" s="1"/>
  <c r="F931" i="8" s="1"/>
  <c r="G931" i="8" s="1"/>
  <c r="K928" i="8"/>
  <c r="J928" i="8"/>
  <c r="K927" i="8"/>
  <c r="J927" i="8"/>
  <c r="K926" i="8"/>
  <c r="J926" i="8"/>
  <c r="F926" i="8"/>
  <c r="G926" i="8" s="1"/>
  <c r="F928" i="8" s="1"/>
  <c r="G928" i="8" s="1"/>
  <c r="K925" i="8"/>
  <c r="J925" i="8"/>
  <c r="K924" i="8"/>
  <c r="J924" i="8"/>
  <c r="K923" i="8"/>
  <c r="J923" i="8"/>
  <c r="F923" i="8"/>
  <c r="G923" i="8" s="1"/>
  <c r="F925" i="8" s="1"/>
  <c r="G925" i="8" s="1"/>
  <c r="K922" i="8"/>
  <c r="J922" i="8"/>
  <c r="K921" i="8"/>
  <c r="J921" i="8"/>
  <c r="K920" i="8"/>
  <c r="J920" i="8"/>
  <c r="F920" i="8"/>
  <c r="G920" i="8" s="1"/>
  <c r="F922" i="8" s="1"/>
  <c r="G922" i="8" s="1"/>
  <c r="K919" i="8"/>
  <c r="J919" i="8"/>
  <c r="K918" i="8"/>
  <c r="J918" i="8"/>
  <c r="J917" i="8"/>
  <c r="F917" i="8"/>
  <c r="G917" i="8" s="1"/>
  <c r="F919" i="8" s="1"/>
  <c r="G919" i="8" s="1"/>
  <c r="C914" i="8"/>
  <c r="K907" i="8"/>
  <c r="J907" i="8"/>
  <c r="K906" i="8"/>
  <c r="J906" i="8"/>
  <c r="K905" i="8"/>
  <c r="J905" i="8"/>
  <c r="G905" i="8"/>
  <c r="K904" i="8"/>
  <c r="J904" i="8"/>
  <c r="G904" i="8"/>
  <c r="K903" i="8"/>
  <c r="J903" i="8"/>
  <c r="G903" i="8"/>
  <c r="K902" i="8"/>
  <c r="J902" i="8"/>
  <c r="G902" i="8"/>
  <c r="K901" i="8"/>
  <c r="J901" i="8"/>
  <c r="K900" i="8"/>
  <c r="J900" i="8"/>
  <c r="K899" i="8"/>
  <c r="J899" i="8"/>
  <c r="G899" i="8"/>
  <c r="K898" i="8"/>
  <c r="J898" i="8"/>
  <c r="K897" i="8"/>
  <c r="J897" i="8"/>
  <c r="K896" i="8"/>
  <c r="J896" i="8"/>
  <c r="F896" i="8"/>
  <c r="G896" i="8" s="1"/>
  <c r="F897" i="8" s="1"/>
  <c r="G897" i="8" s="1"/>
  <c r="K895" i="8"/>
  <c r="J895" i="8"/>
  <c r="K894" i="8"/>
  <c r="J894" i="8"/>
  <c r="K893" i="8"/>
  <c r="J893" i="8"/>
  <c r="F893" i="8"/>
  <c r="G893" i="8" s="1"/>
  <c r="F895" i="8" s="1"/>
  <c r="G895" i="8" s="1"/>
  <c r="K892" i="8"/>
  <c r="J892" i="8"/>
  <c r="K891" i="8"/>
  <c r="J891" i="8"/>
  <c r="K890" i="8"/>
  <c r="J890" i="8"/>
  <c r="F890" i="8"/>
  <c r="G890" i="8" s="1"/>
  <c r="F892" i="8" s="1"/>
  <c r="G892" i="8" s="1"/>
  <c r="K889" i="8"/>
  <c r="J889" i="8"/>
  <c r="K888" i="8"/>
  <c r="J888" i="8"/>
  <c r="K887" i="8"/>
  <c r="J887" i="8"/>
  <c r="F887" i="8"/>
  <c r="G887" i="8" s="1"/>
  <c r="F888" i="8" s="1"/>
  <c r="G888" i="8" s="1"/>
  <c r="K886" i="8"/>
  <c r="J886" i="8"/>
  <c r="F886" i="8"/>
  <c r="G886" i="8" s="1"/>
  <c r="K885" i="8"/>
  <c r="J885" i="8"/>
  <c r="K884" i="8"/>
  <c r="J884" i="8"/>
  <c r="F884" i="8"/>
  <c r="G884" i="8" s="1"/>
  <c r="F885" i="8" s="1"/>
  <c r="G885" i="8" s="1"/>
  <c r="K883" i="8"/>
  <c r="J883" i="8"/>
  <c r="K882" i="8"/>
  <c r="J882" i="8"/>
  <c r="K881" i="8"/>
  <c r="J881" i="8"/>
  <c r="F881" i="8"/>
  <c r="G881" i="8" s="1"/>
  <c r="F882" i="8" s="1"/>
  <c r="G882" i="8" s="1"/>
  <c r="K880" i="8"/>
  <c r="J880" i="8"/>
  <c r="K879" i="8"/>
  <c r="J879" i="8"/>
  <c r="K878" i="8"/>
  <c r="J878" i="8"/>
  <c r="F878" i="8"/>
  <c r="G878" i="8" s="1"/>
  <c r="F880" i="8" s="1"/>
  <c r="G880" i="8" s="1"/>
  <c r="K877" i="8"/>
  <c r="J877" i="8"/>
  <c r="K876" i="8"/>
  <c r="J876" i="8"/>
  <c r="K875" i="8"/>
  <c r="J875" i="8"/>
  <c r="F875" i="8"/>
  <c r="G875" i="8" s="1"/>
  <c r="F876" i="8" s="1"/>
  <c r="G876" i="8" s="1"/>
  <c r="K874" i="8"/>
  <c r="J874" i="8"/>
  <c r="K873" i="8"/>
  <c r="J873" i="8"/>
  <c r="K872" i="8"/>
  <c r="J872" i="8"/>
  <c r="F872" i="8"/>
  <c r="G872" i="8" s="1"/>
  <c r="F873" i="8" s="1"/>
  <c r="G873" i="8" s="1"/>
  <c r="K871" i="8"/>
  <c r="J871" i="8"/>
  <c r="K870" i="8"/>
  <c r="J870" i="8"/>
  <c r="K869" i="8"/>
  <c r="J869" i="8"/>
  <c r="F869" i="8"/>
  <c r="G869" i="8" s="1"/>
  <c r="F871" i="8" s="1"/>
  <c r="G871" i="8" s="1"/>
  <c r="K868" i="8"/>
  <c r="J868" i="8"/>
  <c r="K867" i="8"/>
  <c r="J867" i="8"/>
  <c r="K866" i="8"/>
  <c r="J866" i="8"/>
  <c r="F866" i="8"/>
  <c r="G866" i="8" s="1"/>
  <c r="F868" i="8" s="1"/>
  <c r="G868" i="8" s="1"/>
  <c r="K865" i="8"/>
  <c r="J865" i="8"/>
  <c r="K864" i="8"/>
  <c r="J864" i="8"/>
  <c r="K863" i="8"/>
  <c r="J863" i="8"/>
  <c r="F863" i="8"/>
  <c r="G863" i="8" s="1"/>
  <c r="F864" i="8" s="1"/>
  <c r="G864" i="8" s="1"/>
  <c r="K862" i="8"/>
  <c r="J862" i="8"/>
  <c r="K861" i="8"/>
  <c r="J861" i="8"/>
  <c r="K860" i="8"/>
  <c r="J860" i="8"/>
  <c r="F860" i="8"/>
  <c r="G860" i="8" s="1"/>
  <c r="F861" i="8" s="1"/>
  <c r="G861" i="8" s="1"/>
  <c r="K859" i="8"/>
  <c r="J859" i="8"/>
  <c r="K858" i="8"/>
  <c r="J858" i="8"/>
  <c r="J857" i="8"/>
  <c r="F857" i="8"/>
  <c r="G857" i="8" s="1"/>
  <c r="C854" i="8"/>
  <c r="K847" i="8"/>
  <c r="J847" i="8"/>
  <c r="K846" i="8"/>
  <c r="J846" i="8"/>
  <c r="K845" i="8"/>
  <c r="J845" i="8"/>
  <c r="G845" i="8"/>
  <c r="K844" i="8"/>
  <c r="J844" i="8"/>
  <c r="G844" i="8"/>
  <c r="K843" i="8"/>
  <c r="J843" i="8"/>
  <c r="G843" i="8"/>
  <c r="K842" i="8"/>
  <c r="J842" i="8"/>
  <c r="G842" i="8"/>
  <c r="K841" i="8"/>
  <c r="J841" i="8"/>
  <c r="K840" i="8"/>
  <c r="J840" i="8"/>
  <c r="K839" i="8"/>
  <c r="J839" i="8"/>
  <c r="G839" i="8"/>
  <c r="K838" i="8"/>
  <c r="J838" i="8"/>
  <c r="K837" i="8"/>
  <c r="J837" i="8"/>
  <c r="K836" i="8"/>
  <c r="J836" i="8"/>
  <c r="F836" i="8"/>
  <c r="G836" i="8" s="1"/>
  <c r="K835" i="8"/>
  <c r="J835" i="8"/>
  <c r="K834" i="8"/>
  <c r="J834" i="8"/>
  <c r="K833" i="8"/>
  <c r="J833" i="8"/>
  <c r="F833" i="8"/>
  <c r="G833" i="8" s="1"/>
  <c r="K832" i="8"/>
  <c r="J832" i="8"/>
  <c r="K831" i="8"/>
  <c r="J831" i="8"/>
  <c r="K830" i="8"/>
  <c r="J830" i="8"/>
  <c r="F830" i="8"/>
  <c r="G830" i="8" s="1"/>
  <c r="K829" i="8"/>
  <c r="J829" i="8"/>
  <c r="K828" i="8"/>
  <c r="J828" i="8"/>
  <c r="K827" i="8"/>
  <c r="J827" i="8"/>
  <c r="F827" i="8"/>
  <c r="G827" i="8" s="1"/>
  <c r="K826" i="8"/>
  <c r="J826" i="8"/>
  <c r="K825" i="8"/>
  <c r="J825" i="8"/>
  <c r="K824" i="8"/>
  <c r="J824" i="8"/>
  <c r="F824" i="8"/>
  <c r="G824" i="8" s="1"/>
  <c r="K823" i="8"/>
  <c r="J823" i="8"/>
  <c r="K822" i="8"/>
  <c r="J822" i="8"/>
  <c r="K821" i="8"/>
  <c r="J821" i="8"/>
  <c r="F821" i="8"/>
  <c r="G821" i="8" s="1"/>
  <c r="K820" i="8"/>
  <c r="J820" i="8"/>
  <c r="K819" i="8"/>
  <c r="J819" i="8"/>
  <c r="K818" i="8"/>
  <c r="J818" i="8"/>
  <c r="F818" i="8"/>
  <c r="G818" i="8" s="1"/>
  <c r="K817" i="8"/>
  <c r="J817" i="8"/>
  <c r="K816" i="8"/>
  <c r="J816" i="8"/>
  <c r="K815" i="8"/>
  <c r="J815" i="8"/>
  <c r="F815" i="8"/>
  <c r="G815" i="8" s="1"/>
  <c r="K814" i="8"/>
  <c r="J814" i="8"/>
  <c r="K813" i="8"/>
  <c r="J813" i="8"/>
  <c r="K812" i="8"/>
  <c r="J812" i="8"/>
  <c r="F812" i="8"/>
  <c r="G812" i="8" s="1"/>
  <c r="F813" i="8" s="1"/>
  <c r="G813" i="8" s="1"/>
  <c r="K811" i="8"/>
  <c r="J811" i="8"/>
  <c r="K810" i="8"/>
  <c r="J810" i="8"/>
  <c r="K809" i="8"/>
  <c r="J809" i="8"/>
  <c r="F809" i="8"/>
  <c r="G809" i="8" s="1"/>
  <c r="F811" i="8" s="1"/>
  <c r="G811" i="8" s="1"/>
  <c r="K808" i="8"/>
  <c r="J808" i="8"/>
  <c r="K807" i="8"/>
  <c r="J807" i="8"/>
  <c r="K806" i="8"/>
  <c r="J806" i="8"/>
  <c r="F806" i="8"/>
  <c r="G806" i="8" s="1"/>
  <c r="F808" i="8" s="1"/>
  <c r="G808" i="8" s="1"/>
  <c r="K805" i="8"/>
  <c r="J805" i="8"/>
  <c r="K804" i="8"/>
  <c r="J804" i="8"/>
  <c r="K803" i="8"/>
  <c r="J803" i="8"/>
  <c r="F803" i="8"/>
  <c r="G803" i="8" s="1"/>
  <c r="K802" i="8"/>
  <c r="J802" i="8"/>
  <c r="K801" i="8"/>
  <c r="J801" i="8"/>
  <c r="K800" i="8"/>
  <c r="J800" i="8"/>
  <c r="F800" i="8"/>
  <c r="G800" i="8" s="1"/>
  <c r="F801" i="8" s="1"/>
  <c r="G801" i="8" s="1"/>
  <c r="K799" i="8"/>
  <c r="J799" i="8"/>
  <c r="K798" i="8"/>
  <c r="J798" i="8"/>
  <c r="J797" i="8"/>
  <c r="G797" i="8"/>
  <c r="F799" i="8" s="1"/>
  <c r="G799" i="8" s="1"/>
  <c r="F797" i="8"/>
  <c r="C794" i="8"/>
  <c r="K787" i="8"/>
  <c r="J787" i="8"/>
  <c r="K786" i="8"/>
  <c r="J786" i="8"/>
  <c r="K785" i="8"/>
  <c r="J785" i="8"/>
  <c r="G785" i="8"/>
  <c r="K784" i="8"/>
  <c r="J784" i="8"/>
  <c r="G784" i="8"/>
  <c r="K783" i="8"/>
  <c r="J783" i="8"/>
  <c r="G783" i="8"/>
  <c r="K782" i="8"/>
  <c r="J782" i="8"/>
  <c r="G782" i="8"/>
  <c r="K781" i="8"/>
  <c r="J781" i="8"/>
  <c r="K780" i="8"/>
  <c r="J780" i="8"/>
  <c r="K779" i="8"/>
  <c r="J779" i="8"/>
  <c r="G779" i="8"/>
  <c r="K778" i="8"/>
  <c r="J778" i="8"/>
  <c r="K777" i="8"/>
  <c r="J777" i="8"/>
  <c r="K776" i="8"/>
  <c r="J776" i="8"/>
  <c r="G776" i="8"/>
  <c r="F776" i="8"/>
  <c r="K775" i="8"/>
  <c r="J775" i="8"/>
  <c r="K774" i="8"/>
  <c r="J774" i="8"/>
  <c r="K773" i="8"/>
  <c r="J773" i="8"/>
  <c r="G773" i="8"/>
  <c r="F773" i="8"/>
  <c r="K772" i="8"/>
  <c r="J772" i="8"/>
  <c r="K771" i="8"/>
  <c r="J771" i="8"/>
  <c r="K770" i="8"/>
  <c r="J770" i="8"/>
  <c r="G770" i="8"/>
  <c r="F770" i="8"/>
  <c r="K769" i="8"/>
  <c r="J769" i="8"/>
  <c r="K768" i="8"/>
  <c r="J768" i="8"/>
  <c r="K767" i="8"/>
  <c r="J767" i="8"/>
  <c r="G767" i="8"/>
  <c r="F767" i="8"/>
  <c r="K766" i="8"/>
  <c r="J766" i="8"/>
  <c r="K765" i="8"/>
  <c r="J765" i="8"/>
  <c r="K764" i="8"/>
  <c r="J764" i="8"/>
  <c r="G764" i="8"/>
  <c r="F764" i="8"/>
  <c r="K763" i="8"/>
  <c r="J763" i="8"/>
  <c r="K762" i="8"/>
  <c r="J762" i="8"/>
  <c r="K761" i="8"/>
  <c r="J761" i="8"/>
  <c r="G761" i="8"/>
  <c r="F761" i="8"/>
  <c r="K760" i="8"/>
  <c r="J760" i="8"/>
  <c r="K759" i="8"/>
  <c r="J759" i="8"/>
  <c r="K758" i="8"/>
  <c r="J758" i="8"/>
  <c r="G758" i="8"/>
  <c r="F758" i="8"/>
  <c r="K757" i="8"/>
  <c r="J757" i="8"/>
  <c r="K756" i="8"/>
  <c r="J756" i="8"/>
  <c r="K755" i="8"/>
  <c r="J755" i="8"/>
  <c r="G755" i="8"/>
  <c r="F755" i="8"/>
  <c r="K754" i="8"/>
  <c r="J754" i="8"/>
  <c r="K753" i="8"/>
  <c r="J753" i="8"/>
  <c r="K752" i="8"/>
  <c r="J752" i="8"/>
  <c r="G752" i="8"/>
  <c r="F752" i="8"/>
  <c r="K751" i="8"/>
  <c r="J751" i="8"/>
  <c r="K750" i="8"/>
  <c r="J750" i="8"/>
  <c r="K749" i="8"/>
  <c r="J749" i="8"/>
  <c r="G749" i="8"/>
  <c r="F749" i="8"/>
  <c r="K748" i="8"/>
  <c r="J748" i="8"/>
  <c r="K747" i="8"/>
  <c r="J747" i="8"/>
  <c r="K746" i="8"/>
  <c r="J746" i="8"/>
  <c r="G746" i="8"/>
  <c r="F746" i="8"/>
  <c r="K745" i="8"/>
  <c r="J745" i="8"/>
  <c r="K744" i="8"/>
  <c r="J744" i="8"/>
  <c r="K743" i="8"/>
  <c r="J743" i="8"/>
  <c r="G743" i="8"/>
  <c r="F743" i="8"/>
  <c r="K742" i="8"/>
  <c r="J742" i="8"/>
  <c r="K741" i="8"/>
  <c r="J741" i="8"/>
  <c r="K740" i="8"/>
  <c r="J740" i="8"/>
  <c r="G740" i="8"/>
  <c r="F740" i="8"/>
  <c r="K739" i="8"/>
  <c r="J739" i="8"/>
  <c r="K738" i="8"/>
  <c r="J738" i="8"/>
  <c r="J737" i="8"/>
  <c r="F737" i="8"/>
  <c r="G737" i="8" s="1"/>
  <c r="C734" i="8"/>
  <c r="K727" i="8"/>
  <c r="J727" i="8"/>
  <c r="K726" i="8"/>
  <c r="J726" i="8"/>
  <c r="K725" i="8"/>
  <c r="J725" i="8"/>
  <c r="G725" i="8"/>
  <c r="K724" i="8"/>
  <c r="J724" i="8"/>
  <c r="G724" i="8"/>
  <c r="K723" i="8"/>
  <c r="J723" i="8"/>
  <c r="G723" i="8"/>
  <c r="K722" i="8"/>
  <c r="J722" i="8"/>
  <c r="G722" i="8"/>
  <c r="K721" i="8"/>
  <c r="J721" i="8"/>
  <c r="K720" i="8"/>
  <c r="J720" i="8"/>
  <c r="K719" i="8"/>
  <c r="J719" i="8"/>
  <c r="G719" i="8"/>
  <c r="K718" i="8"/>
  <c r="J718" i="8"/>
  <c r="K717" i="8"/>
  <c r="J717" i="8"/>
  <c r="K716" i="8"/>
  <c r="J716" i="8"/>
  <c r="F716" i="8"/>
  <c r="G716" i="8" s="1"/>
  <c r="K715" i="8"/>
  <c r="J715" i="8"/>
  <c r="K714" i="8"/>
  <c r="J714" i="8"/>
  <c r="K713" i="8"/>
  <c r="J713" i="8"/>
  <c r="F713" i="8"/>
  <c r="G713" i="8" s="1"/>
  <c r="K712" i="8"/>
  <c r="J712" i="8"/>
  <c r="K711" i="8"/>
  <c r="J711" i="8"/>
  <c r="K710" i="8"/>
  <c r="J710" i="8"/>
  <c r="F710" i="8"/>
  <c r="G710" i="8" s="1"/>
  <c r="K709" i="8"/>
  <c r="J709" i="8"/>
  <c r="K708" i="8"/>
  <c r="J708" i="8"/>
  <c r="K707" i="8"/>
  <c r="J707" i="8"/>
  <c r="F707" i="8"/>
  <c r="G707" i="8" s="1"/>
  <c r="K706" i="8"/>
  <c r="J706" i="8"/>
  <c r="K705" i="8"/>
  <c r="J705" i="8"/>
  <c r="K704" i="8"/>
  <c r="J704" i="8"/>
  <c r="F704" i="8"/>
  <c r="G704" i="8" s="1"/>
  <c r="K703" i="8"/>
  <c r="J703" i="8"/>
  <c r="K702" i="8"/>
  <c r="J702" i="8"/>
  <c r="K701" i="8"/>
  <c r="J701" i="8"/>
  <c r="F701" i="8"/>
  <c r="G701" i="8" s="1"/>
  <c r="K700" i="8"/>
  <c r="J700" i="8"/>
  <c r="K699" i="8"/>
  <c r="J699" i="8"/>
  <c r="K698" i="8"/>
  <c r="J698" i="8"/>
  <c r="F698" i="8"/>
  <c r="G698" i="8" s="1"/>
  <c r="K697" i="8"/>
  <c r="J697" i="8"/>
  <c r="K696" i="8"/>
  <c r="J696" i="8"/>
  <c r="K695" i="8"/>
  <c r="J695" i="8"/>
  <c r="F695" i="8"/>
  <c r="G695" i="8" s="1"/>
  <c r="K694" i="8"/>
  <c r="J694" i="8"/>
  <c r="K693" i="8"/>
  <c r="J693" i="8"/>
  <c r="K692" i="8"/>
  <c r="J692" i="8"/>
  <c r="F692" i="8"/>
  <c r="G692" i="8" s="1"/>
  <c r="K691" i="8"/>
  <c r="J691" i="8"/>
  <c r="K690" i="8"/>
  <c r="J690" i="8"/>
  <c r="K689" i="8"/>
  <c r="J689" i="8"/>
  <c r="F689" i="8"/>
  <c r="G689" i="8" s="1"/>
  <c r="K688" i="8"/>
  <c r="J688" i="8"/>
  <c r="K687" i="8"/>
  <c r="J687" i="8"/>
  <c r="K686" i="8"/>
  <c r="J686" i="8"/>
  <c r="F686" i="8"/>
  <c r="G686" i="8" s="1"/>
  <c r="K685" i="8"/>
  <c r="J685" i="8"/>
  <c r="K684" i="8"/>
  <c r="J684" i="8"/>
  <c r="K683" i="8"/>
  <c r="J683" i="8"/>
  <c r="F683" i="8"/>
  <c r="G683" i="8" s="1"/>
  <c r="K682" i="8"/>
  <c r="J682" i="8"/>
  <c r="K681" i="8"/>
  <c r="J681" i="8"/>
  <c r="K680" i="8"/>
  <c r="J680" i="8"/>
  <c r="F680" i="8"/>
  <c r="G680" i="8" s="1"/>
  <c r="K679" i="8"/>
  <c r="J679" i="8"/>
  <c r="K678" i="8"/>
  <c r="J678" i="8"/>
  <c r="J677" i="8"/>
  <c r="G677" i="8"/>
  <c r="F677" i="8"/>
  <c r="C674" i="8"/>
  <c r="K667" i="8"/>
  <c r="J667" i="8"/>
  <c r="K666" i="8"/>
  <c r="J666" i="8"/>
  <c r="K665" i="8"/>
  <c r="J665" i="8"/>
  <c r="G665" i="8"/>
  <c r="K664" i="8"/>
  <c r="J664" i="8"/>
  <c r="G664" i="8"/>
  <c r="K663" i="8"/>
  <c r="J663" i="8"/>
  <c r="G663" i="8"/>
  <c r="K662" i="8"/>
  <c r="J662" i="8"/>
  <c r="G662" i="8"/>
  <c r="K661" i="8"/>
  <c r="J661" i="8"/>
  <c r="K660" i="8"/>
  <c r="J660" i="8"/>
  <c r="K659" i="8"/>
  <c r="J659" i="8"/>
  <c r="G659" i="8"/>
  <c r="K658" i="8"/>
  <c r="J658" i="8"/>
  <c r="K657" i="8"/>
  <c r="J657" i="8"/>
  <c r="K656" i="8"/>
  <c r="J656" i="8"/>
  <c r="G656" i="8"/>
  <c r="F656" i="8"/>
  <c r="K655" i="8"/>
  <c r="J655" i="8"/>
  <c r="K654" i="8"/>
  <c r="J654" i="8"/>
  <c r="K653" i="8"/>
  <c r="J653" i="8"/>
  <c r="G653" i="8"/>
  <c r="F653" i="8"/>
  <c r="K652" i="8"/>
  <c r="J652" i="8"/>
  <c r="K651" i="8"/>
  <c r="J651" i="8"/>
  <c r="K650" i="8"/>
  <c r="J650" i="8"/>
  <c r="G650" i="8"/>
  <c r="F650" i="8"/>
  <c r="K649" i="8"/>
  <c r="J649" i="8"/>
  <c r="K648" i="8"/>
  <c r="J648" i="8"/>
  <c r="K647" i="8"/>
  <c r="J647" i="8"/>
  <c r="G647" i="8"/>
  <c r="F647" i="8"/>
  <c r="K646" i="8"/>
  <c r="J646" i="8"/>
  <c r="K645" i="8"/>
  <c r="J645" i="8"/>
  <c r="K644" i="8"/>
  <c r="J644" i="8"/>
  <c r="G644" i="8"/>
  <c r="F644" i="8"/>
  <c r="K643" i="8"/>
  <c r="J643" i="8"/>
  <c r="K642" i="8"/>
  <c r="J642" i="8"/>
  <c r="K641" i="8"/>
  <c r="J641" i="8"/>
  <c r="G641" i="8"/>
  <c r="F641" i="8"/>
  <c r="K640" i="8"/>
  <c r="J640" i="8"/>
  <c r="K639" i="8"/>
  <c r="J639" i="8"/>
  <c r="K638" i="8"/>
  <c r="J638" i="8"/>
  <c r="G638" i="8"/>
  <c r="F638" i="8"/>
  <c r="K637" i="8"/>
  <c r="J637" i="8"/>
  <c r="K636" i="8"/>
  <c r="J636" i="8"/>
  <c r="K635" i="8"/>
  <c r="J635" i="8"/>
  <c r="F635" i="8"/>
  <c r="G635" i="8" s="1"/>
  <c r="K634" i="8"/>
  <c r="J634" i="8"/>
  <c r="K633" i="8"/>
  <c r="J633" i="8"/>
  <c r="K632" i="8"/>
  <c r="J632" i="8"/>
  <c r="F632" i="8"/>
  <c r="G632" i="8" s="1"/>
  <c r="K631" i="8"/>
  <c r="J631" i="8"/>
  <c r="K630" i="8"/>
  <c r="J630" i="8"/>
  <c r="K629" i="8"/>
  <c r="J629" i="8"/>
  <c r="F629" i="8"/>
  <c r="G629" i="8" s="1"/>
  <c r="K628" i="8"/>
  <c r="J628" i="8"/>
  <c r="K627" i="8"/>
  <c r="J627" i="8"/>
  <c r="K626" i="8"/>
  <c r="J626" i="8"/>
  <c r="F626" i="8"/>
  <c r="G626" i="8" s="1"/>
  <c r="K625" i="8"/>
  <c r="J625" i="8"/>
  <c r="K624" i="8"/>
  <c r="J624" i="8"/>
  <c r="K623" i="8"/>
  <c r="J623" i="8"/>
  <c r="F623" i="8"/>
  <c r="G623" i="8" s="1"/>
  <c r="K622" i="8"/>
  <c r="J622" i="8"/>
  <c r="K621" i="8"/>
  <c r="J621" i="8"/>
  <c r="K620" i="8"/>
  <c r="J620" i="8"/>
  <c r="F620" i="8"/>
  <c r="G620" i="8" s="1"/>
  <c r="K619" i="8"/>
  <c r="J619" i="8"/>
  <c r="K618" i="8"/>
  <c r="J618" i="8"/>
  <c r="J617" i="8"/>
  <c r="F617" i="8"/>
  <c r="G617" i="8" s="1"/>
  <c r="C614" i="8"/>
  <c r="K607" i="8"/>
  <c r="J607" i="8"/>
  <c r="K606" i="8"/>
  <c r="J606" i="8"/>
  <c r="K605" i="8"/>
  <c r="J605" i="8"/>
  <c r="G605" i="8"/>
  <c r="K604" i="8"/>
  <c r="J604" i="8"/>
  <c r="G604" i="8"/>
  <c r="K603" i="8"/>
  <c r="J603" i="8"/>
  <c r="G603" i="8"/>
  <c r="K602" i="8"/>
  <c r="J602" i="8"/>
  <c r="G602" i="8"/>
  <c r="K601" i="8"/>
  <c r="J601" i="8"/>
  <c r="K600" i="8"/>
  <c r="J600" i="8"/>
  <c r="K599" i="8"/>
  <c r="J599" i="8"/>
  <c r="G599" i="8"/>
  <c r="K598" i="8"/>
  <c r="J598" i="8"/>
  <c r="K597" i="8"/>
  <c r="J597" i="8"/>
  <c r="K596" i="8"/>
  <c r="J596" i="8"/>
  <c r="F596" i="8"/>
  <c r="G596" i="8" s="1"/>
  <c r="F598" i="8" s="1"/>
  <c r="G598" i="8" s="1"/>
  <c r="K595" i="8"/>
  <c r="J595" i="8"/>
  <c r="K594" i="8"/>
  <c r="J594" i="8"/>
  <c r="K593" i="8"/>
  <c r="J593" i="8"/>
  <c r="F593" i="8"/>
  <c r="G593" i="8" s="1"/>
  <c r="K592" i="8"/>
  <c r="J592" i="8"/>
  <c r="K591" i="8"/>
  <c r="J591" i="8"/>
  <c r="K590" i="8"/>
  <c r="J590" i="8"/>
  <c r="F590" i="8"/>
  <c r="G590" i="8" s="1"/>
  <c r="F591" i="8" s="1"/>
  <c r="G591" i="8" s="1"/>
  <c r="K589" i="8"/>
  <c r="J589" i="8"/>
  <c r="K588" i="8"/>
  <c r="J588" i="8"/>
  <c r="F588" i="8"/>
  <c r="G588" i="8" s="1"/>
  <c r="K587" i="8"/>
  <c r="J587" i="8"/>
  <c r="F587" i="8"/>
  <c r="G587" i="8" s="1"/>
  <c r="F589" i="8" s="1"/>
  <c r="G589" i="8" s="1"/>
  <c r="K586" i="8"/>
  <c r="J586" i="8"/>
  <c r="K585" i="8"/>
  <c r="J585" i="8"/>
  <c r="F585" i="8"/>
  <c r="G585" i="8" s="1"/>
  <c r="K584" i="8"/>
  <c r="J584" i="8"/>
  <c r="F584" i="8"/>
  <c r="G584" i="8" s="1"/>
  <c r="F586" i="8" s="1"/>
  <c r="G586" i="8" s="1"/>
  <c r="K583" i="8"/>
  <c r="J583" i="8"/>
  <c r="K582" i="8"/>
  <c r="J582" i="8"/>
  <c r="K581" i="8"/>
  <c r="J581" i="8"/>
  <c r="F581" i="8"/>
  <c r="G581" i="8" s="1"/>
  <c r="K580" i="8"/>
  <c r="J580" i="8"/>
  <c r="K579" i="8"/>
  <c r="J579" i="8"/>
  <c r="K578" i="8"/>
  <c r="J578" i="8"/>
  <c r="F578" i="8"/>
  <c r="G578" i="8" s="1"/>
  <c r="F579" i="8" s="1"/>
  <c r="G579" i="8" s="1"/>
  <c r="K577" i="8"/>
  <c r="J577" i="8"/>
  <c r="K576" i="8"/>
  <c r="J576" i="8"/>
  <c r="K575" i="8"/>
  <c r="J575" i="8"/>
  <c r="F575" i="8"/>
  <c r="G575" i="8" s="1"/>
  <c r="F577" i="8" s="1"/>
  <c r="G577" i="8" s="1"/>
  <c r="K574" i="8"/>
  <c r="J574" i="8"/>
  <c r="K573" i="8"/>
  <c r="J573" i="8"/>
  <c r="K572" i="8"/>
  <c r="J572" i="8"/>
  <c r="F572" i="8"/>
  <c r="G572" i="8" s="1"/>
  <c r="F574" i="8" s="1"/>
  <c r="G574" i="8" s="1"/>
  <c r="K571" i="8"/>
  <c r="J571" i="8"/>
  <c r="K570" i="8"/>
  <c r="J570" i="8"/>
  <c r="K569" i="8"/>
  <c r="J569" i="8"/>
  <c r="F569" i="8"/>
  <c r="G569" i="8" s="1"/>
  <c r="K568" i="8"/>
  <c r="J568" i="8"/>
  <c r="K567" i="8"/>
  <c r="J567" i="8"/>
  <c r="K566" i="8"/>
  <c r="J566" i="8"/>
  <c r="F566" i="8"/>
  <c r="G566" i="8" s="1"/>
  <c r="F567" i="8" s="1"/>
  <c r="G567" i="8" s="1"/>
  <c r="K565" i="8"/>
  <c r="J565" i="8"/>
  <c r="K564" i="8"/>
  <c r="J564" i="8"/>
  <c r="K563" i="8"/>
  <c r="J563" i="8"/>
  <c r="F563" i="8"/>
  <c r="G563" i="8" s="1"/>
  <c r="F565" i="8" s="1"/>
  <c r="G565" i="8" s="1"/>
  <c r="K562" i="8"/>
  <c r="J562" i="8"/>
  <c r="K561" i="8"/>
  <c r="J561" i="8"/>
  <c r="K560" i="8"/>
  <c r="J560" i="8"/>
  <c r="F560" i="8"/>
  <c r="G560" i="8" s="1"/>
  <c r="F562" i="8" s="1"/>
  <c r="G562" i="8" s="1"/>
  <c r="K559" i="8"/>
  <c r="J559" i="8"/>
  <c r="K558" i="8"/>
  <c r="J558" i="8"/>
  <c r="J557" i="8"/>
  <c r="F557" i="8"/>
  <c r="G557" i="8" s="1"/>
  <c r="C554" i="8"/>
  <c r="K547" i="8"/>
  <c r="J547" i="8"/>
  <c r="K546" i="8"/>
  <c r="J546" i="8"/>
  <c r="K545" i="8"/>
  <c r="J545" i="8"/>
  <c r="G545" i="8"/>
  <c r="K544" i="8"/>
  <c r="J544" i="8"/>
  <c r="G544" i="8"/>
  <c r="K543" i="8"/>
  <c r="J543" i="8"/>
  <c r="G543" i="8"/>
  <c r="K542" i="8"/>
  <c r="J542" i="8"/>
  <c r="G542" i="8"/>
  <c r="K541" i="8"/>
  <c r="J541" i="8"/>
  <c r="K540" i="8"/>
  <c r="J540" i="8"/>
  <c r="K539" i="8"/>
  <c r="J539" i="8"/>
  <c r="G539" i="8"/>
  <c r="K538" i="8"/>
  <c r="J538" i="8"/>
  <c r="K537" i="8"/>
  <c r="J537" i="8"/>
  <c r="K536" i="8"/>
  <c r="J536" i="8"/>
  <c r="F536" i="8"/>
  <c r="G536" i="8" s="1"/>
  <c r="K535" i="8"/>
  <c r="J535" i="8"/>
  <c r="K534" i="8"/>
  <c r="J534" i="8"/>
  <c r="K533" i="8"/>
  <c r="J533" i="8"/>
  <c r="F533" i="8"/>
  <c r="G533" i="8" s="1"/>
  <c r="K532" i="8"/>
  <c r="J532" i="8"/>
  <c r="K531" i="8"/>
  <c r="J531" i="8"/>
  <c r="K530" i="8"/>
  <c r="J530" i="8"/>
  <c r="F530" i="8"/>
  <c r="G530" i="8" s="1"/>
  <c r="K529" i="8"/>
  <c r="J529" i="8"/>
  <c r="K528" i="8"/>
  <c r="J528" i="8"/>
  <c r="K527" i="8"/>
  <c r="J527" i="8"/>
  <c r="F527" i="8"/>
  <c r="G527" i="8" s="1"/>
  <c r="K526" i="8"/>
  <c r="J526" i="8"/>
  <c r="K525" i="8"/>
  <c r="J525" i="8"/>
  <c r="K524" i="8"/>
  <c r="J524" i="8"/>
  <c r="F524" i="8"/>
  <c r="G524" i="8" s="1"/>
  <c r="K523" i="8"/>
  <c r="J523" i="8"/>
  <c r="K522" i="8"/>
  <c r="J522" i="8"/>
  <c r="K521" i="8"/>
  <c r="J521" i="8"/>
  <c r="F521" i="8"/>
  <c r="G521" i="8" s="1"/>
  <c r="K520" i="8"/>
  <c r="J520" i="8"/>
  <c r="K519" i="8"/>
  <c r="J519" i="8"/>
  <c r="K518" i="8"/>
  <c r="J518" i="8"/>
  <c r="F518" i="8"/>
  <c r="G518" i="8" s="1"/>
  <c r="K517" i="8"/>
  <c r="J517" i="8"/>
  <c r="K516" i="8"/>
  <c r="J516" i="8"/>
  <c r="K515" i="8"/>
  <c r="J515" i="8"/>
  <c r="F515" i="8"/>
  <c r="G515" i="8" s="1"/>
  <c r="K514" i="8"/>
  <c r="J514" i="8"/>
  <c r="K513" i="8"/>
  <c r="J513" i="8"/>
  <c r="K512" i="8"/>
  <c r="J512" i="8"/>
  <c r="F512" i="8"/>
  <c r="G512" i="8" s="1"/>
  <c r="K511" i="8"/>
  <c r="J511" i="8"/>
  <c r="K510" i="8"/>
  <c r="J510" i="8"/>
  <c r="K509" i="8"/>
  <c r="J509" i="8"/>
  <c r="F509" i="8"/>
  <c r="G509" i="8" s="1"/>
  <c r="K508" i="8"/>
  <c r="J508" i="8"/>
  <c r="K507" i="8"/>
  <c r="J507" i="8"/>
  <c r="K506" i="8"/>
  <c r="J506" i="8"/>
  <c r="F506" i="8"/>
  <c r="G506" i="8" s="1"/>
  <c r="K505" i="8"/>
  <c r="J505" i="8"/>
  <c r="K504" i="8"/>
  <c r="J504" i="8"/>
  <c r="K503" i="8"/>
  <c r="J503" i="8"/>
  <c r="F503" i="8"/>
  <c r="G503" i="8" s="1"/>
  <c r="K502" i="8"/>
  <c r="J502" i="8"/>
  <c r="K501" i="8"/>
  <c r="J501" i="8"/>
  <c r="K500" i="8"/>
  <c r="J500" i="8"/>
  <c r="F500" i="8"/>
  <c r="G500" i="8" s="1"/>
  <c r="K499" i="8"/>
  <c r="J499" i="8"/>
  <c r="K498" i="8"/>
  <c r="J498" i="8"/>
  <c r="J497" i="8"/>
  <c r="G497" i="8"/>
  <c r="F497" i="8"/>
  <c r="C494" i="8"/>
  <c r="K487" i="8"/>
  <c r="J487" i="8"/>
  <c r="K486" i="8"/>
  <c r="J486" i="8"/>
  <c r="K485" i="8"/>
  <c r="J485" i="8"/>
  <c r="G485" i="8"/>
  <c r="K484" i="8"/>
  <c r="J484" i="8"/>
  <c r="G484" i="8"/>
  <c r="K483" i="8"/>
  <c r="J483" i="8"/>
  <c r="G483" i="8"/>
  <c r="K482" i="8"/>
  <c r="J482" i="8"/>
  <c r="G482" i="8"/>
  <c r="K481" i="8"/>
  <c r="J481" i="8"/>
  <c r="K480" i="8"/>
  <c r="J480" i="8"/>
  <c r="K479" i="8"/>
  <c r="J479" i="8"/>
  <c r="G479" i="8"/>
  <c r="K478" i="8"/>
  <c r="J478" i="8"/>
  <c r="K477" i="8"/>
  <c r="J477" i="8"/>
  <c r="K476" i="8"/>
  <c r="J476" i="8"/>
  <c r="G476" i="8"/>
  <c r="F476" i="8"/>
  <c r="K475" i="8"/>
  <c r="J475" i="8"/>
  <c r="K474" i="8"/>
  <c r="J474" i="8"/>
  <c r="K473" i="8"/>
  <c r="J473" i="8"/>
  <c r="G473" i="8"/>
  <c r="F473" i="8"/>
  <c r="K472" i="8"/>
  <c r="J472" i="8"/>
  <c r="K471" i="8"/>
  <c r="J471" i="8"/>
  <c r="K470" i="8"/>
  <c r="J470" i="8"/>
  <c r="G470" i="8"/>
  <c r="F470" i="8"/>
  <c r="K469" i="8"/>
  <c r="J469" i="8"/>
  <c r="K468" i="8"/>
  <c r="J468" i="8"/>
  <c r="K467" i="8"/>
  <c r="J467" i="8"/>
  <c r="G467" i="8"/>
  <c r="F467" i="8"/>
  <c r="K466" i="8"/>
  <c r="J466" i="8"/>
  <c r="K465" i="8"/>
  <c r="J465" i="8"/>
  <c r="K464" i="8"/>
  <c r="J464" i="8"/>
  <c r="G464" i="8"/>
  <c r="F464" i="8"/>
  <c r="K463" i="8"/>
  <c r="J463" i="8"/>
  <c r="K462" i="8"/>
  <c r="J462" i="8"/>
  <c r="K461" i="8"/>
  <c r="J461" i="8"/>
  <c r="G461" i="8"/>
  <c r="F461" i="8"/>
  <c r="K460" i="8"/>
  <c r="J460" i="8"/>
  <c r="K459" i="8"/>
  <c r="J459" i="8"/>
  <c r="K458" i="8"/>
  <c r="J458" i="8"/>
  <c r="G458" i="8"/>
  <c r="F458" i="8"/>
  <c r="K457" i="8"/>
  <c r="J457" i="8"/>
  <c r="K456" i="8"/>
  <c r="J456" i="8"/>
  <c r="K455" i="8"/>
  <c r="J455" i="8"/>
  <c r="G455" i="8"/>
  <c r="F455" i="8"/>
  <c r="K454" i="8"/>
  <c r="J454" i="8"/>
  <c r="K453" i="8"/>
  <c r="J453" i="8"/>
  <c r="K452" i="8"/>
  <c r="J452" i="8"/>
  <c r="G452" i="8"/>
  <c r="F452" i="8"/>
  <c r="K451" i="8"/>
  <c r="J451" i="8"/>
  <c r="K450" i="8"/>
  <c r="J450" i="8"/>
  <c r="K449" i="8"/>
  <c r="J449" i="8"/>
  <c r="G449" i="8"/>
  <c r="F449" i="8"/>
  <c r="K448" i="8"/>
  <c r="J448" i="8"/>
  <c r="K447" i="8"/>
  <c r="J447" i="8"/>
  <c r="K446" i="8"/>
  <c r="J446" i="8"/>
  <c r="G446" i="8"/>
  <c r="F446" i="8"/>
  <c r="K445" i="8"/>
  <c r="J445" i="8"/>
  <c r="K444" i="8"/>
  <c r="J444" i="8"/>
  <c r="K443" i="8"/>
  <c r="J443" i="8"/>
  <c r="F443" i="8"/>
  <c r="G443" i="8" s="1"/>
  <c r="K442" i="8"/>
  <c r="J442" i="8"/>
  <c r="K441" i="8"/>
  <c r="J441" i="8"/>
  <c r="K440" i="8"/>
  <c r="J440" i="8"/>
  <c r="F440" i="8"/>
  <c r="G440" i="8" s="1"/>
  <c r="K439" i="8"/>
  <c r="J439" i="8"/>
  <c r="K438" i="8"/>
  <c r="J438" i="8"/>
  <c r="J437" i="8"/>
  <c r="F437" i="8"/>
  <c r="G437" i="8" s="1"/>
  <c r="C434" i="8"/>
  <c r="K427" i="8"/>
  <c r="J427" i="8"/>
  <c r="K426" i="8"/>
  <c r="J426" i="8"/>
  <c r="K425" i="8"/>
  <c r="J425" i="8"/>
  <c r="G425" i="8"/>
  <c r="K424" i="8"/>
  <c r="J424" i="8"/>
  <c r="G424" i="8"/>
  <c r="K423" i="8"/>
  <c r="J423" i="8"/>
  <c r="G423" i="8"/>
  <c r="K422" i="8"/>
  <c r="J422" i="8"/>
  <c r="G422" i="8"/>
  <c r="K421" i="8"/>
  <c r="J421" i="8"/>
  <c r="K420" i="8"/>
  <c r="J420" i="8"/>
  <c r="K419" i="8"/>
  <c r="J419" i="8"/>
  <c r="G419" i="8"/>
  <c r="K418" i="8"/>
  <c r="J418" i="8"/>
  <c r="K417" i="8"/>
  <c r="J417" i="8"/>
  <c r="K416" i="8"/>
  <c r="J416" i="8"/>
  <c r="F416" i="8"/>
  <c r="G416" i="8" s="1"/>
  <c r="K415" i="8"/>
  <c r="J415" i="8"/>
  <c r="K414" i="8"/>
  <c r="J414" i="8"/>
  <c r="K413" i="8"/>
  <c r="J413" i="8"/>
  <c r="F413" i="8"/>
  <c r="G413" i="8" s="1"/>
  <c r="K412" i="8"/>
  <c r="J412" i="8"/>
  <c r="K411" i="8"/>
  <c r="J411" i="8"/>
  <c r="K410" i="8"/>
  <c r="J410" i="8"/>
  <c r="F410" i="8"/>
  <c r="G410" i="8" s="1"/>
  <c r="K409" i="8"/>
  <c r="J409" i="8"/>
  <c r="K408" i="8"/>
  <c r="J408" i="8"/>
  <c r="K407" i="8"/>
  <c r="J407" i="8"/>
  <c r="F407" i="8"/>
  <c r="G407" i="8" s="1"/>
  <c r="K406" i="8"/>
  <c r="J406" i="8"/>
  <c r="K405" i="8"/>
  <c r="J405" i="8"/>
  <c r="K404" i="8"/>
  <c r="J404" i="8"/>
  <c r="F404" i="8"/>
  <c r="G404" i="8" s="1"/>
  <c r="K403" i="8"/>
  <c r="J403" i="8"/>
  <c r="K402" i="8"/>
  <c r="J402" i="8"/>
  <c r="K401" i="8"/>
  <c r="J401" i="8"/>
  <c r="F401" i="8"/>
  <c r="G401" i="8" s="1"/>
  <c r="K400" i="8"/>
  <c r="J400" i="8"/>
  <c r="K399" i="8"/>
  <c r="J399" i="8"/>
  <c r="K398" i="8"/>
  <c r="J398" i="8"/>
  <c r="F398" i="8"/>
  <c r="G398" i="8" s="1"/>
  <c r="K397" i="8"/>
  <c r="J397" i="8"/>
  <c r="K396" i="8"/>
  <c r="J396" i="8"/>
  <c r="K395" i="8"/>
  <c r="J395" i="8"/>
  <c r="F395" i="8"/>
  <c r="G395" i="8" s="1"/>
  <c r="K394" i="8"/>
  <c r="J394" i="8"/>
  <c r="K393" i="8"/>
  <c r="J393" i="8"/>
  <c r="K392" i="8"/>
  <c r="J392" i="8"/>
  <c r="F392" i="8"/>
  <c r="G392" i="8" s="1"/>
  <c r="K391" i="8"/>
  <c r="J391" i="8"/>
  <c r="K390" i="8"/>
  <c r="J390" i="8"/>
  <c r="K389" i="8"/>
  <c r="J389" i="8"/>
  <c r="F389" i="8"/>
  <c r="G389" i="8" s="1"/>
  <c r="K388" i="8"/>
  <c r="J388" i="8"/>
  <c r="K387" i="8"/>
  <c r="J387" i="8"/>
  <c r="K386" i="8"/>
  <c r="J386" i="8"/>
  <c r="F386" i="8"/>
  <c r="G386" i="8" s="1"/>
  <c r="K385" i="8"/>
  <c r="J385" i="8"/>
  <c r="K384" i="8"/>
  <c r="J384" i="8"/>
  <c r="K383" i="8"/>
  <c r="J383" i="8"/>
  <c r="F383" i="8"/>
  <c r="G383" i="8" s="1"/>
  <c r="K382" i="8"/>
  <c r="J382" i="8"/>
  <c r="K381" i="8"/>
  <c r="J381" i="8"/>
  <c r="K380" i="8"/>
  <c r="J380" i="8"/>
  <c r="F380" i="8"/>
  <c r="G380" i="8" s="1"/>
  <c r="K379" i="8"/>
  <c r="J379" i="8"/>
  <c r="K378" i="8"/>
  <c r="J378" i="8"/>
  <c r="J377" i="8"/>
  <c r="F377" i="8"/>
  <c r="G377" i="8" s="1"/>
  <c r="C374" i="8"/>
  <c r="K367" i="8"/>
  <c r="J367" i="8"/>
  <c r="K366" i="8"/>
  <c r="J366" i="8"/>
  <c r="K365" i="8"/>
  <c r="J365" i="8"/>
  <c r="G365" i="8"/>
  <c r="K364" i="8"/>
  <c r="J364" i="8"/>
  <c r="G364" i="8"/>
  <c r="K363" i="8"/>
  <c r="J363" i="8"/>
  <c r="G363" i="8"/>
  <c r="K362" i="8"/>
  <c r="J362" i="8"/>
  <c r="G362" i="8"/>
  <c r="K361" i="8"/>
  <c r="J361" i="8"/>
  <c r="K360" i="8"/>
  <c r="J360" i="8"/>
  <c r="K359" i="8"/>
  <c r="J359" i="8"/>
  <c r="G359" i="8"/>
  <c r="K358" i="8"/>
  <c r="J358" i="8"/>
  <c r="F358" i="8"/>
  <c r="G358" i="8" s="1"/>
  <c r="K357" i="8"/>
  <c r="J357" i="8"/>
  <c r="K356" i="8"/>
  <c r="J356" i="8"/>
  <c r="F356" i="8"/>
  <c r="G356" i="8" s="1"/>
  <c r="F357" i="8" s="1"/>
  <c r="G357" i="8" s="1"/>
  <c r="K355" i="8"/>
  <c r="J355" i="8"/>
  <c r="K354" i="8"/>
  <c r="J354" i="8"/>
  <c r="K353" i="8"/>
  <c r="J353" i="8"/>
  <c r="F353" i="8"/>
  <c r="G353" i="8" s="1"/>
  <c r="F355" i="8" s="1"/>
  <c r="G355" i="8" s="1"/>
  <c r="K352" i="8"/>
  <c r="J352" i="8"/>
  <c r="K351" i="8"/>
  <c r="J351" i="8"/>
  <c r="K350" i="8"/>
  <c r="J350" i="8"/>
  <c r="F350" i="8"/>
  <c r="G350" i="8" s="1"/>
  <c r="F352" i="8" s="1"/>
  <c r="G352" i="8" s="1"/>
  <c r="K349" i="8"/>
  <c r="J349" i="8"/>
  <c r="K348" i="8"/>
  <c r="J348" i="8"/>
  <c r="K347" i="8"/>
  <c r="J347" i="8"/>
  <c r="F347" i="8"/>
  <c r="G347" i="8" s="1"/>
  <c r="K346" i="8"/>
  <c r="J346" i="8"/>
  <c r="K345" i="8"/>
  <c r="J345" i="8"/>
  <c r="K344" i="8"/>
  <c r="J344" i="8"/>
  <c r="F344" i="8"/>
  <c r="G344" i="8" s="1"/>
  <c r="F345" i="8" s="1"/>
  <c r="G345" i="8" s="1"/>
  <c r="K343" i="8"/>
  <c r="J343" i="8"/>
  <c r="K342" i="8"/>
  <c r="J342" i="8"/>
  <c r="K341" i="8"/>
  <c r="J341" i="8"/>
  <c r="F341" i="8"/>
  <c r="G341" i="8" s="1"/>
  <c r="F343" i="8" s="1"/>
  <c r="G343" i="8" s="1"/>
  <c r="K340" i="8"/>
  <c r="J340" i="8"/>
  <c r="K339" i="8"/>
  <c r="J339" i="8"/>
  <c r="K338" i="8"/>
  <c r="J338" i="8"/>
  <c r="F338" i="8"/>
  <c r="G338" i="8" s="1"/>
  <c r="F340" i="8" s="1"/>
  <c r="G340" i="8" s="1"/>
  <c r="K337" i="8"/>
  <c r="J337" i="8"/>
  <c r="K336" i="8"/>
  <c r="J336" i="8"/>
  <c r="K335" i="8"/>
  <c r="J335" i="8"/>
  <c r="F335" i="8"/>
  <c r="G335" i="8" s="1"/>
  <c r="F337" i="8" s="1"/>
  <c r="G337" i="8" s="1"/>
  <c r="K334" i="8"/>
  <c r="J334" i="8"/>
  <c r="K333" i="8"/>
  <c r="J333" i="8"/>
  <c r="K332" i="8"/>
  <c r="J332" i="8"/>
  <c r="F332" i="8"/>
  <c r="G332" i="8" s="1"/>
  <c r="F334" i="8" s="1"/>
  <c r="G334" i="8" s="1"/>
  <c r="K331" i="8"/>
  <c r="J331" i="8"/>
  <c r="K330" i="8"/>
  <c r="J330" i="8"/>
  <c r="K329" i="8"/>
  <c r="J329" i="8"/>
  <c r="F329" i="8"/>
  <c r="G329" i="8" s="1"/>
  <c r="F331" i="8" s="1"/>
  <c r="G331" i="8" s="1"/>
  <c r="K328" i="8"/>
  <c r="J328" i="8"/>
  <c r="K327" i="8"/>
  <c r="J327" i="8"/>
  <c r="K326" i="8"/>
  <c r="J326" i="8"/>
  <c r="F326" i="8"/>
  <c r="G326" i="8" s="1"/>
  <c r="F328" i="8" s="1"/>
  <c r="G328" i="8" s="1"/>
  <c r="K325" i="8"/>
  <c r="J325" i="8"/>
  <c r="K324" i="8"/>
  <c r="J324" i="8"/>
  <c r="K323" i="8"/>
  <c r="J323" i="8"/>
  <c r="F323" i="8"/>
  <c r="G323" i="8" s="1"/>
  <c r="F325" i="8" s="1"/>
  <c r="G325" i="8" s="1"/>
  <c r="K322" i="8"/>
  <c r="J322" i="8"/>
  <c r="K321" i="8"/>
  <c r="J321" i="8"/>
  <c r="K320" i="8"/>
  <c r="J320" i="8"/>
  <c r="F320" i="8"/>
  <c r="G320" i="8" s="1"/>
  <c r="F322" i="8" s="1"/>
  <c r="G322" i="8" s="1"/>
  <c r="K319" i="8"/>
  <c r="J319" i="8"/>
  <c r="K318" i="8"/>
  <c r="J318" i="8"/>
  <c r="J317" i="8"/>
  <c r="G317" i="8"/>
  <c r="F317" i="8"/>
  <c r="C314" i="8"/>
  <c r="K307" i="8"/>
  <c r="J307" i="8"/>
  <c r="K306" i="8"/>
  <c r="J306" i="8"/>
  <c r="K305" i="8"/>
  <c r="J305" i="8"/>
  <c r="G305" i="8"/>
  <c r="K304" i="8"/>
  <c r="J304" i="8"/>
  <c r="G304" i="8"/>
  <c r="K303" i="8"/>
  <c r="J303" i="8"/>
  <c r="G303" i="8"/>
  <c r="K302" i="8"/>
  <c r="J302" i="8"/>
  <c r="G302" i="8"/>
  <c r="K301" i="8"/>
  <c r="J301" i="8"/>
  <c r="K300" i="8"/>
  <c r="J300" i="8"/>
  <c r="K299" i="8"/>
  <c r="J299" i="8"/>
  <c r="G299" i="8"/>
  <c r="K298" i="8"/>
  <c r="J298" i="8"/>
  <c r="K297" i="8"/>
  <c r="J297" i="8"/>
  <c r="K296" i="8"/>
  <c r="J296" i="8"/>
  <c r="G296" i="8"/>
  <c r="F296" i="8"/>
  <c r="K295" i="8"/>
  <c r="J295" i="8"/>
  <c r="K294" i="8"/>
  <c r="J294" i="8"/>
  <c r="K293" i="8"/>
  <c r="J293" i="8"/>
  <c r="G293" i="8"/>
  <c r="F293" i="8"/>
  <c r="K292" i="8"/>
  <c r="J292" i="8"/>
  <c r="K291" i="8"/>
  <c r="J291" i="8"/>
  <c r="K290" i="8"/>
  <c r="J290" i="8"/>
  <c r="G290" i="8"/>
  <c r="F290" i="8"/>
  <c r="K289" i="8"/>
  <c r="J289" i="8"/>
  <c r="K288" i="8"/>
  <c r="J288" i="8"/>
  <c r="K287" i="8"/>
  <c r="J287" i="8"/>
  <c r="G287" i="8"/>
  <c r="F287" i="8"/>
  <c r="K286" i="8"/>
  <c r="J286" i="8"/>
  <c r="K285" i="8"/>
  <c r="J285" i="8"/>
  <c r="K284" i="8"/>
  <c r="J284" i="8"/>
  <c r="G284" i="8"/>
  <c r="F284" i="8"/>
  <c r="K283" i="8"/>
  <c r="J283" i="8"/>
  <c r="K282" i="8"/>
  <c r="J282" i="8"/>
  <c r="K281" i="8"/>
  <c r="J281" i="8"/>
  <c r="G281" i="8"/>
  <c r="F281" i="8"/>
  <c r="K280" i="8"/>
  <c r="J280" i="8"/>
  <c r="K279" i="8"/>
  <c r="J279" i="8"/>
  <c r="K278" i="8"/>
  <c r="J278" i="8"/>
  <c r="G278" i="8"/>
  <c r="F278" i="8"/>
  <c r="K277" i="8"/>
  <c r="J277" i="8"/>
  <c r="K276" i="8"/>
  <c r="J276" i="8"/>
  <c r="K275" i="8"/>
  <c r="J275" i="8"/>
  <c r="G275" i="8"/>
  <c r="F275" i="8"/>
  <c r="K274" i="8"/>
  <c r="J274" i="8"/>
  <c r="K273" i="8"/>
  <c r="J273" i="8"/>
  <c r="K272" i="8"/>
  <c r="J272" i="8"/>
  <c r="G272" i="8"/>
  <c r="F272" i="8"/>
  <c r="K271" i="8"/>
  <c r="J271" i="8"/>
  <c r="K270" i="8"/>
  <c r="J270" i="8"/>
  <c r="K269" i="8"/>
  <c r="J269" i="8"/>
  <c r="G269" i="8"/>
  <c r="F269" i="8"/>
  <c r="K268" i="8"/>
  <c r="J268" i="8"/>
  <c r="K267" i="8"/>
  <c r="J267" i="8"/>
  <c r="K266" i="8"/>
  <c r="J266" i="8"/>
  <c r="G266" i="8"/>
  <c r="F266" i="8"/>
  <c r="K265" i="8"/>
  <c r="J265" i="8"/>
  <c r="K264" i="8"/>
  <c r="J264" i="8"/>
  <c r="K263" i="8"/>
  <c r="J263" i="8"/>
  <c r="G263" i="8"/>
  <c r="F263" i="8"/>
  <c r="K262" i="8"/>
  <c r="J262" i="8"/>
  <c r="K261" i="8"/>
  <c r="J261" i="8"/>
  <c r="K260" i="8"/>
  <c r="J260" i="8"/>
  <c r="F260" i="8"/>
  <c r="G260" i="8" s="1"/>
  <c r="K259" i="8"/>
  <c r="J259" i="8"/>
  <c r="K258" i="8"/>
  <c r="J258" i="8"/>
  <c r="J257" i="8"/>
  <c r="F257" i="8"/>
  <c r="G257" i="8" s="1"/>
  <c r="C254" i="8"/>
  <c r="K247" i="8"/>
  <c r="J247" i="8"/>
  <c r="K246" i="8"/>
  <c r="J246" i="8"/>
  <c r="K245" i="8"/>
  <c r="J245" i="8"/>
  <c r="G245" i="8"/>
  <c r="K244" i="8"/>
  <c r="J244" i="8"/>
  <c r="G244" i="8"/>
  <c r="K243" i="8"/>
  <c r="J243" i="8"/>
  <c r="G243" i="8"/>
  <c r="K242" i="8"/>
  <c r="J242" i="8"/>
  <c r="G242" i="8"/>
  <c r="K241" i="8"/>
  <c r="J241" i="8"/>
  <c r="K240" i="8"/>
  <c r="J240" i="8"/>
  <c r="K239" i="8"/>
  <c r="J239" i="8"/>
  <c r="G239" i="8"/>
  <c r="K238" i="8"/>
  <c r="J238" i="8"/>
  <c r="K237" i="8"/>
  <c r="J237" i="8"/>
  <c r="K236" i="8"/>
  <c r="J236" i="8"/>
  <c r="F236" i="8"/>
  <c r="G236" i="8" s="1"/>
  <c r="K235" i="8"/>
  <c r="J235" i="8"/>
  <c r="K234" i="8"/>
  <c r="J234" i="8"/>
  <c r="K233" i="8"/>
  <c r="J233" i="8"/>
  <c r="F233" i="8"/>
  <c r="G233" i="8" s="1"/>
  <c r="K232" i="8"/>
  <c r="J232" i="8"/>
  <c r="K231" i="8"/>
  <c r="J231" i="8"/>
  <c r="K230" i="8"/>
  <c r="J230" i="8"/>
  <c r="F230" i="8"/>
  <c r="G230" i="8" s="1"/>
  <c r="K229" i="8"/>
  <c r="J229" i="8"/>
  <c r="K228" i="8"/>
  <c r="J228" i="8"/>
  <c r="K227" i="8"/>
  <c r="J227" i="8"/>
  <c r="F227" i="8"/>
  <c r="G227" i="8" s="1"/>
  <c r="K226" i="8"/>
  <c r="J226" i="8"/>
  <c r="K225" i="8"/>
  <c r="J225" i="8"/>
  <c r="K224" i="8"/>
  <c r="J224" i="8"/>
  <c r="F224" i="8"/>
  <c r="G224" i="8" s="1"/>
  <c r="K223" i="8"/>
  <c r="J223" i="8"/>
  <c r="K222" i="8"/>
  <c r="J222" i="8"/>
  <c r="K221" i="8"/>
  <c r="J221" i="8"/>
  <c r="F221" i="8"/>
  <c r="G221" i="8" s="1"/>
  <c r="K220" i="8"/>
  <c r="J220" i="8"/>
  <c r="K219" i="8"/>
  <c r="J219" i="8"/>
  <c r="K218" i="8"/>
  <c r="J218" i="8"/>
  <c r="F218" i="8"/>
  <c r="G218" i="8" s="1"/>
  <c r="K217" i="8"/>
  <c r="J217" i="8"/>
  <c r="K216" i="8"/>
  <c r="J216" i="8"/>
  <c r="K215" i="8"/>
  <c r="J215" i="8"/>
  <c r="F215" i="8"/>
  <c r="G215" i="8" s="1"/>
  <c r="K214" i="8"/>
  <c r="J214" i="8"/>
  <c r="K213" i="8"/>
  <c r="J213" i="8"/>
  <c r="K212" i="8"/>
  <c r="J212" i="8"/>
  <c r="F212" i="8"/>
  <c r="G212" i="8" s="1"/>
  <c r="K211" i="8"/>
  <c r="J211" i="8"/>
  <c r="K210" i="8"/>
  <c r="J210" i="8"/>
  <c r="K209" i="8"/>
  <c r="J209" i="8"/>
  <c r="F209" i="8"/>
  <c r="G209" i="8" s="1"/>
  <c r="K208" i="8"/>
  <c r="J208" i="8"/>
  <c r="K207" i="8"/>
  <c r="J207" i="8"/>
  <c r="K206" i="8"/>
  <c r="J206" i="8"/>
  <c r="F206" i="8"/>
  <c r="G206" i="8" s="1"/>
  <c r="K205" i="8"/>
  <c r="J205" i="8"/>
  <c r="K204" i="8"/>
  <c r="J204" i="8"/>
  <c r="K203" i="8"/>
  <c r="J203" i="8"/>
  <c r="F203" i="8"/>
  <c r="G203" i="8" s="1"/>
  <c r="K202" i="8"/>
  <c r="J202" i="8"/>
  <c r="K201" i="8"/>
  <c r="J201" i="8"/>
  <c r="K200" i="8"/>
  <c r="J200" i="8"/>
  <c r="F200" i="8"/>
  <c r="G200" i="8" s="1"/>
  <c r="K199" i="8"/>
  <c r="J199" i="8"/>
  <c r="K198" i="8"/>
  <c r="J198" i="8"/>
  <c r="J197" i="8"/>
  <c r="F197" i="8"/>
  <c r="G197" i="8" s="1"/>
  <c r="F199" i="8" s="1"/>
  <c r="G199" i="8" s="1"/>
  <c r="C194" i="8"/>
  <c r="K187" i="8"/>
  <c r="J187" i="8"/>
  <c r="K186" i="8"/>
  <c r="J186" i="8"/>
  <c r="K185" i="8"/>
  <c r="J185" i="8"/>
  <c r="G185" i="8"/>
  <c r="K184" i="8"/>
  <c r="J184" i="8"/>
  <c r="G184" i="8"/>
  <c r="K183" i="8"/>
  <c r="J183" i="8"/>
  <c r="G183" i="8"/>
  <c r="K182" i="8"/>
  <c r="J182" i="8"/>
  <c r="G182" i="8"/>
  <c r="K181" i="8"/>
  <c r="J181" i="8"/>
  <c r="K180" i="8"/>
  <c r="J180" i="8"/>
  <c r="K179" i="8"/>
  <c r="J179" i="8"/>
  <c r="G179" i="8"/>
  <c r="K178" i="8"/>
  <c r="J178" i="8"/>
  <c r="K177" i="8"/>
  <c r="J177" i="8"/>
  <c r="K176" i="8"/>
  <c r="J176" i="8"/>
  <c r="F176" i="8"/>
  <c r="G176" i="8" s="1"/>
  <c r="K175" i="8"/>
  <c r="J175" i="8"/>
  <c r="K174" i="8"/>
  <c r="J174" i="8"/>
  <c r="F174" i="8"/>
  <c r="G174" i="8" s="1"/>
  <c r="K173" i="8"/>
  <c r="J173" i="8"/>
  <c r="F173" i="8"/>
  <c r="G173" i="8" s="1"/>
  <c r="F175" i="8" s="1"/>
  <c r="G175" i="8" s="1"/>
  <c r="K172" i="8"/>
  <c r="J172" i="8"/>
  <c r="K171" i="8"/>
  <c r="J171" i="8"/>
  <c r="K170" i="8"/>
  <c r="J170" i="8"/>
  <c r="F170" i="8"/>
  <c r="G170" i="8" s="1"/>
  <c r="K169" i="8"/>
  <c r="J169" i="8"/>
  <c r="K168" i="8"/>
  <c r="J168" i="8"/>
  <c r="K167" i="8"/>
  <c r="J167" i="8"/>
  <c r="F167" i="8"/>
  <c r="G167" i="8" s="1"/>
  <c r="F169" i="8" s="1"/>
  <c r="G169" i="8" s="1"/>
  <c r="K166" i="8"/>
  <c r="J166" i="8"/>
  <c r="K165" i="8"/>
  <c r="J165" i="8"/>
  <c r="K164" i="8"/>
  <c r="J164" i="8"/>
  <c r="F164" i="8"/>
  <c r="G164" i="8" s="1"/>
  <c r="K163" i="8"/>
  <c r="J163" i="8"/>
  <c r="K162" i="8"/>
  <c r="J162" i="8"/>
  <c r="K161" i="8"/>
  <c r="J161" i="8"/>
  <c r="F161" i="8"/>
  <c r="G161" i="8" s="1"/>
  <c r="K160" i="8"/>
  <c r="J160" i="8"/>
  <c r="K159" i="8"/>
  <c r="J159" i="8"/>
  <c r="K158" i="8"/>
  <c r="J158" i="8"/>
  <c r="F158" i="8"/>
  <c r="G158" i="8" s="1"/>
  <c r="K157" i="8"/>
  <c r="J157" i="8"/>
  <c r="K156" i="8"/>
  <c r="J156" i="8"/>
  <c r="F156" i="8"/>
  <c r="G156" i="8" s="1"/>
  <c r="K155" i="8"/>
  <c r="J155" i="8"/>
  <c r="F155" i="8"/>
  <c r="G155" i="8" s="1"/>
  <c r="F157" i="8" s="1"/>
  <c r="G157" i="8" s="1"/>
  <c r="K154" i="8"/>
  <c r="J154" i="8"/>
  <c r="K153" i="8"/>
  <c r="J153" i="8"/>
  <c r="K152" i="8"/>
  <c r="J152" i="8"/>
  <c r="F152" i="8"/>
  <c r="G152" i="8" s="1"/>
  <c r="K151" i="8"/>
  <c r="J151" i="8"/>
  <c r="K150" i="8"/>
  <c r="J150" i="8"/>
  <c r="K149" i="8"/>
  <c r="J149" i="8"/>
  <c r="F149" i="8"/>
  <c r="G149" i="8" s="1"/>
  <c r="F151" i="8" s="1"/>
  <c r="G151" i="8" s="1"/>
  <c r="K148" i="8"/>
  <c r="J148" i="8"/>
  <c r="K147" i="8"/>
  <c r="J147" i="8"/>
  <c r="K146" i="8"/>
  <c r="J146" i="8"/>
  <c r="F146" i="8"/>
  <c r="G146" i="8" s="1"/>
  <c r="K145" i="8"/>
  <c r="J145" i="8"/>
  <c r="K144" i="8"/>
  <c r="J144" i="8"/>
  <c r="F144" i="8"/>
  <c r="G144" i="8" s="1"/>
  <c r="K143" i="8"/>
  <c r="J143" i="8"/>
  <c r="F143" i="8"/>
  <c r="G143" i="8" s="1"/>
  <c r="F145" i="8" s="1"/>
  <c r="G145" i="8" s="1"/>
  <c r="K142" i="8"/>
  <c r="J142" i="8"/>
  <c r="K141" i="8"/>
  <c r="J141" i="8"/>
  <c r="K140" i="8"/>
  <c r="J140" i="8"/>
  <c r="F140" i="8"/>
  <c r="G140" i="8" s="1"/>
  <c r="K139" i="8"/>
  <c r="J139" i="8"/>
  <c r="K138" i="8"/>
  <c r="J138" i="8"/>
  <c r="J137" i="8"/>
  <c r="F137" i="8"/>
  <c r="G137" i="8" s="1"/>
  <c r="F138" i="8" s="1"/>
  <c r="G138" i="8" s="1"/>
  <c r="C134" i="8"/>
  <c r="K127" i="8"/>
  <c r="J127" i="8"/>
  <c r="K126" i="8"/>
  <c r="J126" i="8"/>
  <c r="K125" i="8"/>
  <c r="J125" i="8"/>
  <c r="G125" i="8"/>
  <c r="K124" i="8"/>
  <c r="J124" i="8"/>
  <c r="G124" i="8"/>
  <c r="K123" i="8"/>
  <c r="J123" i="8"/>
  <c r="G123" i="8"/>
  <c r="K122" i="8"/>
  <c r="J122" i="8"/>
  <c r="G122" i="8"/>
  <c r="K121" i="8"/>
  <c r="J121" i="8"/>
  <c r="K120" i="8"/>
  <c r="J120" i="8"/>
  <c r="K119" i="8"/>
  <c r="J119" i="8"/>
  <c r="G119" i="8"/>
  <c r="K118" i="8"/>
  <c r="J118" i="8"/>
  <c r="K117" i="8"/>
  <c r="J117" i="8"/>
  <c r="K116" i="8"/>
  <c r="J116" i="8"/>
  <c r="F116" i="8"/>
  <c r="G116" i="8" s="1"/>
  <c r="K115" i="8"/>
  <c r="J115" i="8"/>
  <c r="K114" i="8"/>
  <c r="J114" i="8"/>
  <c r="K113" i="8"/>
  <c r="J113" i="8"/>
  <c r="F113" i="8"/>
  <c r="G113" i="8" s="1"/>
  <c r="K112" i="8"/>
  <c r="J112" i="8"/>
  <c r="K111" i="8"/>
  <c r="J111" i="8"/>
  <c r="K110" i="8"/>
  <c r="J110" i="8"/>
  <c r="F110" i="8"/>
  <c r="G110" i="8" s="1"/>
  <c r="K109" i="8"/>
  <c r="J109" i="8"/>
  <c r="K108" i="8"/>
  <c r="J108" i="8"/>
  <c r="K107" i="8"/>
  <c r="J107" i="8"/>
  <c r="F107" i="8"/>
  <c r="G107" i="8" s="1"/>
  <c r="K106" i="8"/>
  <c r="J106" i="8"/>
  <c r="K105" i="8"/>
  <c r="J105" i="8"/>
  <c r="K104" i="8"/>
  <c r="J104" i="8"/>
  <c r="F104" i="8"/>
  <c r="G104" i="8" s="1"/>
  <c r="K103" i="8"/>
  <c r="J103" i="8"/>
  <c r="K102" i="8"/>
  <c r="J102" i="8"/>
  <c r="K101" i="8"/>
  <c r="J101" i="8"/>
  <c r="F101" i="8"/>
  <c r="G101" i="8" s="1"/>
  <c r="K100" i="8"/>
  <c r="J100" i="8"/>
  <c r="K99" i="8"/>
  <c r="J99" i="8"/>
  <c r="K98" i="8"/>
  <c r="J98" i="8"/>
  <c r="F98" i="8"/>
  <c r="G98" i="8" s="1"/>
  <c r="K97" i="8"/>
  <c r="J97" i="8"/>
  <c r="K96" i="8"/>
  <c r="J96" i="8"/>
  <c r="K95" i="8"/>
  <c r="J95" i="8"/>
  <c r="F95" i="8"/>
  <c r="G95" i="8" s="1"/>
  <c r="K94" i="8"/>
  <c r="J94" i="8"/>
  <c r="K93" i="8"/>
  <c r="J93" i="8"/>
  <c r="K92" i="8"/>
  <c r="J92" i="8"/>
  <c r="F92" i="8"/>
  <c r="G92" i="8" s="1"/>
  <c r="K91" i="8"/>
  <c r="J91" i="8"/>
  <c r="K90" i="8"/>
  <c r="J90" i="8"/>
  <c r="K89" i="8"/>
  <c r="J89" i="8"/>
  <c r="F89" i="8"/>
  <c r="G89" i="8" s="1"/>
  <c r="K88" i="8"/>
  <c r="J88" i="8"/>
  <c r="K87" i="8"/>
  <c r="J87" i="8"/>
  <c r="K86" i="8"/>
  <c r="J86" i="8"/>
  <c r="F86" i="8"/>
  <c r="G86" i="8" s="1"/>
  <c r="K85" i="8"/>
  <c r="J85" i="8"/>
  <c r="K84" i="8"/>
  <c r="J84" i="8"/>
  <c r="K83" i="8"/>
  <c r="J83" i="8"/>
  <c r="F83" i="8"/>
  <c r="G83" i="8" s="1"/>
  <c r="K82" i="8"/>
  <c r="J82" i="8"/>
  <c r="K81" i="8"/>
  <c r="J81" i="8"/>
  <c r="K80" i="8"/>
  <c r="J80" i="8"/>
  <c r="F80" i="8"/>
  <c r="G80" i="8" s="1"/>
  <c r="K79" i="8"/>
  <c r="J79" i="8"/>
  <c r="K78" i="8"/>
  <c r="J78" i="8"/>
  <c r="J77" i="8"/>
  <c r="F77" i="8"/>
  <c r="G77" i="8" s="1"/>
  <c r="C74" i="8"/>
  <c r="K67" i="8"/>
  <c r="J67" i="8"/>
  <c r="K66" i="8"/>
  <c r="J66" i="8"/>
  <c r="J65" i="8"/>
  <c r="G65" i="8"/>
  <c r="K64" i="8"/>
  <c r="J64" i="8"/>
  <c r="G64" i="8"/>
  <c r="K63" i="8"/>
  <c r="J63" i="8"/>
  <c r="G63" i="8"/>
  <c r="K62" i="8"/>
  <c r="J62" i="8"/>
  <c r="G62" i="8"/>
  <c r="K61" i="8"/>
  <c r="J61" i="8"/>
  <c r="K60" i="8"/>
  <c r="J60" i="8"/>
  <c r="J59" i="8"/>
  <c r="K58" i="8"/>
  <c r="J58" i="8"/>
  <c r="K57" i="8"/>
  <c r="J57" i="8"/>
  <c r="K56" i="8"/>
  <c r="J56" i="8"/>
  <c r="F56" i="8"/>
  <c r="G56" i="8" s="1"/>
  <c r="F57" i="8" s="1"/>
  <c r="G57" i="8" s="1"/>
  <c r="K55" i="8"/>
  <c r="J55" i="8"/>
  <c r="K54" i="8"/>
  <c r="J54" i="8"/>
  <c r="K53" i="8"/>
  <c r="J53" i="8"/>
  <c r="F53" i="8"/>
  <c r="G53" i="8" s="1"/>
  <c r="F55" i="8" s="1"/>
  <c r="G55" i="8" s="1"/>
  <c r="K52" i="8"/>
  <c r="J52" i="8"/>
  <c r="K51" i="8"/>
  <c r="J51" i="8"/>
  <c r="K50" i="8"/>
  <c r="J50" i="8"/>
  <c r="F50" i="8"/>
  <c r="G50" i="8" s="1"/>
  <c r="F51" i="8" s="1"/>
  <c r="G51" i="8" s="1"/>
  <c r="K49" i="8"/>
  <c r="J49" i="8"/>
  <c r="K48" i="8"/>
  <c r="J48" i="8"/>
  <c r="F48" i="8"/>
  <c r="G48" i="8" s="1"/>
  <c r="K47" i="8"/>
  <c r="J47" i="8"/>
  <c r="F47" i="8"/>
  <c r="G47" i="8" s="1"/>
  <c r="F49" i="8" s="1"/>
  <c r="G49" i="8" s="1"/>
  <c r="K46" i="8"/>
  <c r="J46" i="8"/>
  <c r="F46" i="8"/>
  <c r="G46" i="8" s="1"/>
  <c r="K45" i="8"/>
  <c r="J45" i="8"/>
  <c r="K44" i="8"/>
  <c r="J44" i="8"/>
  <c r="F44" i="8"/>
  <c r="G44" i="8" s="1"/>
  <c r="F45" i="8" s="1"/>
  <c r="G45" i="8" s="1"/>
  <c r="K43" i="8"/>
  <c r="J43" i="8"/>
  <c r="K42" i="8"/>
  <c r="J42" i="8"/>
  <c r="K41" i="8"/>
  <c r="J41" i="8"/>
  <c r="F41" i="8"/>
  <c r="G41" i="8" s="1"/>
  <c r="K40" i="8"/>
  <c r="J40" i="8"/>
  <c r="K39" i="8"/>
  <c r="J39" i="8"/>
  <c r="K38" i="8"/>
  <c r="J38" i="8"/>
  <c r="F38" i="8"/>
  <c r="G38" i="8" s="1"/>
  <c r="F39" i="8" s="1"/>
  <c r="G39" i="8" s="1"/>
  <c r="K37" i="8"/>
  <c r="J37" i="8"/>
  <c r="K36" i="8"/>
  <c r="J36" i="8"/>
  <c r="K35" i="8"/>
  <c r="J35" i="8"/>
  <c r="F35" i="8"/>
  <c r="G35" i="8" s="1"/>
  <c r="K34" i="8"/>
  <c r="J34" i="8"/>
  <c r="K33" i="8"/>
  <c r="J33" i="8"/>
  <c r="K32" i="8"/>
  <c r="J32" i="8"/>
  <c r="F32" i="8"/>
  <c r="G32" i="8" s="1"/>
  <c r="K31" i="8"/>
  <c r="J31" i="8"/>
  <c r="K30" i="8"/>
  <c r="J30" i="8"/>
  <c r="K29" i="8"/>
  <c r="J29" i="8"/>
  <c r="F29" i="8"/>
  <c r="G29" i="8" s="1"/>
  <c r="F31" i="8" s="1"/>
  <c r="G31" i="8" s="1"/>
  <c r="K28" i="8"/>
  <c r="J28" i="8"/>
  <c r="K27" i="8"/>
  <c r="J27" i="8"/>
  <c r="K26" i="8"/>
  <c r="J26" i="8"/>
  <c r="F26" i="8"/>
  <c r="G26" i="8" s="1"/>
  <c r="F27" i="8" s="1"/>
  <c r="G27" i="8" s="1"/>
  <c r="K25" i="8"/>
  <c r="J25" i="8"/>
  <c r="K24" i="8"/>
  <c r="J24" i="8"/>
  <c r="F24" i="8"/>
  <c r="G24" i="8" s="1"/>
  <c r="K23" i="8"/>
  <c r="J23" i="8"/>
  <c r="F23" i="8"/>
  <c r="G23" i="8" s="1"/>
  <c r="F25" i="8" s="1"/>
  <c r="G25" i="8" s="1"/>
  <c r="K22" i="8"/>
  <c r="J22" i="8"/>
  <c r="F22" i="8"/>
  <c r="G22" i="8" s="1"/>
  <c r="K21" i="8"/>
  <c r="J21" i="8"/>
  <c r="K20" i="8"/>
  <c r="J20" i="8"/>
  <c r="F20" i="8"/>
  <c r="G20" i="8" s="1"/>
  <c r="F21" i="8" s="1"/>
  <c r="G21" i="8" s="1"/>
  <c r="K19" i="8"/>
  <c r="J19" i="8"/>
  <c r="K18" i="8"/>
  <c r="J18" i="8"/>
  <c r="J17" i="8"/>
  <c r="G17" i="8"/>
  <c r="F19" i="8" s="1"/>
  <c r="G19" i="8" s="1"/>
  <c r="S2" i="8"/>
  <c r="R2" i="8"/>
  <c r="K235" i="7"/>
  <c r="J235" i="7"/>
  <c r="F235" i="7"/>
  <c r="G235" i="7" s="1"/>
  <c r="K234" i="7"/>
  <c r="J234" i="7"/>
  <c r="G234" i="7"/>
  <c r="K233" i="7"/>
  <c r="J233" i="7"/>
  <c r="E233" i="7"/>
  <c r="G233" i="7" s="1"/>
  <c r="K232" i="7"/>
  <c r="J232" i="7"/>
  <c r="E232" i="7"/>
  <c r="G232" i="7" s="1"/>
  <c r="K231" i="7"/>
  <c r="J231" i="7"/>
  <c r="E231" i="7"/>
  <c r="G231" i="7" s="1"/>
  <c r="K230" i="7"/>
  <c r="J230" i="7"/>
  <c r="G230" i="7"/>
  <c r="K229" i="7"/>
  <c r="J229" i="7"/>
  <c r="G229" i="7"/>
  <c r="K228" i="7"/>
  <c r="J228" i="7"/>
  <c r="E228" i="7"/>
  <c r="G228" i="7" s="1"/>
  <c r="K227" i="7"/>
  <c r="J227" i="7"/>
  <c r="E227" i="7"/>
  <c r="G227" i="7" s="1"/>
  <c r="J226" i="7"/>
  <c r="G226" i="7"/>
  <c r="C223" i="7"/>
  <c r="K216" i="7"/>
  <c r="J216" i="7"/>
  <c r="F216" i="7"/>
  <c r="G216" i="7" s="1"/>
  <c r="K215" i="7"/>
  <c r="J215" i="7"/>
  <c r="G215" i="7"/>
  <c r="K214" i="7"/>
  <c r="J214" i="7"/>
  <c r="E214" i="7"/>
  <c r="G214" i="7" s="1"/>
  <c r="K213" i="7"/>
  <c r="J213" i="7"/>
  <c r="E213" i="7"/>
  <c r="G213" i="7" s="1"/>
  <c r="K212" i="7"/>
  <c r="J212" i="7"/>
  <c r="E212" i="7"/>
  <c r="G212" i="7" s="1"/>
  <c r="K211" i="7"/>
  <c r="J211" i="7"/>
  <c r="G211" i="7"/>
  <c r="K210" i="7"/>
  <c r="J210" i="7"/>
  <c r="G210" i="7"/>
  <c r="K209" i="7"/>
  <c r="J209" i="7"/>
  <c r="E209" i="7"/>
  <c r="G209" i="7" s="1"/>
  <c r="K208" i="7"/>
  <c r="J208" i="7"/>
  <c r="E208" i="7"/>
  <c r="G208" i="7" s="1"/>
  <c r="J207" i="7"/>
  <c r="G207" i="7"/>
  <c r="C204" i="7"/>
  <c r="K197" i="7"/>
  <c r="J197" i="7"/>
  <c r="F197" i="7"/>
  <c r="G197" i="7" s="1"/>
  <c r="K196" i="7"/>
  <c r="J196" i="7"/>
  <c r="G196" i="7"/>
  <c r="K195" i="7"/>
  <c r="J195" i="7"/>
  <c r="E195" i="7"/>
  <c r="G195" i="7" s="1"/>
  <c r="K194" i="7"/>
  <c r="J194" i="7"/>
  <c r="E194" i="7"/>
  <c r="G194" i="7" s="1"/>
  <c r="K193" i="7"/>
  <c r="J193" i="7"/>
  <c r="E193" i="7"/>
  <c r="G193" i="7" s="1"/>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E176" i="7"/>
  <c r="G176" i="7" s="1"/>
  <c r="K175" i="7"/>
  <c r="J175" i="7"/>
  <c r="E175" i="7"/>
  <c r="G175" i="7" s="1"/>
  <c r="K174" i="7"/>
  <c r="J174" i="7"/>
  <c r="E174" i="7"/>
  <c r="G174" i="7" s="1"/>
  <c r="K173" i="7"/>
  <c r="J173" i="7"/>
  <c r="G173" i="7"/>
  <c r="K172" i="7"/>
  <c r="J172" i="7"/>
  <c r="G172" i="7"/>
  <c r="K171" i="7"/>
  <c r="J171" i="7"/>
  <c r="E171" i="7"/>
  <c r="G171" i="7" s="1"/>
  <c r="K170" i="7"/>
  <c r="J170" i="7"/>
  <c r="E170" i="7"/>
  <c r="G170" i="7" s="1"/>
  <c r="J169" i="7"/>
  <c r="G169" i="7"/>
  <c r="C166" i="7"/>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K152" i="7"/>
  <c r="J152" i="7"/>
  <c r="E152" i="7"/>
  <c r="G152" i="7" s="1"/>
  <c r="K151" i="7"/>
  <c r="J151" i="7"/>
  <c r="E151" i="7"/>
  <c r="G151" i="7" s="1"/>
  <c r="J150" i="7"/>
  <c r="G150" i="7"/>
  <c r="C147" i="7"/>
  <c r="K140" i="7"/>
  <c r="J140" i="7"/>
  <c r="F140" i="7"/>
  <c r="G140" i="7" s="1"/>
  <c r="K139" i="7"/>
  <c r="J139" i="7"/>
  <c r="G139" i="7"/>
  <c r="K138" i="7"/>
  <c r="J138" i="7"/>
  <c r="E138" i="7"/>
  <c r="G138" i="7" s="1"/>
  <c r="K137" i="7"/>
  <c r="J137" i="7"/>
  <c r="E137" i="7"/>
  <c r="G137" i="7" s="1"/>
  <c r="K136" i="7"/>
  <c r="J136" i="7"/>
  <c r="E136" i="7"/>
  <c r="G136" i="7" s="1"/>
  <c r="K135" i="7"/>
  <c r="J135" i="7"/>
  <c r="G135" i="7"/>
  <c r="K134" i="7"/>
  <c r="J134" i="7"/>
  <c r="G134" i="7"/>
  <c r="K133" i="7"/>
  <c r="J133" i="7"/>
  <c r="E133" i="7"/>
  <c r="G133" i="7" s="1"/>
  <c r="K132" i="7"/>
  <c r="J132" i="7"/>
  <c r="E132" i="7"/>
  <c r="G132" i="7" s="1"/>
  <c r="J131" i="7"/>
  <c r="G131" i="7"/>
  <c r="C128" i="7"/>
  <c r="K121" i="7"/>
  <c r="J121" i="7"/>
  <c r="F121" i="7"/>
  <c r="G121" i="7" s="1"/>
  <c r="K120" i="7"/>
  <c r="J120" i="7"/>
  <c r="G120" i="7"/>
  <c r="K119" i="7"/>
  <c r="J119" i="7"/>
  <c r="E119" i="7"/>
  <c r="G119" i="7" s="1"/>
  <c r="K118" i="7"/>
  <c r="J118" i="7"/>
  <c r="E118" i="7"/>
  <c r="G118" i="7" s="1"/>
  <c r="K117" i="7"/>
  <c r="J117" i="7"/>
  <c r="E117" i="7"/>
  <c r="G117" i="7" s="1"/>
  <c r="K116" i="7"/>
  <c r="J116" i="7"/>
  <c r="G116" i="7"/>
  <c r="K115" i="7"/>
  <c r="J115" i="7"/>
  <c r="G115" i="7"/>
  <c r="J114" i="7"/>
  <c r="G114" i="7"/>
  <c r="K113" i="7"/>
  <c r="J113" i="7"/>
  <c r="E113" i="7"/>
  <c r="G113" i="7" s="1"/>
  <c r="J112" i="7"/>
  <c r="G112" i="7"/>
  <c r="K102" i="7"/>
  <c r="J102" i="7"/>
  <c r="F102" i="7"/>
  <c r="G102" i="7" s="1"/>
  <c r="K101" i="7"/>
  <c r="J101" i="7"/>
  <c r="G101" i="7"/>
  <c r="K100" i="7"/>
  <c r="J100" i="7"/>
  <c r="E100" i="7"/>
  <c r="G100" i="7" s="1"/>
  <c r="K99" i="7"/>
  <c r="J99" i="7"/>
  <c r="E99" i="7"/>
  <c r="G99" i="7" s="1"/>
  <c r="K98" i="7"/>
  <c r="J98" i="7"/>
  <c r="E98" i="7"/>
  <c r="G98" i="7" s="1"/>
  <c r="K97" i="7"/>
  <c r="J97" i="7"/>
  <c r="G97" i="7"/>
  <c r="J96" i="7"/>
  <c r="G96" i="7"/>
  <c r="J95" i="7"/>
  <c r="G95" i="7"/>
  <c r="K94" i="7"/>
  <c r="J94" i="7"/>
  <c r="E94" i="7"/>
  <c r="G94" i="7" s="1"/>
  <c r="J93" i="7"/>
  <c r="G93" i="7"/>
  <c r="K83" i="7"/>
  <c r="J83" i="7"/>
  <c r="F83" i="7"/>
  <c r="G83" i="7" s="1"/>
  <c r="K82" i="7"/>
  <c r="J82" i="7"/>
  <c r="G82" i="7"/>
  <c r="K81" i="7"/>
  <c r="J81" i="7"/>
  <c r="E81" i="7"/>
  <c r="G81" i="7" s="1"/>
  <c r="K80" i="7"/>
  <c r="J80" i="7"/>
  <c r="E80" i="7"/>
  <c r="G80" i="7" s="1"/>
  <c r="K79" i="7"/>
  <c r="J79" i="7"/>
  <c r="E79" i="7"/>
  <c r="G79" i="7" s="1"/>
  <c r="K78" i="7"/>
  <c r="J78" i="7"/>
  <c r="G78" i="7"/>
  <c r="K77" i="7"/>
  <c r="J77" i="7"/>
  <c r="G77" i="7"/>
  <c r="J76" i="7"/>
  <c r="G76" i="7"/>
  <c r="K75" i="7"/>
  <c r="J75" i="7"/>
  <c r="E75" i="7"/>
  <c r="G75" i="7" s="1"/>
  <c r="J74" i="7"/>
  <c r="G74" i="7"/>
  <c r="J64" i="7"/>
  <c r="G64" i="7"/>
  <c r="I67" i="7" s="1"/>
  <c r="K63" i="7"/>
  <c r="J63" i="7"/>
  <c r="G63" i="7"/>
  <c r="K62" i="7"/>
  <c r="J62" i="7"/>
  <c r="E62" i="7"/>
  <c r="G62" i="7" s="1"/>
  <c r="K61" i="7"/>
  <c r="J61" i="7"/>
  <c r="E61" i="7"/>
  <c r="G61" i="7" s="1"/>
  <c r="K60" i="7"/>
  <c r="J60" i="7"/>
  <c r="E60" i="7"/>
  <c r="G60" i="7" s="1"/>
  <c r="K59" i="7"/>
  <c r="J59" i="7"/>
  <c r="G59" i="7"/>
  <c r="K58" i="7"/>
  <c r="J58" i="7"/>
  <c r="G58" i="7"/>
  <c r="K57" i="7"/>
  <c r="J57" i="7"/>
  <c r="E57" i="7"/>
  <c r="G57" i="7" s="1"/>
  <c r="K56" i="7"/>
  <c r="J56" i="7"/>
  <c r="E56" i="7"/>
  <c r="G56" i="7" s="1"/>
  <c r="J55" i="7"/>
  <c r="G55" i="7"/>
  <c r="K45" i="7"/>
  <c r="J45" i="7"/>
  <c r="F45" i="7"/>
  <c r="G45" i="7" s="1"/>
  <c r="K44" i="7"/>
  <c r="J44" i="7"/>
  <c r="G44" i="7"/>
  <c r="K43" i="7"/>
  <c r="J43" i="7"/>
  <c r="E43" i="7"/>
  <c r="G43" i="7" s="1"/>
  <c r="K42" i="7"/>
  <c r="J42" i="7"/>
  <c r="E42" i="7"/>
  <c r="G42" i="7" s="1"/>
  <c r="K41" i="7"/>
  <c r="J41" i="7"/>
  <c r="E41" i="7"/>
  <c r="G41" i="7" s="1"/>
  <c r="K40" i="7"/>
  <c r="J40" i="7"/>
  <c r="G40" i="7"/>
  <c r="K39" i="7"/>
  <c r="J39" i="7"/>
  <c r="G39" i="7"/>
  <c r="J38" i="7"/>
  <c r="G38" i="7"/>
  <c r="K37" i="7"/>
  <c r="J37" i="7"/>
  <c r="E37" i="7"/>
  <c r="G37" i="7" s="1"/>
  <c r="J36" i="7"/>
  <c r="G36" i="7"/>
  <c r="K26" i="7"/>
  <c r="J26" i="7"/>
  <c r="F26" i="7"/>
  <c r="G26" i="7" s="1"/>
  <c r="K25" i="7"/>
  <c r="J25" i="7"/>
  <c r="G25" i="7"/>
  <c r="K24" i="7"/>
  <c r="J24" i="7"/>
  <c r="E24" i="7"/>
  <c r="G24" i="7" s="1"/>
  <c r="K23" i="7"/>
  <c r="J23" i="7"/>
  <c r="E23" i="7"/>
  <c r="G23" i="7" s="1"/>
  <c r="K22" i="7"/>
  <c r="J22" i="7"/>
  <c r="E22" i="7"/>
  <c r="G22" i="7" s="1"/>
  <c r="K21" i="7"/>
  <c r="J21" i="7"/>
  <c r="G21" i="7"/>
  <c r="K20" i="7"/>
  <c r="J20" i="7"/>
  <c r="G20" i="7"/>
  <c r="J19" i="7"/>
  <c r="G19" i="7"/>
  <c r="K18" i="7"/>
  <c r="J18" i="7"/>
  <c r="E18" i="7"/>
  <c r="G18" i="7" s="1"/>
  <c r="J17" i="7"/>
  <c r="G17" i="7"/>
  <c r="T2" i="7"/>
  <c r="S2" i="7"/>
  <c r="I560" i="38"/>
  <c r="G560" i="38"/>
  <c r="I541" i="38"/>
  <c r="G541" i="38"/>
  <c r="G526" i="38" s="1"/>
  <c r="I527" i="38"/>
  <c r="G527" i="38"/>
  <c r="I509" i="38"/>
  <c r="G509" i="38"/>
  <c r="I500" i="38"/>
  <c r="G500" i="38"/>
  <c r="G499" i="38" s="1"/>
  <c r="I489" i="38"/>
  <c r="G489" i="38"/>
  <c r="I485" i="38"/>
  <c r="G485" i="38"/>
  <c r="AG482" i="38"/>
  <c r="I467" i="38"/>
  <c r="G467" i="38"/>
  <c r="Y461" i="38"/>
  <c r="I459" i="38"/>
  <c r="G459" i="38"/>
  <c r="E451" i="38"/>
  <c r="AL449" i="38"/>
  <c r="AP448" i="38"/>
  <c r="AN446" i="38"/>
  <c r="U446" i="38"/>
  <c r="AK444" i="38"/>
  <c r="R443" i="38"/>
  <c r="AH442" i="38"/>
  <c r="AF440" i="38"/>
  <c r="AH438" i="38"/>
  <c r="Y438" i="38"/>
  <c r="AO437" i="38"/>
  <c r="AH437" i="38"/>
  <c r="V437" i="38"/>
  <c r="D437" i="38"/>
  <c r="AN436" i="38"/>
  <c r="AK436" i="38"/>
  <c r="AC436" i="38"/>
  <c r="X436" i="38"/>
  <c r="AP435" i="38"/>
  <c r="AL435" i="38"/>
  <c r="AJ435" i="38"/>
  <c r="AB435" i="38"/>
  <c r="Z435" i="38"/>
  <c r="L435" i="38"/>
  <c r="E435" i="38"/>
  <c r="AO434" i="38"/>
  <c r="AK434" i="38"/>
  <c r="AH434" i="38"/>
  <c r="AD434" i="38"/>
  <c r="V434" i="38"/>
  <c r="K434" i="38"/>
  <c r="D434" i="38"/>
  <c r="AN433" i="38"/>
  <c r="AJ433" i="38"/>
  <c r="AG433" i="38"/>
  <c r="AC433" i="38"/>
  <c r="W433" i="38"/>
  <c r="O433" i="38"/>
  <c r="D433" i="38"/>
  <c r="AO432" i="38"/>
  <c r="AL432" i="38"/>
  <c r="AJ432" i="38"/>
  <c r="AG432" i="38"/>
  <c r="AD432" i="38"/>
  <c r="AB432" i="38"/>
  <c r="V432" i="38"/>
  <c r="N432" i="38"/>
  <c r="E432" i="38"/>
  <c r="AP431" i="38"/>
  <c r="AN431" i="38"/>
  <c r="AK431" i="38"/>
  <c r="AH431" i="38"/>
  <c r="AF431" i="38"/>
  <c r="AC431" i="38"/>
  <c r="U431" i="38"/>
  <c r="M431" i="38"/>
  <c r="D431" i="38"/>
  <c r="AO430" i="38"/>
  <c r="AL430" i="38"/>
  <c r="AJ430" i="38"/>
  <c r="AG430" i="38"/>
  <c r="AD430" i="38"/>
  <c r="AB430" i="38"/>
  <c r="T430" i="38"/>
  <c r="L430" i="38"/>
  <c r="E430" i="38"/>
  <c r="AP429" i="38"/>
  <c r="AN429" i="38"/>
  <c r="AK429" i="38"/>
  <c r="AH429" i="38"/>
  <c r="AF429" i="38"/>
  <c r="AC429" i="38"/>
  <c r="AA429" i="38"/>
  <c r="S429" i="38"/>
  <c r="K429" i="38"/>
  <c r="D429" i="38"/>
  <c r="AO428" i="38"/>
  <c r="AL428" i="38"/>
  <c r="AK428" i="38"/>
  <c r="AJ428" i="38"/>
  <c r="AG428" i="38"/>
  <c r="AF428" i="38"/>
  <c r="AD428" i="38"/>
  <c r="AB428" i="38"/>
  <c r="X428" i="38"/>
  <c r="S428" i="38"/>
  <c r="N428" i="38"/>
  <c r="E428" i="38"/>
  <c r="AP427" i="38"/>
  <c r="AO427" i="38"/>
  <c r="AN427" i="38"/>
  <c r="AK427" i="38"/>
  <c r="AJ427" i="38"/>
  <c r="AH427" i="38"/>
  <c r="AG427" i="38"/>
  <c r="AF427" i="38"/>
  <c r="AD427" i="38"/>
  <c r="AC427" i="38"/>
  <c r="AB427" i="38"/>
  <c r="Z427" i="38"/>
  <c r="V427" i="38"/>
  <c r="R427" i="38"/>
  <c r="N427" i="38"/>
  <c r="E427" i="38"/>
  <c r="D427" i="38"/>
  <c r="AP426" i="38"/>
  <c r="AO426" i="38"/>
  <c r="AN426" i="38"/>
  <c r="AL426" i="38"/>
  <c r="AK426" i="38"/>
  <c r="AJ426" i="38"/>
  <c r="AH426" i="38"/>
  <c r="AG426" i="38"/>
  <c r="AF426" i="38"/>
  <c r="AD426" i="38"/>
  <c r="AC426" i="38"/>
  <c r="AB426" i="38"/>
  <c r="Y426" i="38"/>
  <c r="U426" i="38"/>
  <c r="Q426" i="38"/>
  <c r="M426" i="38"/>
  <c r="E426" i="38"/>
  <c r="D426" i="38"/>
  <c r="AP425" i="38"/>
  <c r="AO425" i="38"/>
  <c r="AN425" i="38"/>
  <c r="AL425" i="38"/>
  <c r="AK425" i="38"/>
  <c r="AJ425" i="38"/>
  <c r="AH425" i="38"/>
  <c r="AG425" i="38"/>
  <c r="AF425" i="38"/>
  <c r="AD425" i="38"/>
  <c r="AC425" i="38"/>
  <c r="AB425" i="38"/>
  <c r="X425" i="38"/>
  <c r="T425" i="38"/>
  <c r="P425" i="38"/>
  <c r="L425" i="38"/>
  <c r="E425" i="38"/>
  <c r="D425" i="38"/>
  <c r="AP424" i="38"/>
  <c r="AO424" i="38"/>
  <c r="AN424" i="38"/>
  <c r="AL424" i="38"/>
  <c r="AK424" i="38"/>
  <c r="AJ424" i="38"/>
  <c r="AH424" i="38"/>
  <c r="AG424" i="38"/>
  <c r="AF424" i="38"/>
  <c r="AD424" i="38"/>
  <c r="AC424" i="38"/>
  <c r="AB424" i="38"/>
  <c r="AA424" i="38"/>
  <c r="X424" i="38"/>
  <c r="W424" i="38"/>
  <c r="T424" i="38"/>
  <c r="S424" i="38"/>
  <c r="P424" i="38"/>
  <c r="O424" i="38"/>
  <c r="L424" i="38"/>
  <c r="K424" i="38"/>
  <c r="E424" i="38"/>
  <c r="D424" i="38"/>
  <c r="AP423" i="38"/>
  <c r="AO423" i="38"/>
  <c r="AN423" i="38"/>
  <c r="AL423" i="38"/>
  <c r="AK423" i="38"/>
  <c r="AJ423" i="38"/>
  <c r="AH423" i="38"/>
  <c r="AG423" i="38"/>
  <c r="AF423" i="38"/>
  <c r="AD423" i="38"/>
  <c r="AC423" i="38"/>
  <c r="AB423" i="38"/>
  <c r="AA423" i="38"/>
  <c r="Z423" i="38"/>
  <c r="W423" i="38"/>
  <c r="V423" i="38"/>
  <c r="S423" i="38"/>
  <c r="R423" i="38"/>
  <c r="O423" i="38"/>
  <c r="N423" i="38"/>
  <c r="K423" i="38"/>
  <c r="E423" i="38"/>
  <c r="D423" i="38"/>
  <c r="AP422" i="38"/>
  <c r="AO422" i="38"/>
  <c r="AN422" i="38"/>
  <c r="AL422" i="38"/>
  <c r="AK422" i="38"/>
  <c r="AJ422" i="38"/>
  <c r="AH422" i="38"/>
  <c r="AG422" i="38"/>
  <c r="AF422" i="38"/>
  <c r="AD422" i="38"/>
  <c r="AC422" i="38"/>
  <c r="AB422" i="38"/>
  <c r="Z422" i="38"/>
  <c r="Y422" i="38"/>
  <c r="V422" i="38"/>
  <c r="U422" i="38"/>
  <c r="R422" i="38"/>
  <c r="Q422" i="38"/>
  <c r="N422" i="38"/>
  <c r="M422" i="38"/>
  <c r="E422" i="38"/>
  <c r="D422" i="38"/>
  <c r="AP421" i="38"/>
  <c r="AO421" i="38"/>
  <c r="AN421" i="38"/>
  <c r="AL421" i="38"/>
  <c r="AK421" i="38"/>
  <c r="AJ421" i="38"/>
  <c r="AH421" i="38"/>
  <c r="AG421" i="38"/>
  <c r="AF421" i="38"/>
  <c r="AD421" i="38"/>
  <c r="AC421" i="38"/>
  <c r="AB421" i="38"/>
  <c r="Z421" i="38"/>
  <c r="Y421" i="38"/>
  <c r="X421" i="38"/>
  <c r="V421" i="38"/>
  <c r="U421" i="38"/>
  <c r="T421" i="38"/>
  <c r="R421" i="38"/>
  <c r="Q421" i="38"/>
  <c r="P421" i="38"/>
  <c r="N421" i="38"/>
  <c r="M421" i="38"/>
  <c r="L421" i="38"/>
  <c r="E421" i="38"/>
  <c r="D421" i="38"/>
  <c r="AP420" i="38"/>
  <c r="AO420" i="38"/>
  <c r="AN420" i="38"/>
  <c r="AL420" i="38"/>
  <c r="AK420" i="38"/>
  <c r="AJ420" i="38"/>
  <c r="AH420" i="38"/>
  <c r="AG420" i="38"/>
  <c r="AF420" i="38"/>
  <c r="AD420" i="38"/>
  <c r="AC420" i="38"/>
  <c r="AB420" i="38"/>
  <c r="AA420" i="38"/>
  <c r="Y420" i="38"/>
  <c r="X420" i="38"/>
  <c r="W420" i="38"/>
  <c r="U420" i="38"/>
  <c r="T420" i="38"/>
  <c r="S420" i="38"/>
  <c r="Q420" i="38"/>
  <c r="P420" i="38"/>
  <c r="O420" i="38"/>
  <c r="M420" i="38"/>
  <c r="L420" i="38"/>
  <c r="K420" i="38"/>
  <c r="E420" i="38"/>
  <c r="D420" i="38"/>
  <c r="AP419" i="38"/>
  <c r="AO419" i="38"/>
  <c r="AN419" i="38"/>
  <c r="AL419" i="38"/>
  <c r="AK419" i="38"/>
  <c r="AJ419" i="38"/>
  <c r="AH419" i="38"/>
  <c r="AG419" i="38"/>
  <c r="AF419" i="38"/>
  <c r="AD419" i="38"/>
  <c r="AC419" i="38"/>
  <c r="AB419" i="38"/>
  <c r="AA419" i="38"/>
  <c r="Z419" i="38"/>
  <c r="X419" i="38"/>
  <c r="W419" i="38"/>
  <c r="V419" i="38"/>
  <c r="T419" i="38"/>
  <c r="S419" i="38"/>
  <c r="R419" i="38"/>
  <c r="P419" i="38"/>
  <c r="O419" i="38"/>
  <c r="N419" i="38"/>
  <c r="L419" i="38"/>
  <c r="K419" i="38"/>
  <c r="E419" i="38"/>
  <c r="D419" i="38"/>
  <c r="AP418" i="38"/>
  <c r="AO418" i="38"/>
  <c r="AN418" i="38"/>
  <c r="AL418" i="38"/>
  <c r="AK418" i="38"/>
  <c r="AJ418" i="38"/>
  <c r="AH418" i="38"/>
  <c r="AG418" i="38"/>
  <c r="AF418" i="38"/>
  <c r="AD418" i="38"/>
  <c r="AC418" i="38"/>
  <c r="AB418" i="38"/>
  <c r="AA418" i="38"/>
  <c r="Z418" i="38"/>
  <c r="Y418" i="38"/>
  <c r="W418" i="38"/>
  <c r="V418" i="38"/>
  <c r="U418" i="38"/>
  <c r="S418" i="38"/>
  <c r="R418" i="38"/>
  <c r="Q418" i="38"/>
  <c r="O418" i="38"/>
  <c r="N418" i="38"/>
  <c r="M418" i="38"/>
  <c r="K418" i="38"/>
  <c r="E418" i="38"/>
  <c r="D418" i="38"/>
  <c r="AP417" i="38"/>
  <c r="AO417" i="38"/>
  <c r="AN417" i="38"/>
  <c r="AL417" i="38"/>
  <c r="AK417" i="38"/>
  <c r="AJ417" i="38"/>
  <c r="AH417" i="38"/>
  <c r="AG417" i="38"/>
  <c r="AF417" i="38"/>
  <c r="AD417" i="38"/>
  <c r="AC417" i="38"/>
  <c r="AB417" i="38"/>
  <c r="Z417" i="38"/>
  <c r="Y417" i="38"/>
  <c r="X417" i="38"/>
  <c r="V417" i="38"/>
  <c r="U417" i="38"/>
  <c r="T417" i="38"/>
  <c r="R417" i="38"/>
  <c r="Q417" i="38"/>
  <c r="P417" i="38"/>
  <c r="N417" i="38"/>
  <c r="M417" i="38"/>
  <c r="L417" i="38"/>
  <c r="E417" i="38"/>
  <c r="D417" i="38"/>
  <c r="AP416" i="38"/>
  <c r="AO416" i="38"/>
  <c r="AN416" i="38"/>
  <c r="AL416" i="38"/>
  <c r="AK416" i="38"/>
  <c r="AJ416" i="38"/>
  <c r="AH416" i="38"/>
  <c r="AG416" i="38"/>
  <c r="AF416" i="38"/>
  <c r="AD416" i="38"/>
  <c r="AC416" i="38"/>
  <c r="AB416" i="38"/>
  <c r="AA416" i="38"/>
  <c r="Y416" i="38"/>
  <c r="X416" i="38"/>
  <c r="W416" i="38"/>
  <c r="U416" i="38"/>
  <c r="T416" i="38"/>
  <c r="S416" i="38"/>
  <c r="Q416" i="38"/>
  <c r="P416" i="38"/>
  <c r="O416" i="38"/>
  <c r="M416" i="38"/>
  <c r="L416" i="38"/>
  <c r="K416" i="38"/>
  <c r="E416" i="38"/>
  <c r="D416" i="38"/>
  <c r="AP415" i="38"/>
  <c r="AO415" i="38"/>
  <c r="AN415" i="38"/>
  <c r="AL415" i="38"/>
  <c r="AK415" i="38"/>
  <c r="AJ415" i="38"/>
  <c r="AH415" i="38"/>
  <c r="AG415" i="38"/>
  <c r="AF415" i="38"/>
  <c r="AD415" i="38"/>
  <c r="AC415" i="38"/>
  <c r="AB415" i="38"/>
  <c r="AA415" i="38"/>
  <c r="Z415" i="38"/>
  <c r="X415" i="38"/>
  <c r="W415" i="38"/>
  <c r="V415" i="38"/>
  <c r="T415" i="38"/>
  <c r="S415" i="38"/>
  <c r="R415" i="38"/>
  <c r="P415" i="38"/>
  <c r="O415" i="38"/>
  <c r="N415" i="38"/>
  <c r="L415" i="38"/>
  <c r="K415" i="38"/>
  <c r="E415" i="38"/>
  <c r="D415" i="38"/>
  <c r="AP414" i="38"/>
  <c r="AO414" i="38"/>
  <c r="AN414" i="38"/>
  <c r="AL414" i="38"/>
  <c r="AK414" i="38"/>
  <c r="AJ414" i="38"/>
  <c r="AH414" i="38"/>
  <c r="AG414" i="38"/>
  <c r="AF414" i="38"/>
  <c r="AD414" i="38"/>
  <c r="AC414" i="38"/>
  <c r="AB414" i="38"/>
  <c r="AA414" i="38"/>
  <c r="Z414" i="38"/>
  <c r="Y414" i="38"/>
  <c r="W414" i="38"/>
  <c r="V414" i="38"/>
  <c r="U414" i="38"/>
  <c r="S414" i="38"/>
  <c r="R414" i="38"/>
  <c r="Q414" i="38"/>
  <c r="O414" i="38"/>
  <c r="N414" i="38"/>
  <c r="M414" i="38"/>
  <c r="K414" i="38"/>
  <c r="E414" i="38"/>
  <c r="D414" i="38"/>
  <c r="AP413" i="38"/>
  <c r="AO413" i="38"/>
  <c r="AN413" i="38"/>
  <c r="AL413" i="38"/>
  <c r="AK413" i="38"/>
  <c r="AJ413" i="38"/>
  <c r="AH413" i="38"/>
  <c r="AG413" i="38"/>
  <c r="AF413" i="38"/>
  <c r="AD413" i="38"/>
  <c r="AC413" i="38"/>
  <c r="AB413" i="38"/>
  <c r="Z413" i="38"/>
  <c r="Y413" i="38"/>
  <c r="X413" i="38"/>
  <c r="V413" i="38"/>
  <c r="U413" i="38"/>
  <c r="T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G397" i="38" s="1"/>
  <c r="I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I327" i="38" s="1"/>
  <c r="G328" i="38"/>
  <c r="G327" i="38" s="1"/>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C315" i="38"/>
  <c r="AB315" i="38"/>
  <c r="AA315" i="38"/>
  <c r="Z315" i="38"/>
  <c r="Y315" i="38"/>
  <c r="X315" i="38"/>
  <c r="W315" i="38"/>
  <c r="V315" i="38"/>
  <c r="U315" i="38"/>
  <c r="T315" i="38"/>
  <c r="S315" i="38"/>
  <c r="R315" i="38"/>
  <c r="Q315" i="38"/>
  <c r="P315" i="38"/>
  <c r="O315" i="38"/>
  <c r="N315" i="38"/>
  <c r="M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C248" i="38"/>
  <c r="AB248" i="38"/>
  <c r="AA248" i="38"/>
  <c r="Z248" i="38"/>
  <c r="Y248" i="38"/>
  <c r="X248" i="38"/>
  <c r="W248" i="38"/>
  <c r="V248" i="38"/>
  <c r="U248" i="38"/>
  <c r="T248" i="38"/>
  <c r="S248" i="38"/>
  <c r="R248" i="38"/>
  <c r="Q248" i="38"/>
  <c r="P248" i="38"/>
  <c r="O248" i="38"/>
  <c r="N248" i="38"/>
  <c r="M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F225" i="38"/>
  <c r="AD225" i="38"/>
  <c r="AC225" i="38"/>
  <c r="AB225" i="38"/>
  <c r="AA225" i="38"/>
  <c r="Z225" i="38"/>
  <c r="Y225" i="38"/>
  <c r="X225" i="38"/>
  <c r="W225" i="38"/>
  <c r="V225" i="38"/>
  <c r="U225" i="38"/>
  <c r="T225" i="38"/>
  <c r="S225" i="38"/>
  <c r="R225" i="38"/>
  <c r="Q225" i="38"/>
  <c r="P225" i="38"/>
  <c r="O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B201" i="38"/>
  <c r="AA201" i="38"/>
  <c r="Z201" i="38"/>
  <c r="Y201" i="38"/>
  <c r="X201" i="38"/>
  <c r="W201" i="38"/>
  <c r="V201" i="38"/>
  <c r="U201" i="38"/>
  <c r="T201" i="38"/>
  <c r="S201" i="38"/>
  <c r="R201" i="38"/>
  <c r="Q201" i="38"/>
  <c r="P201" i="38"/>
  <c r="O201" i="38"/>
  <c r="N201" i="38"/>
  <c r="M201" i="38"/>
  <c r="L201" i="38"/>
  <c r="K201" i="38"/>
  <c r="E201" i="38"/>
  <c r="D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G190" i="38" s="1"/>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C171" i="38"/>
  <c r="AB171" i="38"/>
  <c r="AA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Y29" i="38"/>
  <c r="X29" i="38"/>
  <c r="W29" i="38"/>
  <c r="V29" i="38"/>
  <c r="U29" i="38"/>
  <c r="S29" i="38"/>
  <c r="R29" i="38"/>
  <c r="Q29" i="38"/>
  <c r="P29" i="38"/>
  <c r="O29" i="38"/>
  <c r="N29" i="38"/>
  <c r="M29" i="38"/>
  <c r="L29" i="38"/>
  <c r="K29" i="38"/>
  <c r="E29" i="38"/>
  <c r="D29" i="38"/>
  <c r="AP28" i="38"/>
  <c r="AO28" i="38"/>
  <c r="AN28" i="38"/>
  <c r="AL28" i="38"/>
  <c r="AK28" i="38"/>
  <c r="AJ28" i="38"/>
  <c r="AH28" i="38"/>
  <c r="AG28" i="38"/>
  <c r="AF28" i="38"/>
  <c r="Y28" i="38"/>
  <c r="X28" i="38"/>
  <c r="W28" i="38"/>
  <c r="V28" i="38"/>
  <c r="U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C15" i="38"/>
  <c r="AA15" i="38"/>
  <c r="Z15" i="38"/>
  <c r="Y15" i="38"/>
  <c r="X15" i="38"/>
  <c r="W15" i="38"/>
  <c r="V15" i="38"/>
  <c r="U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G13" i="38"/>
  <c r="G12" i="38" s="1"/>
  <c r="D214" i="27"/>
  <c r="F207" i="27"/>
  <c r="E207" i="27"/>
  <c r="C217" i="27" s="1"/>
  <c r="I24" i="27"/>
  <c r="I23" i="27"/>
  <c r="I13" i="27"/>
  <c r="I12" i="27"/>
  <c r="I7" i="27"/>
  <c r="I4" i="27"/>
  <c r="T10" i="4"/>
  <c r="T31" i="4" s="1"/>
  <c r="S444" i="38" l="1"/>
  <c r="P441" i="38"/>
  <c r="AA436" i="38"/>
  <c r="M436" i="38"/>
  <c r="O435" i="38"/>
  <c r="Y434" i="38"/>
  <c r="N434" i="38"/>
  <c r="Y433" i="38"/>
  <c r="Q433" i="38"/>
  <c r="X432" i="38"/>
  <c r="P432" i="38"/>
  <c r="W431" i="38"/>
  <c r="O431" i="38"/>
  <c r="V430" i="38"/>
  <c r="N430" i="38"/>
  <c r="U429" i="38"/>
  <c r="M429" i="38"/>
  <c r="Z428" i="38"/>
  <c r="T428" i="38"/>
  <c r="O428" i="38"/>
  <c r="AA427" i="38"/>
  <c r="W427" i="38"/>
  <c r="S427" i="38"/>
  <c r="O427" i="38"/>
  <c r="K427" i="38"/>
  <c r="Z426" i="38"/>
  <c r="V426" i="38"/>
  <c r="R426" i="38"/>
  <c r="N426" i="38"/>
  <c r="Y425" i="38"/>
  <c r="U425" i="38"/>
  <c r="Q425" i="38"/>
  <c r="M425" i="38"/>
  <c r="M505" i="38"/>
  <c r="T470" i="38"/>
  <c r="T445" i="38"/>
  <c r="O440" i="38"/>
  <c r="M438" i="38"/>
  <c r="Q437" i="38"/>
  <c r="S436" i="38"/>
  <c r="W435" i="38"/>
  <c r="S434" i="38"/>
  <c r="U433" i="38"/>
  <c r="M433" i="38"/>
  <c r="T432" i="38"/>
  <c r="L432" i="38"/>
  <c r="AA431" i="38"/>
  <c r="S431" i="38"/>
  <c r="K431" i="38"/>
  <c r="Z430" i="38"/>
  <c r="R430" i="38"/>
  <c r="Y429" i="38"/>
  <c r="Q429" i="38"/>
  <c r="W428" i="38"/>
  <c r="R428" i="38"/>
  <c r="L428" i="38"/>
  <c r="Y427" i="38"/>
  <c r="U427" i="38"/>
  <c r="Q427" i="38"/>
  <c r="M427" i="38"/>
  <c r="X426" i="38"/>
  <c r="T426" i="38"/>
  <c r="P426" i="38"/>
  <c r="L426" i="38"/>
  <c r="AA425" i="38"/>
  <c r="W425" i="38"/>
  <c r="S425" i="38"/>
  <c r="O425" i="38"/>
  <c r="K425" i="38"/>
  <c r="Z424" i="38"/>
  <c r="V424" i="38"/>
  <c r="R424" i="38"/>
  <c r="N424" i="38"/>
  <c r="Y423" i="38"/>
  <c r="U423" i="38"/>
  <c r="Q423" i="38"/>
  <c r="M423" i="38"/>
  <c r="X422" i="38"/>
  <c r="T422" i="38"/>
  <c r="P422" i="38"/>
  <c r="L422" i="38"/>
  <c r="AA421" i="38"/>
  <c r="W421" i="38"/>
  <c r="S421" i="38"/>
  <c r="O421" i="38"/>
  <c r="K421" i="38"/>
  <c r="Z420" i="38"/>
  <c r="V420" i="38"/>
  <c r="R420" i="38"/>
  <c r="N420" i="38"/>
  <c r="Y419" i="38"/>
  <c r="U419" i="38"/>
  <c r="Q419" i="38"/>
  <c r="M419" i="38"/>
  <c r="X418" i="38"/>
  <c r="T418" i="38"/>
  <c r="P418" i="38"/>
  <c r="L418" i="38"/>
  <c r="AA417" i="38"/>
  <c r="W417" i="38"/>
  <c r="S417" i="38"/>
  <c r="O417" i="38"/>
  <c r="K417" i="38"/>
  <c r="Z416" i="38"/>
  <c r="V416" i="38"/>
  <c r="R416" i="38"/>
  <c r="N416" i="38"/>
  <c r="Y415" i="38"/>
  <c r="U415" i="38"/>
  <c r="Q415" i="38"/>
  <c r="M415" i="38"/>
  <c r="X414" i="38"/>
  <c r="T414" i="38"/>
  <c r="P414" i="38"/>
  <c r="L414" i="38"/>
  <c r="AA413" i="38"/>
  <c r="W413" i="38"/>
  <c r="S413" i="38"/>
  <c r="Z447" i="38"/>
  <c r="Q442" i="38"/>
  <c r="N439" i="38"/>
  <c r="N437" i="38"/>
  <c r="P436" i="38"/>
  <c r="R435" i="38"/>
  <c r="AA434" i="38"/>
  <c r="Q434" i="38"/>
  <c r="AA433" i="38"/>
  <c r="S433" i="38"/>
  <c r="K433" i="38"/>
  <c r="Z432" i="38"/>
  <c r="R432" i="38"/>
  <c r="Y431" i="38"/>
  <c r="Q431" i="38"/>
  <c r="X430" i="38"/>
  <c r="P430" i="38"/>
  <c r="W429" i="38"/>
  <c r="O429" i="38"/>
  <c r="AA428" i="38"/>
  <c r="V428" i="38"/>
  <c r="P428" i="38"/>
  <c r="K428" i="38"/>
  <c r="X427" i="38"/>
  <c r="T427" i="38"/>
  <c r="P427" i="38"/>
  <c r="L427" i="38"/>
  <c r="AA426" i="38"/>
  <c r="W426" i="38"/>
  <c r="S426" i="38"/>
  <c r="O426" i="38"/>
  <c r="K426" i="38"/>
  <c r="Z425" i="38"/>
  <c r="V425" i="38"/>
  <c r="R425" i="38"/>
  <c r="N425" i="38"/>
  <c r="Y424" i="38"/>
  <c r="U424" i="38"/>
  <c r="Q424" i="38"/>
  <c r="M424" i="38"/>
  <c r="X423" i="38"/>
  <c r="T423" i="38"/>
  <c r="P423" i="38"/>
  <c r="L423" i="38"/>
  <c r="AA422" i="38"/>
  <c r="W422" i="38"/>
  <c r="S422" i="38"/>
  <c r="O422" i="38"/>
  <c r="K422" i="38"/>
  <c r="D5" i="10"/>
  <c r="D5" i="9"/>
  <c r="D5" i="7"/>
  <c r="I12" i="38"/>
  <c r="K345" i="38"/>
  <c r="AP164" i="38"/>
  <c r="AF199" i="38"/>
  <c r="AJ223" i="38"/>
  <c r="M267" i="38"/>
  <c r="AP328" i="38"/>
  <c r="W235" i="38"/>
  <c r="AF235" i="38"/>
  <c r="N164" i="38"/>
  <c r="I190" i="38"/>
  <c r="G222" i="38"/>
  <c r="AN312" i="38"/>
  <c r="F321" i="38"/>
  <c r="F353" i="38"/>
  <c r="F357" i="38"/>
  <c r="F361" i="38"/>
  <c r="F381" i="38"/>
  <c r="Q53" i="24"/>
  <c r="K72" i="24"/>
  <c r="Q22" i="24"/>
  <c r="D87" i="27"/>
  <c r="D53" i="27"/>
  <c r="D91" i="27"/>
  <c r="D77" i="27"/>
  <c r="D99" i="27"/>
  <c r="D69" i="27"/>
  <c r="D95" i="27"/>
  <c r="D73" i="27"/>
  <c r="AL118" i="38"/>
  <c r="AL191" i="38"/>
  <c r="F257" i="38"/>
  <c r="AM258" i="38"/>
  <c r="D501" i="38"/>
  <c r="AF481" i="38"/>
  <c r="AA477" i="38"/>
  <c r="S469" i="38"/>
  <c r="AC466" i="38"/>
  <c r="AA463" i="38"/>
  <c r="D461" i="38"/>
  <c r="AH458" i="38"/>
  <c r="AF456" i="38"/>
  <c r="AC454" i="38"/>
  <c r="AA452" i="38"/>
  <c r="Y450" i="38"/>
  <c r="X449" i="38"/>
  <c r="AK448" i="38"/>
  <c r="K448" i="38"/>
  <c r="V447" i="38"/>
  <c r="AH446" i="38"/>
  <c r="Q446" i="38"/>
  <c r="AG445" i="38"/>
  <c r="P445" i="38"/>
  <c r="AF444" i="38"/>
  <c r="O444" i="38"/>
  <c r="AD443" i="38"/>
  <c r="N443" i="38"/>
  <c r="AC442" i="38"/>
  <c r="M442" i="38"/>
  <c r="AB441" i="38"/>
  <c r="L441" i="38"/>
  <c r="AA440" i="38"/>
  <c r="K440" i="38"/>
  <c r="Z439" i="38"/>
  <c r="E439" i="38"/>
  <c r="AF438" i="38"/>
  <c r="W438" i="38"/>
  <c r="Q438" i="38"/>
  <c r="K438" i="38"/>
  <c r="AN437" i="38"/>
  <c r="AG437" i="38"/>
  <c r="Z437" i="38"/>
  <c r="U437" i="38"/>
  <c r="AJ484" i="38"/>
  <c r="AD480" i="38"/>
  <c r="W473" i="38"/>
  <c r="AB468" i="38"/>
  <c r="AP465" i="38"/>
  <c r="Z462" i="38"/>
  <c r="X460" i="38"/>
  <c r="Q458" i="38"/>
  <c r="O456" i="38"/>
  <c r="M454" i="38"/>
  <c r="K452" i="38"/>
  <c r="U450" i="38"/>
  <c r="T449" i="38"/>
  <c r="AA448" i="38"/>
  <c r="AO447" i="38"/>
  <c r="R447" i="38"/>
  <c r="AC446" i="38"/>
  <c r="M446" i="38"/>
  <c r="AB445" i="38"/>
  <c r="L445" i="38"/>
  <c r="AA444" i="38"/>
  <c r="K444" i="38"/>
  <c r="Z443" i="38"/>
  <c r="E443" i="38"/>
  <c r="Y442" i="38"/>
  <c r="D442" i="38"/>
  <c r="X441" i="38"/>
  <c r="AP440" i="38"/>
  <c r="W440" i="38"/>
  <c r="AO439" i="38"/>
  <c r="V439" i="38"/>
  <c r="AN438" i="38"/>
  <c r="AC438" i="38"/>
  <c r="U438" i="38"/>
  <c r="O438" i="38"/>
  <c r="E438" i="38"/>
  <c r="AL437" i="38"/>
  <c r="AD437" i="38"/>
  <c r="Y437" i="38"/>
  <c r="T437" i="38"/>
  <c r="O437" i="38"/>
  <c r="K437" i="38"/>
  <c r="AO436" i="38"/>
  <c r="AJ436" i="38"/>
  <c r="AD436" i="38"/>
  <c r="Z436" i="38"/>
  <c r="V436" i="38"/>
  <c r="R436" i="38"/>
  <c r="N436" i="38"/>
  <c r="E436" i="38"/>
  <c r="AN435" i="38"/>
  <c r="AH435" i="38"/>
  <c r="AC435" i="38"/>
  <c r="Y435" i="38"/>
  <c r="U435" i="38"/>
  <c r="Q435" i="38"/>
  <c r="M435" i="38"/>
  <c r="D435" i="38"/>
  <c r="AL434" i="38"/>
  <c r="AG434" i="38"/>
  <c r="AB434" i="38"/>
  <c r="X434" i="38"/>
  <c r="T434" i="38"/>
  <c r="P434" i="38"/>
  <c r="L434" i="38"/>
  <c r="AP433" i="38"/>
  <c r="AK433" i="38"/>
  <c r="AF433" i="38"/>
  <c r="AB507" i="38"/>
  <c r="R488" i="38"/>
  <c r="AH483" i="38"/>
  <c r="AC479" i="38"/>
  <c r="V472" i="38"/>
  <c r="AB464" i="38"/>
  <c r="E462" i="38"/>
  <c r="AG457" i="38"/>
  <c r="AD455" i="38"/>
  <c r="AB453" i="38"/>
  <c r="Z451" i="38"/>
  <c r="AL513" i="38"/>
  <c r="AB478" i="38"/>
  <c r="L464" i="38"/>
  <c r="P457" i="38"/>
  <c r="D450" i="38"/>
  <c r="W448" i="38"/>
  <c r="E447" i="38"/>
  <c r="D446" i="38"/>
  <c r="AP444" i="38"/>
  <c r="AO443" i="38"/>
  <c r="AN442" i="38"/>
  <c r="AL441" i="38"/>
  <c r="AK440" i="38"/>
  <c r="AJ439" i="38"/>
  <c r="AK438" i="38"/>
  <c r="S438" i="38"/>
  <c r="D438" i="38"/>
  <c r="F438" i="38" s="1"/>
  <c r="AC437" i="38"/>
  <c r="R437" i="38"/>
  <c r="M437" i="38"/>
  <c r="AP436" i="38"/>
  <c r="AH436" i="38"/>
  <c r="AB436" i="38"/>
  <c r="W436" i="38"/>
  <c r="Q436" i="38"/>
  <c r="L436" i="38"/>
  <c r="AO435" i="38"/>
  <c r="AG435" i="38"/>
  <c r="AA435" i="38"/>
  <c r="V435" i="38"/>
  <c r="P435" i="38"/>
  <c r="K435" i="38"/>
  <c r="AN434" i="38"/>
  <c r="AF434" i="38"/>
  <c r="Z434" i="38"/>
  <c r="U434" i="38"/>
  <c r="O434" i="38"/>
  <c r="E434" i="38"/>
  <c r="AL433" i="38"/>
  <c r="AD433" i="38"/>
  <c r="Z433" i="38"/>
  <c r="V433" i="38"/>
  <c r="R433" i="38"/>
  <c r="N433" i="38"/>
  <c r="E433" i="38"/>
  <c r="AN432" i="38"/>
  <c r="AH432" i="38"/>
  <c r="AC432" i="38"/>
  <c r="Y432" i="38"/>
  <c r="U432" i="38"/>
  <c r="Q432" i="38"/>
  <c r="M432" i="38"/>
  <c r="D432" i="38"/>
  <c r="F432" i="38" s="1"/>
  <c r="AL431" i="38"/>
  <c r="AG431" i="38"/>
  <c r="AB431" i="38"/>
  <c r="X431" i="38"/>
  <c r="T431" i="38"/>
  <c r="P431" i="38"/>
  <c r="L431" i="38"/>
  <c r="AP430" i="38"/>
  <c r="AK430" i="38"/>
  <c r="AF430" i="38"/>
  <c r="AA430" i="38"/>
  <c r="W430" i="38"/>
  <c r="S430" i="38"/>
  <c r="O430" i="38"/>
  <c r="K430" i="38"/>
  <c r="AO429" i="38"/>
  <c r="AJ429" i="38"/>
  <c r="AD429" i="38"/>
  <c r="Z429" i="38"/>
  <c r="V429" i="38"/>
  <c r="R429" i="38"/>
  <c r="N429" i="38"/>
  <c r="E429" i="38"/>
  <c r="AN428" i="38"/>
  <c r="AH428" i="38"/>
  <c r="AI428" i="38" s="1"/>
  <c r="AC428" i="38"/>
  <c r="Y428" i="38"/>
  <c r="U428" i="38"/>
  <c r="Q428" i="38"/>
  <c r="M428" i="38"/>
  <c r="D428" i="38"/>
  <c r="F428" i="38" s="1"/>
  <c r="AL427" i="38"/>
  <c r="O492" i="38"/>
  <c r="L453" i="38"/>
  <c r="L449" i="38"/>
  <c r="AJ447" i="38"/>
  <c r="Y446" i="38"/>
  <c r="X445" i="38"/>
  <c r="W444" i="38"/>
  <c r="V443" i="38"/>
  <c r="U442" i="38"/>
  <c r="T441" i="38"/>
  <c r="S440" i="38"/>
  <c r="R439" i="38"/>
  <c r="AA438" i="38"/>
  <c r="N438" i="38"/>
  <c r="AJ437" i="38"/>
  <c r="X437" i="38"/>
  <c r="P437" i="38"/>
  <c r="E437" i="38"/>
  <c r="AL436" i="38"/>
  <c r="AF436" i="38"/>
  <c r="Y436" i="38"/>
  <c r="T436" i="38"/>
  <c r="O436" i="38"/>
  <c r="D436" i="38"/>
  <c r="F436" i="38" s="1"/>
  <c r="AK435" i="38"/>
  <c r="AD435" i="38"/>
  <c r="X435" i="38"/>
  <c r="S435" i="38"/>
  <c r="N435" i="38"/>
  <c r="AP434" i="38"/>
  <c r="AQ434" i="38" s="1"/>
  <c r="AJ434" i="38"/>
  <c r="AC434" i="38"/>
  <c r="W434" i="38"/>
  <c r="R434" i="38"/>
  <c r="M434" i="38"/>
  <c r="AO433" i="38"/>
  <c r="AH433" i="38"/>
  <c r="AI433" i="38" s="1"/>
  <c r="AB433" i="38"/>
  <c r="X433" i="38"/>
  <c r="T433" i="38"/>
  <c r="P433" i="38"/>
  <c r="L433" i="38"/>
  <c r="AP432" i="38"/>
  <c r="AK432" i="38"/>
  <c r="AF432" i="38"/>
  <c r="AI432" i="38" s="1"/>
  <c r="AA432" i="38"/>
  <c r="W432" i="38"/>
  <c r="S432" i="38"/>
  <c r="O432" i="38"/>
  <c r="K432" i="38"/>
  <c r="AO431" i="38"/>
  <c r="AQ431" i="38" s="1"/>
  <c r="AJ431" i="38"/>
  <c r="AD431" i="38"/>
  <c r="Z431" i="38"/>
  <c r="V431" i="38"/>
  <c r="R431" i="38"/>
  <c r="N431" i="38"/>
  <c r="E431" i="38"/>
  <c r="AN430" i="38"/>
  <c r="AQ430" i="38" s="1"/>
  <c r="AH430" i="38"/>
  <c r="AC430" i="38"/>
  <c r="Y430" i="38"/>
  <c r="U430" i="38"/>
  <c r="Q430" i="38"/>
  <c r="M430" i="38"/>
  <c r="D430" i="38"/>
  <c r="F430" i="38" s="1"/>
  <c r="AL429" i="38"/>
  <c r="AG429" i="38"/>
  <c r="AB429" i="38"/>
  <c r="X429" i="38"/>
  <c r="T429" i="38"/>
  <c r="P429" i="38"/>
  <c r="L429" i="38"/>
  <c r="AP428" i="38"/>
  <c r="AA214" i="38"/>
  <c r="F240" i="38"/>
  <c r="T435" i="38"/>
  <c r="AF435" i="38"/>
  <c r="K436" i="38"/>
  <c r="U436" i="38"/>
  <c r="AG436" i="38"/>
  <c r="L437" i="38"/>
  <c r="AB437" i="38"/>
  <c r="R438" i="38"/>
  <c r="AD439" i="38"/>
  <c r="AG441" i="38"/>
  <c r="AJ443" i="38"/>
  <c r="AL445" i="38"/>
  <c r="S448" i="38"/>
  <c r="N455" i="38"/>
  <c r="F37" i="8"/>
  <c r="G37" i="8" s="1"/>
  <c r="F36" i="8"/>
  <c r="G36" i="8" s="1"/>
  <c r="F33" i="8"/>
  <c r="G33" i="8" s="1"/>
  <c r="F34" i="8"/>
  <c r="G34" i="8" s="1"/>
  <c r="F874" i="8"/>
  <c r="G874" i="8" s="1"/>
  <c r="F877" i="8"/>
  <c r="G877" i="8" s="1"/>
  <c r="D10" i="10"/>
  <c r="D103" i="40"/>
  <c r="P30" i="43"/>
  <c r="P50" i="43"/>
  <c r="P67" i="43"/>
  <c r="P75" i="43"/>
  <c r="P83" i="43"/>
  <c r="P91" i="43"/>
  <c r="P121" i="43"/>
  <c r="P152" i="43"/>
  <c r="P168" i="43"/>
  <c r="M72" i="24"/>
  <c r="F346" i="8"/>
  <c r="G346" i="8" s="1"/>
  <c r="F561" i="8"/>
  <c r="G561" i="8" s="1"/>
  <c r="F564" i="8"/>
  <c r="G564" i="8" s="1"/>
  <c r="F807" i="8"/>
  <c r="G807" i="8" s="1"/>
  <c r="F810" i="8"/>
  <c r="G810" i="8" s="1"/>
  <c r="D228" i="12"/>
  <c r="D53" i="43"/>
  <c r="P125" i="43"/>
  <c r="P156" i="43"/>
  <c r="P172" i="43"/>
  <c r="P47" i="21"/>
  <c r="P43" i="30"/>
  <c r="I526" i="38"/>
  <c r="D241" i="10"/>
  <c r="P19" i="43"/>
  <c r="P44" i="43"/>
  <c r="P63" i="43"/>
  <c r="P71" i="43"/>
  <c r="P79" i="43"/>
  <c r="P87" i="43"/>
  <c r="P103" i="43"/>
  <c r="P128" i="43"/>
  <c r="P176" i="43"/>
  <c r="Q10" i="46"/>
  <c r="I21" i="27" s="1"/>
  <c r="Q29" i="34"/>
  <c r="I22" i="27" s="1"/>
  <c r="D45" i="27"/>
  <c r="D49" i="27"/>
  <c r="W47" i="38"/>
  <c r="D83" i="38"/>
  <c r="M83" i="38"/>
  <c r="Q83" i="38"/>
  <c r="U83" i="38"/>
  <c r="Y83" i="38"/>
  <c r="AC83" i="38"/>
  <c r="AH83" i="38"/>
  <c r="AQ84" i="38"/>
  <c r="AQ85" i="38"/>
  <c r="AI86" i="38"/>
  <c r="AI87" i="38"/>
  <c r="F88" i="38"/>
  <c r="AQ88" i="38"/>
  <c r="V118" i="38"/>
  <c r="E133" i="38"/>
  <c r="Q149" i="38"/>
  <c r="Y149" i="38"/>
  <c r="AO149" i="38"/>
  <c r="AG191" i="38"/>
  <c r="O191" i="38"/>
  <c r="F195" i="38"/>
  <c r="E223" i="38"/>
  <c r="AD223" i="38"/>
  <c r="AO223" i="38"/>
  <c r="F225" i="38"/>
  <c r="Q223" i="38"/>
  <c r="F229" i="38"/>
  <c r="F233" i="38"/>
  <c r="M260" i="38"/>
  <c r="Q260" i="38"/>
  <c r="U260" i="38"/>
  <c r="Y260" i="38"/>
  <c r="AH260" i="38"/>
  <c r="AN260" i="38"/>
  <c r="N260" i="38"/>
  <c r="R260" i="38"/>
  <c r="V260" i="38"/>
  <c r="AD260" i="38"/>
  <c r="AM262" i="38"/>
  <c r="AO260" i="38"/>
  <c r="F263" i="38"/>
  <c r="AM263" i="38"/>
  <c r="AE264" i="38"/>
  <c r="F265" i="38"/>
  <c r="AE265" i="38"/>
  <c r="AM266" i="38"/>
  <c r="F277" i="38"/>
  <c r="F281" i="38"/>
  <c r="F285" i="38"/>
  <c r="F289" i="38"/>
  <c r="F293" i="38"/>
  <c r="F297" i="38"/>
  <c r="F301" i="38"/>
  <c r="AG389" i="38"/>
  <c r="D41" i="27"/>
  <c r="AD15" i="38"/>
  <c r="AB15" i="38"/>
  <c r="T15" i="38"/>
  <c r="D213" i="27"/>
  <c r="D217" i="27"/>
  <c r="F14" i="38"/>
  <c r="AJ13" i="38"/>
  <c r="F18" i="38"/>
  <c r="F22" i="38"/>
  <c r="F26" i="38"/>
  <c r="F49" i="38"/>
  <c r="O89" i="38"/>
  <c r="W89" i="38"/>
  <c r="AG89" i="38"/>
  <c r="AH96" i="38"/>
  <c r="R96" i="38"/>
  <c r="AO107" i="38"/>
  <c r="F109" i="38"/>
  <c r="S107" i="38"/>
  <c r="AE109" i="38"/>
  <c r="AM111" i="38"/>
  <c r="F113" i="38"/>
  <c r="AE113" i="38"/>
  <c r="F117" i="38"/>
  <c r="AE117" i="38"/>
  <c r="M133" i="38"/>
  <c r="AC133" i="38"/>
  <c r="L164" i="38"/>
  <c r="P164" i="38"/>
  <c r="T164" i="38"/>
  <c r="X164" i="38"/>
  <c r="AB164" i="38"/>
  <c r="AG164" i="38"/>
  <c r="AL164" i="38"/>
  <c r="AQ166" i="38"/>
  <c r="AD164" i="38"/>
  <c r="AI168" i="38"/>
  <c r="F170" i="38"/>
  <c r="AQ170" i="38"/>
  <c r="AI172" i="38"/>
  <c r="AI173" i="38"/>
  <c r="F174" i="38"/>
  <c r="AQ174" i="38"/>
  <c r="AQ175" i="38"/>
  <c r="AI176" i="38"/>
  <c r="AI177" i="38"/>
  <c r="F178" i="38"/>
  <c r="AQ178" i="38"/>
  <c r="AQ179" i="38"/>
  <c r="AI180" i="38"/>
  <c r="AI181" i="38"/>
  <c r="F182" i="38"/>
  <c r="AQ182" i="38"/>
  <c r="AI184" i="38"/>
  <c r="F186" i="38"/>
  <c r="AQ186" i="38"/>
  <c r="AI188" i="38"/>
  <c r="I106" i="38"/>
  <c r="S199" i="38"/>
  <c r="AA199" i="38"/>
  <c r="AK199" i="38"/>
  <c r="AP199" i="38"/>
  <c r="E207" i="38"/>
  <c r="V207" i="38"/>
  <c r="Z207" i="38"/>
  <c r="AD207" i="38"/>
  <c r="AJ207" i="38"/>
  <c r="AO207" i="38"/>
  <c r="W214" i="38"/>
  <c r="AF214" i="38"/>
  <c r="N214" i="38"/>
  <c r="I222" i="38"/>
  <c r="W243" i="38"/>
  <c r="AF243" i="38"/>
  <c r="AP243" i="38"/>
  <c r="AA267" i="38"/>
  <c r="AK267" i="38"/>
  <c r="P312" i="38"/>
  <c r="X312" i="38"/>
  <c r="AC383" i="38"/>
  <c r="F391" i="38"/>
  <c r="M389" i="38"/>
  <c r="Q389" i="38"/>
  <c r="U389" i="38"/>
  <c r="Y389" i="38"/>
  <c r="AE391" i="38"/>
  <c r="W389" i="38"/>
  <c r="AM393" i="38"/>
  <c r="F395" i="38"/>
  <c r="AE395" i="38"/>
  <c r="F400" i="38"/>
  <c r="F404" i="38"/>
  <c r="F408" i="38"/>
  <c r="F412" i="38"/>
  <c r="F416" i="38"/>
  <c r="F420" i="38"/>
  <c r="F424" i="38"/>
  <c r="F54" i="8"/>
  <c r="G54" i="8" s="1"/>
  <c r="F58" i="8"/>
  <c r="G58" i="8" s="1"/>
  <c r="F150" i="8"/>
  <c r="G150" i="8" s="1"/>
  <c r="F168" i="8"/>
  <c r="G168" i="8" s="1"/>
  <c r="F342" i="8"/>
  <c r="G342" i="8" s="1"/>
  <c r="F351" i="8"/>
  <c r="G351" i="8" s="1"/>
  <c r="F354" i="8"/>
  <c r="G354" i="8" s="1"/>
  <c r="F379" i="8"/>
  <c r="G379" i="8" s="1"/>
  <c r="F378" i="8"/>
  <c r="G378" i="8" s="1"/>
  <c r="F859" i="8"/>
  <c r="G859" i="8" s="1"/>
  <c r="F858" i="8"/>
  <c r="G858" i="8" s="1"/>
  <c r="K83" i="38"/>
  <c r="S83" i="38"/>
  <c r="AA83" i="38"/>
  <c r="AK83" i="38"/>
  <c r="G106" i="38"/>
  <c r="G566" i="38" s="1"/>
  <c r="K149" i="38"/>
  <c r="S149" i="38"/>
  <c r="AA149" i="38"/>
  <c r="AK149" i="38"/>
  <c r="AP235" i="38"/>
  <c r="AB235" i="38"/>
  <c r="AL235" i="38"/>
  <c r="T260" i="38"/>
  <c r="AG260" i="38"/>
  <c r="AH328" i="38"/>
  <c r="D67" i="7"/>
  <c r="F18" i="8"/>
  <c r="G18" i="8" s="1"/>
  <c r="F573" i="8"/>
  <c r="G573" i="8" s="1"/>
  <c r="F576" i="8"/>
  <c r="G576" i="8" s="1"/>
  <c r="F597" i="8"/>
  <c r="G597" i="8" s="1"/>
  <c r="F798" i="8"/>
  <c r="G798" i="8" s="1"/>
  <c r="F918" i="8"/>
  <c r="G918" i="8" s="1"/>
  <c r="D219" i="9"/>
  <c r="K503" i="38"/>
  <c r="Q18" i="43"/>
  <c r="P22" i="43"/>
  <c r="P24" i="43"/>
  <c r="P25" i="43"/>
  <c r="P34" i="43"/>
  <c r="P36" i="43"/>
  <c r="P38" i="43"/>
  <c r="P40" i="43"/>
  <c r="P41" i="43"/>
  <c r="P107" i="43"/>
  <c r="P111" i="43"/>
  <c r="P113" i="43"/>
  <c r="P115" i="43"/>
  <c r="P117" i="43"/>
  <c r="P119" i="43"/>
  <c r="P120" i="43"/>
  <c r="P129" i="43"/>
  <c r="P131" i="43"/>
  <c r="P133" i="43"/>
  <c r="P135" i="43"/>
  <c r="P136" i="43"/>
  <c r="Q27" i="23"/>
  <c r="I9" i="27" s="1"/>
  <c r="Q21" i="47"/>
  <c r="I11" i="27" s="1"/>
  <c r="F862" i="8"/>
  <c r="G862" i="8" s="1"/>
  <c r="F898" i="8"/>
  <c r="G898" i="8" s="1"/>
  <c r="D172" i="10"/>
  <c r="D41" i="40"/>
  <c r="P27" i="23"/>
  <c r="P21" i="47"/>
  <c r="L13" i="38"/>
  <c r="F29" i="38"/>
  <c r="F32" i="38"/>
  <c r="F36" i="38"/>
  <c r="F40" i="38"/>
  <c r="F44" i="38"/>
  <c r="E83" i="38"/>
  <c r="Z96" i="38"/>
  <c r="AJ96" i="38"/>
  <c r="L96" i="38"/>
  <c r="T96" i="38"/>
  <c r="AB96" i="38"/>
  <c r="K107" i="38"/>
  <c r="AA107" i="38"/>
  <c r="AO133" i="38"/>
  <c r="F165" i="38"/>
  <c r="V164" i="38"/>
  <c r="F169" i="38"/>
  <c r="F173" i="38"/>
  <c r="F177" i="38"/>
  <c r="F181" i="38"/>
  <c r="F185" i="38"/>
  <c r="F189" i="38"/>
  <c r="AQ192" i="38"/>
  <c r="W191" i="38"/>
  <c r="AI194" i="38"/>
  <c r="F196" i="38"/>
  <c r="AQ196" i="38"/>
  <c r="AI198" i="38"/>
  <c r="F201" i="38"/>
  <c r="F205" i="38"/>
  <c r="F210" i="38"/>
  <c r="M89" i="38"/>
  <c r="AC89" i="38"/>
  <c r="AP96" i="38"/>
  <c r="L107" i="38"/>
  <c r="P107" i="38"/>
  <c r="T107" i="38"/>
  <c r="X107" i="38"/>
  <c r="AE108" i="38"/>
  <c r="AG107" i="38"/>
  <c r="AL107" i="38"/>
  <c r="M107" i="38"/>
  <c r="Q107" i="38"/>
  <c r="U107" i="38"/>
  <c r="Y107" i="38"/>
  <c r="AM110" i="38"/>
  <c r="AE112" i="38"/>
  <c r="AM114" i="38"/>
  <c r="AE116" i="38"/>
  <c r="N118" i="38"/>
  <c r="AD118" i="38"/>
  <c r="K133" i="38"/>
  <c r="O133" i="38"/>
  <c r="S133" i="38"/>
  <c r="W133" i="38"/>
  <c r="AA133" i="38"/>
  <c r="U133" i="38"/>
  <c r="D214" i="38"/>
  <c r="Q214" i="38"/>
  <c r="U214" i="38"/>
  <c r="Y214" i="38"/>
  <c r="AH214" i="38"/>
  <c r="AN214" i="38"/>
  <c r="N223" i="38"/>
  <c r="R223" i="38"/>
  <c r="V223" i="38"/>
  <c r="Z223" i="38"/>
  <c r="K47" i="38"/>
  <c r="O47" i="38"/>
  <c r="S47" i="38"/>
  <c r="AI48" i="38"/>
  <c r="AG47" i="38"/>
  <c r="F50" i="38"/>
  <c r="M47" i="38"/>
  <c r="U47" i="38"/>
  <c r="AC47" i="38"/>
  <c r="AQ50" i="38"/>
  <c r="E89" i="38"/>
  <c r="N89" i="38"/>
  <c r="R89" i="38"/>
  <c r="V89" i="38"/>
  <c r="Z89" i="38"/>
  <c r="AD89" i="38"/>
  <c r="AM90" i="38"/>
  <c r="AO89" i="38"/>
  <c r="K89" i="38"/>
  <c r="S89" i="38"/>
  <c r="AA89" i="38"/>
  <c r="AM91" i="38"/>
  <c r="AE92" i="38"/>
  <c r="F93" i="38"/>
  <c r="U89" i="38"/>
  <c r="AE93" i="38"/>
  <c r="AM94" i="38"/>
  <c r="AM95" i="38"/>
  <c r="K118" i="38"/>
  <c r="O118" i="38"/>
  <c r="S118" i="38"/>
  <c r="W118" i="38"/>
  <c r="AA118" i="38"/>
  <c r="AF118" i="38"/>
  <c r="AK118" i="38"/>
  <c r="AP118" i="38"/>
  <c r="L118" i="38"/>
  <c r="P118" i="38"/>
  <c r="T118" i="38"/>
  <c r="X118" i="38"/>
  <c r="AE120" i="38"/>
  <c r="F121" i="38"/>
  <c r="AE121" i="38"/>
  <c r="AN118" i="38"/>
  <c r="AM122" i="38"/>
  <c r="AM123" i="38"/>
  <c r="AE124" i="38"/>
  <c r="F125" i="38"/>
  <c r="AE125" i="38"/>
  <c r="AM126" i="38"/>
  <c r="AM127" i="38"/>
  <c r="AE128" i="38"/>
  <c r="F129" i="38"/>
  <c r="AE129" i="38"/>
  <c r="AM130" i="38"/>
  <c r="AE132" i="38"/>
  <c r="F135" i="38"/>
  <c r="F139" i="38"/>
  <c r="F143" i="38"/>
  <c r="AM161" i="38"/>
  <c r="AE162" i="38"/>
  <c r="F163" i="38"/>
  <c r="AE163" i="38"/>
  <c r="AF164" i="38"/>
  <c r="AK164" i="38"/>
  <c r="E199" i="38"/>
  <c r="K199" i="38"/>
  <c r="Q207" i="38"/>
  <c r="S214" i="38"/>
  <c r="AK214" i="38"/>
  <c r="AP214" i="38"/>
  <c r="K223" i="38"/>
  <c r="O223" i="38"/>
  <c r="S223" i="38"/>
  <c r="W223" i="38"/>
  <c r="AA223" i="38"/>
  <c r="AI224" i="38"/>
  <c r="AK223" i="38"/>
  <c r="AP223" i="38"/>
  <c r="AI225" i="38"/>
  <c r="F226" i="38"/>
  <c r="U223" i="38"/>
  <c r="Y223" i="38"/>
  <c r="AC223" i="38"/>
  <c r="AH223" i="38"/>
  <c r="AQ226" i="38"/>
  <c r="AQ227" i="38"/>
  <c r="AI228" i="38"/>
  <c r="AI229" i="38"/>
  <c r="F230" i="38"/>
  <c r="AQ230" i="38"/>
  <c r="AQ231" i="38"/>
  <c r="AI232" i="38"/>
  <c r="AI233" i="38"/>
  <c r="F234" i="38"/>
  <c r="AQ234" i="38"/>
  <c r="T235" i="38"/>
  <c r="L243" i="38"/>
  <c r="P243" i="38"/>
  <c r="T243" i="38"/>
  <c r="X243" i="38"/>
  <c r="AB243" i="38"/>
  <c r="AG243" i="38"/>
  <c r="AL243" i="38"/>
  <c r="AE252" i="38"/>
  <c r="AI252" i="38"/>
  <c r="AQ253" i="38"/>
  <c r="AM254" i="38"/>
  <c r="AQ254" i="38"/>
  <c r="AI255" i="38"/>
  <c r="AE256" i="38"/>
  <c r="AM259" i="38"/>
  <c r="Z260" i="38"/>
  <c r="AJ260" i="38"/>
  <c r="X260" i="38"/>
  <c r="F269" i="38"/>
  <c r="F273" i="38"/>
  <c r="F305" i="38"/>
  <c r="F309" i="38"/>
  <c r="F313" i="38"/>
  <c r="AF312" i="38"/>
  <c r="F317" i="38"/>
  <c r="F325" i="38"/>
  <c r="F330" i="38"/>
  <c r="AQ330" i="38"/>
  <c r="Z328" i="38"/>
  <c r="AI332" i="38"/>
  <c r="F334" i="38"/>
  <c r="AQ334" i="38"/>
  <c r="AI336" i="38"/>
  <c r="F338" i="38"/>
  <c r="AQ338" i="38"/>
  <c r="AI340" i="38"/>
  <c r="F342" i="38"/>
  <c r="AQ342" i="38"/>
  <c r="AI344" i="38"/>
  <c r="Q345" i="38"/>
  <c r="Y345" i="38"/>
  <c r="S345" i="38"/>
  <c r="X474" i="38"/>
  <c r="Q494" i="38"/>
  <c r="Y522" i="38"/>
  <c r="K520" i="38"/>
  <c r="O235" i="38"/>
  <c r="S235" i="38"/>
  <c r="AA235" i="38"/>
  <c r="AK235" i="38"/>
  <c r="F244" i="38"/>
  <c r="R243" i="38"/>
  <c r="AM245" i="38"/>
  <c r="AA243" i="38"/>
  <c r="AE247" i="38"/>
  <c r="F248" i="38"/>
  <c r="AM249" i="38"/>
  <c r="AE251" i="38"/>
  <c r="F252" i="38"/>
  <c r="AM253" i="38"/>
  <c r="AI254" i="38"/>
  <c r="AE255" i="38"/>
  <c r="F256" i="38"/>
  <c r="AQ256" i="38"/>
  <c r="AB260" i="38"/>
  <c r="P260" i="38"/>
  <c r="AL260" i="38"/>
  <c r="AO345" i="38"/>
  <c r="AA345" i="38"/>
  <c r="F365" i="38"/>
  <c r="F369" i="38"/>
  <c r="F373" i="38"/>
  <c r="F377" i="38"/>
  <c r="K463" i="38"/>
  <c r="R465" i="38"/>
  <c r="U471" i="38"/>
  <c r="Y475" i="38"/>
  <c r="P486" i="38"/>
  <c r="S496" i="38"/>
  <c r="L235" i="38"/>
  <c r="P235" i="38"/>
  <c r="X235" i="38"/>
  <c r="AG235" i="38"/>
  <c r="F247" i="38"/>
  <c r="F251" i="38"/>
  <c r="F255" i="38"/>
  <c r="F259" i="38"/>
  <c r="E267" i="38"/>
  <c r="N267" i="38"/>
  <c r="R267" i="38"/>
  <c r="V267" i="38"/>
  <c r="Z267" i="38"/>
  <c r="AD267" i="38"/>
  <c r="AO267" i="38"/>
  <c r="AM269" i="38"/>
  <c r="AE270" i="38"/>
  <c r="F271" i="38"/>
  <c r="AE271" i="38"/>
  <c r="AM272" i="38"/>
  <c r="AM273" i="38"/>
  <c r="AE274" i="38"/>
  <c r="F275" i="38"/>
  <c r="AE275" i="38"/>
  <c r="AM276" i="38"/>
  <c r="AM277" i="38"/>
  <c r="AE278" i="38"/>
  <c r="F279" i="38"/>
  <c r="AE279" i="38"/>
  <c r="AM280" i="38"/>
  <c r="AM281" i="38"/>
  <c r="AE282" i="38"/>
  <c r="F283" i="38"/>
  <c r="AE283" i="38"/>
  <c r="AM284" i="38"/>
  <c r="AM285" i="38"/>
  <c r="AE286" i="38"/>
  <c r="F287" i="38"/>
  <c r="AE287" i="38"/>
  <c r="AM288" i="38"/>
  <c r="AM289" i="38"/>
  <c r="AE290" i="38"/>
  <c r="F291" i="38"/>
  <c r="AE291" i="38"/>
  <c r="AM292" i="38"/>
  <c r="AM293" i="38"/>
  <c r="AE294" i="38"/>
  <c r="F295" i="38"/>
  <c r="AE295" i="38"/>
  <c r="AM296" i="38"/>
  <c r="AM297" i="38"/>
  <c r="AE298" i="38"/>
  <c r="F299" i="38"/>
  <c r="AE299" i="38"/>
  <c r="AM300" i="38"/>
  <c r="AM301" i="38"/>
  <c r="AE302" i="38"/>
  <c r="F303" i="38"/>
  <c r="AE303" i="38"/>
  <c r="AM304" i="38"/>
  <c r="AM305" i="38"/>
  <c r="AE306" i="38"/>
  <c r="F307" i="38"/>
  <c r="AE307" i="38"/>
  <c r="AM308" i="38"/>
  <c r="AM309" i="38"/>
  <c r="AE310" i="38"/>
  <c r="F311" i="38"/>
  <c r="AE311" i="38"/>
  <c r="R328" i="38"/>
  <c r="M383" i="38"/>
  <c r="U383" i="38"/>
  <c r="AQ384" i="38"/>
  <c r="E383" i="38"/>
  <c r="AI386" i="38"/>
  <c r="F388" i="38"/>
  <c r="AQ388" i="38"/>
  <c r="O389" i="38"/>
  <c r="Z476" i="38"/>
  <c r="Q487" i="38"/>
  <c r="M490" i="38"/>
  <c r="U498" i="38"/>
  <c r="AQ167" i="38"/>
  <c r="AI169" i="38"/>
  <c r="AQ171" i="38"/>
  <c r="AQ183" i="38"/>
  <c r="AI185" i="38"/>
  <c r="AQ187" i="38"/>
  <c r="AI189" i="38"/>
  <c r="D191" i="38"/>
  <c r="M191" i="38"/>
  <c r="Q191" i="38"/>
  <c r="U191" i="38"/>
  <c r="Y191" i="38"/>
  <c r="AC191" i="38"/>
  <c r="AH191" i="38"/>
  <c r="AQ193" i="38"/>
  <c r="AI195" i="38"/>
  <c r="AQ197" i="38"/>
  <c r="O199" i="38"/>
  <c r="W199" i="38"/>
  <c r="M243" i="38"/>
  <c r="Q243" i="38"/>
  <c r="U243" i="38"/>
  <c r="Y243" i="38"/>
  <c r="AE244" i="38"/>
  <c r="AH243" i="38"/>
  <c r="AN243" i="38"/>
  <c r="N243" i="38"/>
  <c r="AM246" i="38"/>
  <c r="AE248" i="38"/>
  <c r="AM250" i="38"/>
  <c r="AE313" i="38"/>
  <c r="AH312" i="38"/>
  <c r="N312" i="38"/>
  <c r="V312" i="38"/>
  <c r="AD312" i="38"/>
  <c r="AM315" i="38"/>
  <c r="AE317" i="38"/>
  <c r="AM319" i="38"/>
  <c r="AE321" i="38"/>
  <c r="AM323" i="38"/>
  <c r="AE325" i="38"/>
  <c r="L328" i="38"/>
  <c r="P328" i="38"/>
  <c r="T328" i="38"/>
  <c r="X328" i="38"/>
  <c r="AB328" i="38"/>
  <c r="AI329" i="38"/>
  <c r="AL328" i="38"/>
  <c r="N328" i="38"/>
  <c r="V328" i="38"/>
  <c r="AD328" i="38"/>
  <c r="AQ331" i="38"/>
  <c r="AI333" i="38"/>
  <c r="AQ335" i="38"/>
  <c r="AI337" i="38"/>
  <c r="AQ339" i="38"/>
  <c r="AI341" i="38"/>
  <c r="AQ343" i="38"/>
  <c r="E345" i="38"/>
  <c r="AM347" i="38"/>
  <c r="AE349" i="38"/>
  <c r="AM351" i="38"/>
  <c r="AE353" i="38"/>
  <c r="AM355" i="38"/>
  <c r="AE357" i="38"/>
  <c r="AM359" i="38"/>
  <c r="AE361" i="38"/>
  <c r="AM363" i="38"/>
  <c r="AE365" i="38"/>
  <c r="AM367" i="38"/>
  <c r="AE369" i="38"/>
  <c r="AM371" i="38"/>
  <c r="AE373" i="38"/>
  <c r="AM375" i="38"/>
  <c r="AE377" i="38"/>
  <c r="AM379" i="38"/>
  <c r="AE381" i="38"/>
  <c r="D383" i="38"/>
  <c r="Q383" i="38"/>
  <c r="Y383" i="38"/>
  <c r="AH383" i="38"/>
  <c r="AQ385" i="38"/>
  <c r="AK383" i="38"/>
  <c r="AI387" i="38"/>
  <c r="AQ401" i="38"/>
  <c r="AI403" i="38"/>
  <c r="AQ405" i="38"/>
  <c r="AI407" i="38"/>
  <c r="AQ409" i="38"/>
  <c r="AI411" i="38"/>
  <c r="AQ413" i="38"/>
  <c r="AI415" i="38"/>
  <c r="AQ417" i="38"/>
  <c r="D215" i="27"/>
  <c r="M13" i="38"/>
  <c r="U13" i="38"/>
  <c r="AN13" i="38"/>
  <c r="V13" i="38"/>
  <c r="AM15" i="38"/>
  <c r="AM16" i="38"/>
  <c r="AE17" i="38"/>
  <c r="AL13" i="38"/>
  <c r="AE18" i="38"/>
  <c r="AM19" i="38"/>
  <c r="AM20" i="38"/>
  <c r="AE21" i="38"/>
  <c r="AE22" i="38"/>
  <c r="AM23" i="38"/>
  <c r="AM24" i="38"/>
  <c r="AE25" i="38"/>
  <c r="AE26" i="38"/>
  <c r="AM27" i="38"/>
  <c r="L133" i="38"/>
  <c r="P133" i="38"/>
  <c r="T133" i="38"/>
  <c r="X133" i="38"/>
  <c r="AE134" i="38"/>
  <c r="AG133" i="38"/>
  <c r="AL133" i="38"/>
  <c r="AE135" i="38"/>
  <c r="AM136" i="38"/>
  <c r="AM137" i="38"/>
  <c r="AE138" i="38"/>
  <c r="AE139" i="38"/>
  <c r="AM140" i="38"/>
  <c r="AM141" i="38"/>
  <c r="AE142" i="38"/>
  <c r="AE143" i="38"/>
  <c r="AM144" i="38"/>
  <c r="AM145" i="38"/>
  <c r="AE146" i="38"/>
  <c r="AE147" i="38"/>
  <c r="E149" i="38"/>
  <c r="M164" i="38"/>
  <c r="Q164" i="38"/>
  <c r="U164" i="38"/>
  <c r="Y164" i="38"/>
  <c r="AC164" i="38"/>
  <c r="AH164" i="38"/>
  <c r="AN164" i="38"/>
  <c r="R164" i="38"/>
  <c r="Z164" i="38"/>
  <c r="AM166" i="38"/>
  <c r="AO164" i="38"/>
  <c r="AE168" i="38"/>
  <c r="AM170" i="38"/>
  <c r="AE172" i="38"/>
  <c r="AM174" i="38"/>
  <c r="AE176" i="38"/>
  <c r="AM178" i="38"/>
  <c r="AE180" i="38"/>
  <c r="AM182" i="38"/>
  <c r="AE184" i="38"/>
  <c r="AM186" i="38"/>
  <c r="AE188" i="38"/>
  <c r="E191" i="38"/>
  <c r="AM192" i="38"/>
  <c r="AO191" i="38"/>
  <c r="K191" i="38"/>
  <c r="S191" i="38"/>
  <c r="AA191" i="38"/>
  <c r="AK191" i="38"/>
  <c r="AP191" i="38"/>
  <c r="AE194" i="38"/>
  <c r="AM196" i="38"/>
  <c r="AE198" i="38"/>
  <c r="L199" i="38"/>
  <c r="P199" i="38"/>
  <c r="T199" i="38"/>
  <c r="X199" i="38"/>
  <c r="AE200" i="38"/>
  <c r="AG199" i="38"/>
  <c r="AL199" i="38"/>
  <c r="AL190" i="38" s="1"/>
  <c r="M199" i="38"/>
  <c r="U199" i="38"/>
  <c r="AE201" i="38"/>
  <c r="AM202" i="38"/>
  <c r="AM203" i="38"/>
  <c r="AE204" i="38"/>
  <c r="AE205" i="38"/>
  <c r="AM206" i="38"/>
  <c r="K207" i="38"/>
  <c r="O207" i="38"/>
  <c r="S207" i="38"/>
  <c r="W207" i="38"/>
  <c r="AA207" i="38"/>
  <c r="AI208" i="38"/>
  <c r="AK207" i="38"/>
  <c r="AP207" i="38"/>
  <c r="AE209" i="38"/>
  <c r="AI209" i="38"/>
  <c r="AQ210" i="38"/>
  <c r="AQ211" i="38"/>
  <c r="AI212" i="38"/>
  <c r="AE213" i="38"/>
  <c r="AI213" i="38"/>
  <c r="X223" i="38"/>
  <c r="AE224" i="38"/>
  <c r="AG223" i="38"/>
  <c r="AL223" i="38"/>
  <c r="M223" i="38"/>
  <c r="AM226" i="38"/>
  <c r="AE228" i="38"/>
  <c r="AM230" i="38"/>
  <c r="AE232" i="38"/>
  <c r="D235" i="38"/>
  <c r="M235" i="38"/>
  <c r="Q235" i="38"/>
  <c r="U235" i="38"/>
  <c r="Y235" i="38"/>
  <c r="AC235" i="38"/>
  <c r="AH235" i="38"/>
  <c r="AQ236" i="38"/>
  <c r="E235" i="38"/>
  <c r="AQ237" i="38"/>
  <c r="AI238" i="38"/>
  <c r="AE239" i="38"/>
  <c r="AE240" i="38"/>
  <c r="AM241" i="38"/>
  <c r="AM242" i="38"/>
  <c r="AK243" i="38"/>
  <c r="V243" i="38"/>
  <c r="Z243" i="38"/>
  <c r="AD243" i="38"/>
  <c r="AJ243" i="38"/>
  <c r="AM257" i="38"/>
  <c r="L260" i="38"/>
  <c r="AE263" i="38"/>
  <c r="AM265" i="38"/>
  <c r="Q267" i="38"/>
  <c r="AE269" i="38"/>
  <c r="AM271" i="38"/>
  <c r="AE273" i="38"/>
  <c r="AM275" i="38"/>
  <c r="AE277" i="38"/>
  <c r="AM279" i="38"/>
  <c r="AE281" i="38"/>
  <c r="AM283" i="38"/>
  <c r="AE285" i="38"/>
  <c r="AM287" i="38"/>
  <c r="AE289" i="38"/>
  <c r="AM291" i="38"/>
  <c r="AE293" i="38"/>
  <c r="AM295" i="38"/>
  <c r="AE297" i="38"/>
  <c r="AM299" i="38"/>
  <c r="AE301" i="38"/>
  <c r="AM303" i="38"/>
  <c r="AE305" i="38"/>
  <c r="AM307" i="38"/>
  <c r="AE309" i="38"/>
  <c r="AM311" i="38"/>
  <c r="R312" i="38"/>
  <c r="Z312" i="38"/>
  <c r="AN328" i="38"/>
  <c r="AO383" i="38"/>
  <c r="E389" i="38"/>
  <c r="N389" i="38"/>
  <c r="R389" i="38"/>
  <c r="V389" i="38"/>
  <c r="Z389" i="38"/>
  <c r="AD389" i="38"/>
  <c r="AM390" i="38"/>
  <c r="AO389" i="38"/>
  <c r="K389" i="38"/>
  <c r="S389" i="38"/>
  <c r="AA389" i="38"/>
  <c r="AM391" i="38"/>
  <c r="AE392" i="38"/>
  <c r="F393" i="38"/>
  <c r="AE393" i="38"/>
  <c r="AM394" i="38"/>
  <c r="AM395" i="38"/>
  <c r="AE396" i="38"/>
  <c r="Q13" i="38"/>
  <c r="Y13" i="38"/>
  <c r="AH13" i="38"/>
  <c r="D216" i="27"/>
  <c r="N13" i="38"/>
  <c r="R13" i="38"/>
  <c r="AI15" i="38"/>
  <c r="P13" i="38"/>
  <c r="X13" i="38"/>
  <c r="F17" i="38"/>
  <c r="AQ17" i="38"/>
  <c r="AI19" i="38"/>
  <c r="F21" i="38"/>
  <c r="AQ21" i="38"/>
  <c r="AI23" i="38"/>
  <c r="F25" i="38"/>
  <c r="AQ25" i="38"/>
  <c r="AI27" i="38"/>
  <c r="F30" i="38"/>
  <c r="AE30" i="38"/>
  <c r="AM31" i="38"/>
  <c r="AM32" i="38"/>
  <c r="AE33" i="38"/>
  <c r="F34" i="38"/>
  <c r="AE34" i="38"/>
  <c r="AM35" i="38"/>
  <c r="AM36" i="38"/>
  <c r="AE37" i="38"/>
  <c r="F38" i="38"/>
  <c r="AE38" i="38"/>
  <c r="AM39" i="38"/>
  <c r="AM40" i="38"/>
  <c r="AE41" i="38"/>
  <c r="F42" i="38"/>
  <c r="AQ42" i="38"/>
  <c r="AQ43" i="38"/>
  <c r="AI44" i="38"/>
  <c r="AI45" i="38"/>
  <c r="F46" i="38"/>
  <c r="AQ46" i="38"/>
  <c r="AM65" i="38"/>
  <c r="AE66" i="38"/>
  <c r="F67" i="38"/>
  <c r="AE67" i="38"/>
  <c r="AM68" i="38"/>
  <c r="AM69" i="38"/>
  <c r="AE70" i="38"/>
  <c r="F71" i="38"/>
  <c r="AE71" i="38"/>
  <c r="AM72" i="38"/>
  <c r="AM73" i="38"/>
  <c r="AE74" i="38"/>
  <c r="F75" i="38"/>
  <c r="AE75" i="38"/>
  <c r="AM76" i="38"/>
  <c r="AM77" i="38"/>
  <c r="AE78" i="38"/>
  <c r="F79" i="38"/>
  <c r="AE79" i="38"/>
  <c r="AM80" i="38"/>
  <c r="AM81" i="38"/>
  <c r="AE82" i="38"/>
  <c r="O83" i="38"/>
  <c r="W83" i="38"/>
  <c r="P96" i="38"/>
  <c r="X96" i="38"/>
  <c r="AG96" i="38"/>
  <c r="AL96" i="38"/>
  <c r="AQ98" i="38"/>
  <c r="E107" i="38"/>
  <c r="AH118" i="38"/>
  <c r="D133" i="38"/>
  <c r="Q133" i="38"/>
  <c r="Y133" i="38"/>
  <c r="AH133" i="38"/>
  <c r="AQ134" i="38"/>
  <c r="AI136" i="38"/>
  <c r="AK133" i="38"/>
  <c r="F138" i="38"/>
  <c r="AQ138" i="38"/>
  <c r="AI140" i="38"/>
  <c r="F142" i="38"/>
  <c r="AQ142" i="38"/>
  <c r="AI144" i="38"/>
  <c r="F146" i="38"/>
  <c r="AQ146" i="38"/>
  <c r="AI148" i="38"/>
  <c r="O149" i="38"/>
  <c r="W149" i="38"/>
  <c r="AP149" i="38"/>
  <c r="AQ152" i="38"/>
  <c r="AQ156" i="38"/>
  <c r="AQ160" i="38"/>
  <c r="Q199" i="38"/>
  <c r="Y199" i="38"/>
  <c r="AC199" i="38"/>
  <c r="AH199" i="38"/>
  <c r="AQ200" i="38"/>
  <c r="AD199" i="38"/>
  <c r="AJ199" i="38"/>
  <c r="AO199" i="38"/>
  <c r="AI202" i="38"/>
  <c r="F204" i="38"/>
  <c r="AQ204" i="38"/>
  <c r="AI206" i="38"/>
  <c r="T207" i="38"/>
  <c r="X207" i="38"/>
  <c r="AE208" i="38"/>
  <c r="AG207" i="38"/>
  <c r="AL207" i="38"/>
  <c r="F209" i="38"/>
  <c r="M207" i="38"/>
  <c r="U207" i="38"/>
  <c r="Y207" i="38"/>
  <c r="AC207" i="38"/>
  <c r="AH207" i="38"/>
  <c r="AN207" i="38"/>
  <c r="AM210" i="38"/>
  <c r="AE212" i="38"/>
  <c r="F213" i="38"/>
  <c r="L214" i="38"/>
  <c r="P214" i="38"/>
  <c r="T214" i="38"/>
  <c r="X214" i="38"/>
  <c r="AB214" i="38"/>
  <c r="AI215" i="38"/>
  <c r="AL214" i="38"/>
  <c r="F216" i="38"/>
  <c r="AQ216" i="38"/>
  <c r="AJ214" i="38"/>
  <c r="AQ217" i="38"/>
  <c r="AI218" i="38"/>
  <c r="AI219" i="38"/>
  <c r="F220" i="38"/>
  <c r="AQ220" i="38"/>
  <c r="AQ221" i="38"/>
  <c r="R235" i="38"/>
  <c r="V235" i="38"/>
  <c r="Z235" i="38"/>
  <c r="AD235" i="38"/>
  <c r="AO235" i="38"/>
  <c r="K235" i="38"/>
  <c r="F239" i="38"/>
  <c r="K312" i="38"/>
  <c r="O312" i="38"/>
  <c r="S312" i="38"/>
  <c r="W312" i="38"/>
  <c r="AA312" i="38"/>
  <c r="AM313" i="38"/>
  <c r="AP312" i="38"/>
  <c r="L312" i="38"/>
  <c r="T312" i="38"/>
  <c r="AE314" i="38"/>
  <c r="AL312" i="38"/>
  <c r="F315" i="38"/>
  <c r="AE315" i="38"/>
  <c r="AM316" i="38"/>
  <c r="AM317" i="38"/>
  <c r="AE318" i="38"/>
  <c r="F319" i="38"/>
  <c r="AE319" i="38"/>
  <c r="AM320" i="38"/>
  <c r="AM321" i="38"/>
  <c r="AE322" i="38"/>
  <c r="F323" i="38"/>
  <c r="AE323" i="38"/>
  <c r="AM324" i="38"/>
  <c r="AM325" i="38"/>
  <c r="AE326" i="38"/>
  <c r="AJ328" i="38"/>
  <c r="AQ329" i="38"/>
  <c r="AI331" i="38"/>
  <c r="F332" i="38"/>
  <c r="AQ333" i="38"/>
  <c r="AI335" i="38"/>
  <c r="F336" i="38"/>
  <c r="AQ337" i="38"/>
  <c r="AI339" i="38"/>
  <c r="F340" i="38"/>
  <c r="AQ341" i="38"/>
  <c r="AI343" i="38"/>
  <c r="F344" i="38"/>
  <c r="L345" i="38"/>
  <c r="P345" i="38"/>
  <c r="T345" i="38"/>
  <c r="X345" i="38"/>
  <c r="AE346" i="38"/>
  <c r="AG345" i="38"/>
  <c r="AL345" i="38"/>
  <c r="F347" i="38"/>
  <c r="M345" i="38"/>
  <c r="U345" i="38"/>
  <c r="AE347" i="38"/>
  <c r="AM348" i="38"/>
  <c r="O345" i="38"/>
  <c r="W345" i="38"/>
  <c r="AM349" i="38"/>
  <c r="AE350" i="38"/>
  <c r="F351" i="38"/>
  <c r="AE351" i="38"/>
  <c r="AM352" i="38"/>
  <c r="AM353" i="38"/>
  <c r="AE354" i="38"/>
  <c r="F355" i="38"/>
  <c r="AE355" i="38"/>
  <c r="AM356" i="38"/>
  <c r="AM357" i="38"/>
  <c r="AE358" i="38"/>
  <c r="F359" i="38"/>
  <c r="AE359" i="38"/>
  <c r="AM360" i="38"/>
  <c r="AM361" i="38"/>
  <c r="AE362" i="38"/>
  <c r="F363" i="38"/>
  <c r="AE363" i="38"/>
  <c r="AM364" i="38"/>
  <c r="AM365" i="38"/>
  <c r="AE366" i="38"/>
  <c r="F367" i="38"/>
  <c r="AE367" i="38"/>
  <c r="AM368" i="38"/>
  <c r="AM369" i="38"/>
  <c r="AE370" i="38"/>
  <c r="F371" i="38"/>
  <c r="AE371" i="38"/>
  <c r="AM372" i="38"/>
  <c r="AM373" i="38"/>
  <c r="AE374" i="38"/>
  <c r="F375" i="38"/>
  <c r="AE375" i="38"/>
  <c r="AM376" i="38"/>
  <c r="AM377" i="38"/>
  <c r="AE378" i="38"/>
  <c r="F379" i="38"/>
  <c r="AE379" i="38"/>
  <c r="AM380" i="38"/>
  <c r="AM381" i="38"/>
  <c r="AE382" i="38"/>
  <c r="K383" i="38"/>
  <c r="O383" i="38"/>
  <c r="S383" i="38"/>
  <c r="W383" i="38"/>
  <c r="AA383" i="38"/>
  <c r="AI385" i="38"/>
  <c r="F386" i="38"/>
  <c r="AQ387" i="38"/>
  <c r="AQ399" i="38"/>
  <c r="AI400" i="38"/>
  <c r="AI401" i="38"/>
  <c r="F402" i="38"/>
  <c r="AQ402" i="38"/>
  <c r="AQ403" i="38"/>
  <c r="AI404" i="38"/>
  <c r="AI405" i="38"/>
  <c r="F406" i="38"/>
  <c r="AQ406" i="38"/>
  <c r="AQ407" i="38"/>
  <c r="AI408" i="38"/>
  <c r="AI409" i="38"/>
  <c r="F410" i="38"/>
  <c r="AQ410" i="38"/>
  <c r="AQ411" i="38"/>
  <c r="AI412" i="38"/>
  <c r="AI413" i="38"/>
  <c r="F414" i="38"/>
  <c r="AQ414" i="38"/>
  <c r="AQ415" i="38"/>
  <c r="AI416" i="38"/>
  <c r="AP13" i="38"/>
  <c r="F16" i="38"/>
  <c r="F20" i="38"/>
  <c r="F24" i="38"/>
  <c r="F28" i="38"/>
  <c r="AM28" i="38"/>
  <c r="AQ29" i="38"/>
  <c r="AI31" i="38"/>
  <c r="F33" i="38"/>
  <c r="AQ33" i="38"/>
  <c r="AI35" i="38"/>
  <c r="F37" i="38"/>
  <c r="AQ37" i="38"/>
  <c r="AI39" i="38"/>
  <c r="F41" i="38"/>
  <c r="AQ41" i="38"/>
  <c r="AM42" i="38"/>
  <c r="AE44" i="38"/>
  <c r="AM46" i="38"/>
  <c r="E47" i="38"/>
  <c r="N47" i="38"/>
  <c r="R47" i="38"/>
  <c r="V47" i="38"/>
  <c r="AD47" i="38"/>
  <c r="AM48" i="38"/>
  <c r="AO47" i="38"/>
  <c r="AM49" i="38"/>
  <c r="AE50" i="38"/>
  <c r="F51" i="38"/>
  <c r="Q47" i="38"/>
  <c r="Y47" i="38"/>
  <c r="AE51" i="38"/>
  <c r="AM52" i="38"/>
  <c r="AM53" i="38"/>
  <c r="AE54" i="38"/>
  <c r="F55" i="38"/>
  <c r="AE55" i="38"/>
  <c r="AM56" i="38"/>
  <c r="AM57" i="38"/>
  <c r="AE58" i="38"/>
  <c r="F59" i="38"/>
  <c r="AE59" i="38"/>
  <c r="AM60" i="38"/>
  <c r="AM61" i="38"/>
  <c r="AE62" i="38"/>
  <c r="F63" i="38"/>
  <c r="AE63" i="38"/>
  <c r="AO83" i="38"/>
  <c r="L83" i="38"/>
  <c r="P83" i="38"/>
  <c r="T83" i="38"/>
  <c r="X83" i="38"/>
  <c r="AG83" i="38"/>
  <c r="AL83" i="38"/>
  <c r="D89" i="38"/>
  <c r="Q89" i="38"/>
  <c r="Y89" i="38"/>
  <c r="AH89" i="38"/>
  <c r="F97" i="38"/>
  <c r="M96" i="38"/>
  <c r="Q96" i="38"/>
  <c r="U96" i="38"/>
  <c r="Y96" i="38"/>
  <c r="AC96" i="38"/>
  <c r="AN96" i="38"/>
  <c r="N96" i="38"/>
  <c r="V96" i="38"/>
  <c r="AD96" i="38"/>
  <c r="AM98" i="38"/>
  <c r="AF96" i="38"/>
  <c r="AM99" i="38"/>
  <c r="AE100" i="38"/>
  <c r="F101" i="38"/>
  <c r="AE101" i="38"/>
  <c r="AM102" i="38"/>
  <c r="AM103" i="38"/>
  <c r="AE104" i="38"/>
  <c r="F105" i="38"/>
  <c r="AE105" i="38"/>
  <c r="AK107" i="38"/>
  <c r="O107" i="38"/>
  <c r="W107" i="38"/>
  <c r="AP107" i="38"/>
  <c r="AQ114" i="38"/>
  <c r="AQ115" i="38"/>
  <c r="D118" i="38"/>
  <c r="E118" i="38"/>
  <c r="R118" i="38"/>
  <c r="Z118" i="38"/>
  <c r="AJ118" i="38"/>
  <c r="AO118" i="38"/>
  <c r="AQ130" i="38"/>
  <c r="AQ131" i="38"/>
  <c r="AI132" i="38"/>
  <c r="L149" i="38"/>
  <c r="P149" i="38"/>
  <c r="T149" i="38"/>
  <c r="X149" i="38"/>
  <c r="AE150" i="38"/>
  <c r="AG149" i="38"/>
  <c r="AL149" i="38"/>
  <c r="F151" i="38"/>
  <c r="M149" i="38"/>
  <c r="U149" i="38"/>
  <c r="AE151" i="38"/>
  <c r="AM152" i="38"/>
  <c r="AM153" i="38"/>
  <c r="AE154" i="38"/>
  <c r="F155" i="38"/>
  <c r="AE155" i="38"/>
  <c r="AM156" i="38"/>
  <c r="AM157" i="38"/>
  <c r="AE158" i="38"/>
  <c r="F159" i="38"/>
  <c r="AE159" i="38"/>
  <c r="AM160" i="38"/>
  <c r="F215" i="38"/>
  <c r="R214" i="38"/>
  <c r="V214" i="38"/>
  <c r="Z214" i="38"/>
  <c r="AD214" i="38"/>
  <c r="AM216" i="38"/>
  <c r="AE218" i="38"/>
  <c r="F219" i="38"/>
  <c r="AM220" i="38"/>
  <c r="K267" i="38"/>
  <c r="O267" i="38"/>
  <c r="S267" i="38"/>
  <c r="W267" i="38"/>
  <c r="AF267" i="38"/>
  <c r="AP267" i="38"/>
  <c r="U267" i="38"/>
  <c r="Y267" i="38"/>
  <c r="AH267" i="38"/>
  <c r="AN267" i="38"/>
  <c r="AI417" i="38"/>
  <c r="F418" i="38"/>
  <c r="AQ418" i="38"/>
  <c r="AQ419" i="38"/>
  <c r="AI420" i="38"/>
  <c r="AI421" i="38"/>
  <c r="F422" i="38"/>
  <c r="AQ422" i="38"/>
  <c r="AQ423" i="38"/>
  <c r="AI424" i="38"/>
  <c r="AI425" i="38"/>
  <c r="F426" i="38"/>
  <c r="AQ426" i="38"/>
  <c r="AQ427" i="38"/>
  <c r="AI429" i="38"/>
  <c r="F434" i="38"/>
  <c r="AN450" i="38"/>
  <c r="V451" i="38"/>
  <c r="AO451" i="38"/>
  <c r="W452" i="38"/>
  <c r="AP452" i="38"/>
  <c r="X453" i="38"/>
  <c r="D454" i="38"/>
  <c r="Y454" i="38"/>
  <c r="E455" i="38"/>
  <c r="Z455" i="38"/>
  <c r="K456" i="38"/>
  <c r="AA456" i="38"/>
  <c r="L457" i="38"/>
  <c r="AB457" i="38"/>
  <c r="M458" i="38"/>
  <c r="AC458" i="38"/>
  <c r="T460" i="38"/>
  <c r="AL460" i="38"/>
  <c r="U461" i="38"/>
  <c r="AN461" i="38"/>
  <c r="V462" i="38"/>
  <c r="AO462" i="38"/>
  <c r="W463" i="38"/>
  <c r="AP463" i="38"/>
  <c r="X464" i="38"/>
  <c r="L465" i="38"/>
  <c r="AJ465" i="38"/>
  <c r="X466" i="38"/>
  <c r="V468" i="38"/>
  <c r="M469" i="38"/>
  <c r="L470" i="38"/>
  <c r="M471" i="38"/>
  <c r="N472" i="38"/>
  <c r="O473" i="38"/>
  <c r="P474" i="38"/>
  <c r="Q475" i="38"/>
  <c r="R476" i="38"/>
  <c r="S477" i="38"/>
  <c r="T478" i="38"/>
  <c r="U479" i="38"/>
  <c r="V480" i="38"/>
  <c r="W481" i="38"/>
  <c r="X482" i="38"/>
  <c r="Y483" i="38"/>
  <c r="Z484" i="38"/>
  <c r="D487" i="38"/>
  <c r="E488" i="38"/>
  <c r="AD491" i="38"/>
  <c r="AG493" i="38"/>
  <c r="AJ495" i="38"/>
  <c r="AL497" i="38"/>
  <c r="Z502" i="38"/>
  <c r="AB504" i="38"/>
  <c r="AD506" i="38"/>
  <c r="AJ511" i="38"/>
  <c r="AL565" i="38"/>
  <c r="AH565" i="38"/>
  <c r="X565" i="38"/>
  <c r="M565" i="38"/>
  <c r="AK564" i="38"/>
  <c r="AA564" i="38"/>
  <c r="P564" i="38"/>
  <c r="AO563" i="38"/>
  <c r="AB563" i="38"/>
  <c r="R563" i="38"/>
  <c r="E563" i="38"/>
  <c r="AH562" i="38"/>
  <c r="Y562" i="38"/>
  <c r="R562" i="38"/>
  <c r="L562" i="38"/>
  <c r="AK561" i="38"/>
  <c r="AB561" i="38"/>
  <c r="U561" i="38"/>
  <c r="M561" i="38"/>
  <c r="AH559" i="38"/>
  <c r="AA559" i="38"/>
  <c r="T559" i="38"/>
  <c r="L559" i="38"/>
  <c r="AL558" i="38"/>
  <c r="AD558" i="38"/>
  <c r="V558" i="38"/>
  <c r="O558" i="38"/>
  <c r="AP557" i="38"/>
  <c r="AF557" i="38"/>
  <c r="Y557" i="38"/>
  <c r="R557" i="38"/>
  <c r="E557" i="38"/>
  <c r="AJ556" i="38"/>
  <c r="AB556" i="38"/>
  <c r="T556" i="38"/>
  <c r="M556" i="38"/>
  <c r="AN555" i="38"/>
  <c r="AC555" i="38"/>
  <c r="W555" i="38"/>
  <c r="P555" i="38"/>
  <c r="AP554" i="38"/>
  <c r="AG554" i="38"/>
  <c r="Z554" i="38"/>
  <c r="S554" i="38"/>
  <c r="N554" i="38"/>
  <c r="D554" i="38"/>
  <c r="AJ553" i="38"/>
  <c r="AC553" i="38"/>
  <c r="X553" i="38"/>
  <c r="R553" i="38"/>
  <c r="M553" i="38"/>
  <c r="AP552" i="38"/>
  <c r="AH552" i="38"/>
  <c r="AB552" i="38"/>
  <c r="W552" i="38"/>
  <c r="Q552" i="38"/>
  <c r="L552" i="38"/>
  <c r="AO551" i="38"/>
  <c r="AG551" i="38"/>
  <c r="AA551" i="38"/>
  <c r="V551" i="38"/>
  <c r="P551" i="38"/>
  <c r="K551" i="38"/>
  <c r="AN550" i="38"/>
  <c r="AF550" i="38"/>
  <c r="Z550" i="38"/>
  <c r="U550" i="38"/>
  <c r="O550" i="38"/>
  <c r="E550" i="38"/>
  <c r="AL549" i="38"/>
  <c r="AD549" i="38"/>
  <c r="Y549" i="38"/>
  <c r="T549" i="38"/>
  <c r="N549" i="38"/>
  <c r="D549" i="38"/>
  <c r="AK548" i="38"/>
  <c r="AD548" i="38"/>
  <c r="Z548" i="38"/>
  <c r="V548" i="38"/>
  <c r="R548" i="38"/>
  <c r="N548" i="38"/>
  <c r="E548" i="38"/>
  <c r="AN547" i="38"/>
  <c r="AH547" i="38"/>
  <c r="AC547" i="38"/>
  <c r="Y547" i="38"/>
  <c r="U547" i="38"/>
  <c r="Q547" i="38"/>
  <c r="M547" i="38"/>
  <c r="D547" i="38"/>
  <c r="AL546" i="38"/>
  <c r="AG546" i="38"/>
  <c r="AB546" i="38"/>
  <c r="X546" i="38"/>
  <c r="T546" i="38"/>
  <c r="P546" i="38"/>
  <c r="L546" i="38"/>
  <c r="AP545" i="38"/>
  <c r="AK545" i="38"/>
  <c r="AF545" i="38"/>
  <c r="AA545" i="38"/>
  <c r="W545" i="38"/>
  <c r="AO565" i="38"/>
  <c r="Y565" i="38"/>
  <c r="L565" i="38"/>
  <c r="AC564" i="38"/>
  <c r="S564" i="38"/>
  <c r="AL563" i="38"/>
  <c r="W563" i="38"/>
  <c r="K563" i="38"/>
  <c r="AD562" i="38"/>
  <c r="V562" i="38"/>
  <c r="M562" i="38"/>
  <c r="AH561" i="38"/>
  <c r="X561" i="38"/>
  <c r="P561" i="38"/>
  <c r="AG559" i="38"/>
  <c r="W559" i="38"/>
  <c r="O559" i="38"/>
  <c r="AK558" i="38"/>
  <c r="Z558" i="38"/>
  <c r="P558" i="38"/>
  <c r="AN557" i="38"/>
  <c r="AC557" i="38"/>
  <c r="S557" i="38"/>
  <c r="D557" i="38"/>
  <c r="AD556" i="38"/>
  <c r="V556" i="38"/>
  <c r="L556" i="38"/>
  <c r="AH555" i="38"/>
  <c r="X555" i="38"/>
  <c r="M555" i="38"/>
  <c r="AL554" i="38"/>
  <c r="AA554" i="38"/>
  <c r="R554" i="38"/>
  <c r="K554" i="38"/>
  <c r="AL553" i="38"/>
  <c r="AB553" i="38"/>
  <c r="U553" i="38"/>
  <c r="N553" i="38"/>
  <c r="AN552" i="38"/>
  <c r="AF552" i="38"/>
  <c r="X552" i="38"/>
  <c r="P552" i="38"/>
  <c r="D552" i="38"/>
  <c r="AJ551" i="38"/>
  <c r="Z551" i="38"/>
  <c r="S551" i="38"/>
  <c r="L551" i="38"/>
  <c r="AK550" i="38"/>
  <c r="AC550" i="38"/>
  <c r="V550" i="38"/>
  <c r="N550" i="38"/>
  <c r="AO549" i="38"/>
  <c r="AG549" i="38"/>
  <c r="X549" i="38"/>
  <c r="Q549" i="38"/>
  <c r="E549" i="38"/>
  <c r="AH548" i="38"/>
  <c r="AB548" i="38"/>
  <c r="W548" i="38"/>
  <c r="Q548" i="38"/>
  <c r="L548" i="38"/>
  <c r="AO547" i="38"/>
  <c r="AG547" i="38"/>
  <c r="AA547" i="38"/>
  <c r="V547" i="38"/>
  <c r="P547" i="38"/>
  <c r="K547" i="38"/>
  <c r="AN546" i="38"/>
  <c r="AF546" i="38"/>
  <c r="Z546" i="38"/>
  <c r="U546" i="38"/>
  <c r="O546" i="38"/>
  <c r="E546" i="38"/>
  <c r="AL545" i="38"/>
  <c r="AD545" i="38"/>
  <c r="Y545" i="38"/>
  <c r="T545" i="38"/>
  <c r="P545" i="38"/>
  <c r="AJ565" i="38"/>
  <c r="R565" i="38"/>
  <c r="AH564" i="38"/>
  <c r="M564" i="38"/>
  <c r="AF563" i="38"/>
  <c r="O563" i="38"/>
  <c r="AC562" i="38"/>
  <c r="Q562" i="38"/>
  <c r="AN561" i="38"/>
  <c r="W561" i="38"/>
  <c r="K561" i="38"/>
  <c r="AN559" i="38"/>
  <c r="Y559" i="38"/>
  <c r="K559" i="38"/>
  <c r="AF558" i="38"/>
  <c r="S558" i="38"/>
  <c r="AK557" i="38"/>
  <c r="W557" i="38"/>
  <c r="M557" i="38"/>
  <c r="AC556" i="38"/>
  <c r="Q556" i="38"/>
  <c r="AK555" i="38"/>
  <c r="U555" i="38"/>
  <c r="K555" i="38"/>
  <c r="AB554" i="38"/>
  <c r="Q554" i="38"/>
  <c r="AO553" i="38"/>
  <c r="AD553" i="38"/>
  <c r="T553" i="38"/>
  <c r="E553" i="38"/>
  <c r="AG552" i="38"/>
  <c r="U552" i="38"/>
  <c r="M552" i="38"/>
  <c r="AK551" i="38"/>
  <c r="X551" i="38"/>
  <c r="O551" i="38"/>
  <c r="AO550" i="38"/>
  <c r="AA550" i="38"/>
  <c r="R550" i="38"/>
  <c r="D550" i="38"/>
  <c r="AC549" i="38"/>
  <c r="U549" i="38"/>
  <c r="L549" i="38"/>
  <c r="AG548" i="38"/>
  <c r="Y548" i="38"/>
  <c r="S548" i="38"/>
  <c r="K548" i="38"/>
  <c r="AK547" i="38"/>
  <c r="AB547" i="38"/>
  <c r="T547" i="38"/>
  <c r="N547" i="38"/>
  <c r="AO546" i="38"/>
  <c r="AD546" i="38"/>
  <c r="W546" i="38"/>
  <c r="Q546" i="38"/>
  <c r="D546" i="38"/>
  <c r="AH545" i="38"/>
  <c r="Z545" i="38"/>
  <c r="S545" i="38"/>
  <c r="N545" i="38"/>
  <c r="E545" i="38"/>
  <c r="AN544" i="38"/>
  <c r="AH544" i="38"/>
  <c r="AC544" i="38"/>
  <c r="Y544" i="38"/>
  <c r="U544" i="38"/>
  <c r="Q544" i="38"/>
  <c r="M544" i="38"/>
  <c r="D544" i="38"/>
  <c r="AL543" i="38"/>
  <c r="AG543" i="38"/>
  <c r="AB543" i="38"/>
  <c r="X543" i="38"/>
  <c r="T543" i="38"/>
  <c r="P543" i="38"/>
  <c r="L543" i="38"/>
  <c r="AP542" i="38"/>
  <c r="AK542" i="38"/>
  <c r="AF542" i="38"/>
  <c r="AA542" i="38"/>
  <c r="W542" i="38"/>
  <c r="S542" i="38"/>
  <c r="O542" i="38"/>
  <c r="K542" i="38"/>
  <c r="AL540" i="38"/>
  <c r="AG540" i="38"/>
  <c r="AB540" i="38"/>
  <c r="X540" i="38"/>
  <c r="T540" i="38"/>
  <c r="P540" i="38"/>
  <c r="L540" i="38"/>
  <c r="AP539" i="38"/>
  <c r="AK539" i="38"/>
  <c r="AF539" i="38"/>
  <c r="AA539" i="38"/>
  <c r="W539" i="38"/>
  <c r="S539" i="38"/>
  <c r="O539" i="38"/>
  <c r="K539" i="38"/>
  <c r="AO538" i="38"/>
  <c r="AJ538" i="38"/>
  <c r="AD538" i="38"/>
  <c r="Z538" i="38"/>
  <c r="V538" i="38"/>
  <c r="R538" i="38"/>
  <c r="N538" i="38"/>
  <c r="E538" i="38"/>
  <c r="AN537" i="38"/>
  <c r="AH537" i="38"/>
  <c r="AC537" i="38"/>
  <c r="Y537" i="38"/>
  <c r="U537" i="38"/>
  <c r="Q537" i="38"/>
  <c r="M537" i="38"/>
  <c r="D537" i="38"/>
  <c r="AL536" i="38"/>
  <c r="AG536" i="38"/>
  <c r="AB536" i="38"/>
  <c r="X536" i="38"/>
  <c r="T536" i="38"/>
  <c r="P536" i="38"/>
  <c r="L536" i="38"/>
  <c r="AP535" i="38"/>
  <c r="AK535" i="38"/>
  <c r="AF535" i="38"/>
  <c r="AA535" i="38"/>
  <c r="W535" i="38"/>
  <c r="S535" i="38"/>
  <c r="O535" i="38"/>
  <c r="K535" i="38"/>
  <c r="AO534" i="38"/>
  <c r="AJ534" i="38"/>
  <c r="AD534" i="38"/>
  <c r="Z534" i="38"/>
  <c r="V534" i="38"/>
  <c r="R534" i="38"/>
  <c r="N534" i="38"/>
  <c r="E534" i="38"/>
  <c r="AN533" i="38"/>
  <c r="AH533" i="38"/>
  <c r="AC533" i="38"/>
  <c r="Y533" i="38"/>
  <c r="U533" i="38"/>
  <c r="Q533" i="38"/>
  <c r="M533" i="38"/>
  <c r="D533" i="38"/>
  <c r="AL532" i="38"/>
  <c r="AG532" i="38"/>
  <c r="AB532" i="38"/>
  <c r="X532" i="38"/>
  <c r="T532" i="38"/>
  <c r="P532" i="38"/>
  <c r="L532" i="38"/>
  <c r="AP531" i="38"/>
  <c r="AK531" i="38"/>
  <c r="AF531" i="38"/>
  <c r="AA531" i="38"/>
  <c r="W531" i="38"/>
  <c r="S531" i="38"/>
  <c r="O531" i="38"/>
  <c r="K531" i="38"/>
  <c r="AO530" i="38"/>
  <c r="AJ530" i="38"/>
  <c r="AD530" i="38"/>
  <c r="Z530" i="38"/>
  <c r="V530" i="38"/>
  <c r="R530" i="38"/>
  <c r="N530" i="38"/>
  <c r="AD565" i="38"/>
  <c r="Q565" i="38"/>
  <c r="AB564" i="38"/>
  <c r="L564" i="38"/>
  <c r="Z563" i="38"/>
  <c r="AO562" i="38"/>
  <c r="AB562" i="38"/>
  <c r="N562" i="38"/>
  <c r="AG561" i="38"/>
  <c r="S561" i="38"/>
  <c r="AL559" i="38"/>
  <c r="U559" i="38"/>
  <c r="D559" i="38"/>
  <c r="AA558" i="38"/>
  <c r="N558" i="38"/>
  <c r="AJ557" i="38"/>
  <c r="U557" i="38"/>
  <c r="AO556" i="38"/>
  <c r="Y556" i="38"/>
  <c r="N556" i="38"/>
  <c r="AG555" i="38"/>
  <c r="S555" i="38"/>
  <c r="AO554" i="38"/>
  <c r="W554" i="38"/>
  <c r="O554" i="38"/>
  <c r="AN553" i="38"/>
  <c r="Z553" i="38"/>
  <c r="Q553" i="38"/>
  <c r="D553" i="38"/>
  <c r="AC552" i="38"/>
  <c r="T552" i="38"/>
  <c r="K552" i="38"/>
  <c r="AF551" i="38"/>
  <c r="W551" i="38"/>
  <c r="N551" i="38"/>
  <c r="AJ550" i="38"/>
  <c r="Y550" i="38"/>
  <c r="Q550" i="38"/>
  <c r="AN549" i="38"/>
  <c r="AB549" i="38"/>
  <c r="R549" i="38"/>
  <c r="AP548" i="38"/>
  <c r="AF548" i="38"/>
  <c r="X548" i="38"/>
  <c r="P548" i="38"/>
  <c r="D548" i="38"/>
  <c r="F548" i="38" s="1"/>
  <c r="AJ547" i="38"/>
  <c r="Z547" i="38"/>
  <c r="S547" i="38"/>
  <c r="L547" i="38"/>
  <c r="AK546" i="38"/>
  <c r="AC546" i="38"/>
  <c r="V546" i="38"/>
  <c r="N546" i="38"/>
  <c r="AO545" i="38"/>
  <c r="AG545" i="38"/>
  <c r="X545" i="38"/>
  <c r="R545" i="38"/>
  <c r="M545" i="38"/>
  <c r="D545" i="38"/>
  <c r="AL544" i="38"/>
  <c r="AG544" i="38"/>
  <c r="AB544" i="38"/>
  <c r="X544" i="38"/>
  <c r="T544" i="38"/>
  <c r="P544" i="38"/>
  <c r="L544" i="38"/>
  <c r="AP543" i="38"/>
  <c r="AK543" i="38"/>
  <c r="AF543" i="38"/>
  <c r="AA543" i="38"/>
  <c r="W543" i="38"/>
  <c r="S543" i="38"/>
  <c r="O543" i="38"/>
  <c r="K543" i="38"/>
  <c r="AO542" i="38"/>
  <c r="AJ542" i="38"/>
  <c r="AD542" i="38"/>
  <c r="Z542" i="38"/>
  <c r="V542" i="38"/>
  <c r="R542" i="38"/>
  <c r="N542" i="38"/>
  <c r="E542" i="38"/>
  <c r="AP540" i="38"/>
  <c r="AK540" i="38"/>
  <c r="AF540" i="38"/>
  <c r="AA540" i="38"/>
  <c r="W540" i="38"/>
  <c r="S540" i="38"/>
  <c r="O540" i="38"/>
  <c r="K540" i="38"/>
  <c r="AO539" i="38"/>
  <c r="AJ539" i="38"/>
  <c r="AD539" i="38"/>
  <c r="Z539" i="38"/>
  <c r="V539" i="38"/>
  <c r="R539" i="38"/>
  <c r="N539" i="38"/>
  <c r="E539" i="38"/>
  <c r="AN538" i="38"/>
  <c r="AH538" i="38"/>
  <c r="AC538" i="38"/>
  <c r="Y538" i="38"/>
  <c r="U538" i="38"/>
  <c r="Q538" i="38"/>
  <c r="M538" i="38"/>
  <c r="D538" i="38"/>
  <c r="AL537" i="38"/>
  <c r="AG537" i="38"/>
  <c r="AB537" i="38"/>
  <c r="X537" i="38"/>
  <c r="T537" i="38"/>
  <c r="P537" i="38"/>
  <c r="L537" i="38"/>
  <c r="AP536" i="38"/>
  <c r="AK536" i="38"/>
  <c r="AF536" i="38"/>
  <c r="AA536" i="38"/>
  <c r="W536" i="38"/>
  <c r="S536" i="38"/>
  <c r="O536" i="38"/>
  <c r="K536" i="38"/>
  <c r="AO535" i="38"/>
  <c r="AJ535" i="38"/>
  <c r="AD535" i="38"/>
  <c r="Z535" i="38"/>
  <c r="V535" i="38"/>
  <c r="R535" i="38"/>
  <c r="N535" i="38"/>
  <c r="E535" i="38"/>
  <c r="AN534" i="38"/>
  <c r="AH534" i="38"/>
  <c r="AC534" i="38"/>
  <c r="Y534" i="38"/>
  <c r="U534" i="38"/>
  <c r="Q534" i="38"/>
  <c r="M534" i="38"/>
  <c r="D534" i="38"/>
  <c r="AL533" i="38"/>
  <c r="AG533" i="38"/>
  <c r="AB533" i="38"/>
  <c r="X533" i="38"/>
  <c r="T533" i="38"/>
  <c r="P533" i="38"/>
  <c r="L533" i="38"/>
  <c r="AP532" i="38"/>
  <c r="AK532" i="38"/>
  <c r="AF532" i="38"/>
  <c r="AA532" i="38"/>
  <c r="W532" i="38"/>
  <c r="S532" i="38"/>
  <c r="O532" i="38"/>
  <c r="K532" i="38"/>
  <c r="AO531" i="38"/>
  <c r="AJ531" i="38"/>
  <c r="AD531" i="38"/>
  <c r="Z531" i="38"/>
  <c r="V531" i="38"/>
  <c r="R531" i="38"/>
  <c r="N531" i="38"/>
  <c r="E531" i="38"/>
  <c r="AN530" i="38"/>
  <c r="AH530" i="38"/>
  <c r="AC530" i="38"/>
  <c r="Y530" i="38"/>
  <c r="U530" i="38"/>
  <c r="Q530" i="38"/>
  <c r="M530" i="38"/>
  <c r="D530" i="38"/>
  <c r="AL529" i="38"/>
  <c r="AG529" i="38"/>
  <c r="AB529" i="38"/>
  <c r="X529" i="38"/>
  <c r="T529" i="38"/>
  <c r="P529" i="38"/>
  <c r="L529" i="38"/>
  <c r="AP528" i="38"/>
  <c r="AK528" i="38"/>
  <c r="AF528" i="38"/>
  <c r="AA528" i="38"/>
  <c r="W528" i="38"/>
  <c r="S528" i="38"/>
  <c r="O528" i="38"/>
  <c r="K528" i="38"/>
  <c r="AO525" i="38"/>
  <c r="AJ525" i="38"/>
  <c r="AD525" i="38"/>
  <c r="Z525" i="38"/>
  <c r="V525" i="38"/>
  <c r="R525" i="38"/>
  <c r="N525" i="38"/>
  <c r="E525" i="38"/>
  <c r="AN524" i="38"/>
  <c r="AH524" i="38"/>
  <c r="AC524" i="38"/>
  <c r="Y524" i="38"/>
  <c r="U524" i="38"/>
  <c r="Q524" i="38"/>
  <c r="M524" i="38"/>
  <c r="D524" i="38"/>
  <c r="AL523" i="38"/>
  <c r="AG523" i="38"/>
  <c r="AB523" i="38"/>
  <c r="X523" i="38"/>
  <c r="T523" i="38"/>
  <c r="P523" i="38"/>
  <c r="L523" i="38"/>
  <c r="AP522" i="38"/>
  <c r="AK522" i="38"/>
  <c r="AF522" i="38"/>
  <c r="AA522" i="38"/>
  <c r="W522" i="38"/>
  <c r="S522" i="38"/>
  <c r="O522" i="38"/>
  <c r="K522" i="38"/>
  <c r="AO521" i="38"/>
  <c r="AJ521" i="38"/>
  <c r="AD521" i="38"/>
  <c r="Z521" i="38"/>
  <c r="V521" i="38"/>
  <c r="R521" i="38"/>
  <c r="N521" i="38"/>
  <c r="E521" i="38"/>
  <c r="AB565" i="38"/>
  <c r="W564" i="38"/>
  <c r="V563" i="38"/>
  <c r="X562" i="38"/>
  <c r="AC561" i="38"/>
  <c r="AB559" i="38"/>
  <c r="AG558" i="38"/>
  <c r="E558" i="38"/>
  <c r="N557" i="38"/>
  <c r="R556" i="38"/>
  <c r="AA555" i="38"/>
  <c r="AF554" i="38"/>
  <c r="E554" i="38"/>
  <c r="V553" i="38"/>
  <c r="AK552" i="38"/>
  <c r="O552" i="38"/>
  <c r="AB551" i="38"/>
  <c r="AP550" i="38"/>
  <c r="S550" i="38"/>
  <c r="AH549" i="38"/>
  <c r="M549" i="38"/>
  <c r="AA548" i="38"/>
  <c r="M548" i="38"/>
  <c r="AD547" i="38"/>
  <c r="O547" i="38"/>
  <c r="AH546" i="38"/>
  <c r="R546" i="38"/>
  <c r="AJ545" i="38"/>
  <c r="AM545" i="38" s="1"/>
  <c r="U545" i="38"/>
  <c r="K545" i="38"/>
  <c r="AJ544" i="38"/>
  <c r="Z544" i="38"/>
  <c r="R544" i="38"/>
  <c r="E544" i="38"/>
  <c r="AH543" i="38"/>
  <c r="Y543" i="38"/>
  <c r="Q543" i="38"/>
  <c r="D543" i="38"/>
  <c r="AG542" i="38"/>
  <c r="X542" i="38"/>
  <c r="P542" i="38"/>
  <c r="AJ540" i="38"/>
  <c r="Z540" i="38"/>
  <c r="R540" i="38"/>
  <c r="E540" i="38"/>
  <c r="AH539" i="38"/>
  <c r="Y539" i="38"/>
  <c r="Q539" i="38"/>
  <c r="D539" i="38"/>
  <c r="AG538" i="38"/>
  <c r="X538" i="38"/>
  <c r="P538" i="38"/>
  <c r="AP537" i="38"/>
  <c r="AF537" i="38"/>
  <c r="W537" i="38"/>
  <c r="O537" i="38"/>
  <c r="AO536" i="38"/>
  <c r="AD536" i="38"/>
  <c r="V536" i="38"/>
  <c r="N536" i="38"/>
  <c r="AN535" i="38"/>
  <c r="AC535" i="38"/>
  <c r="U535" i="38"/>
  <c r="M535" i="38"/>
  <c r="AL534" i="38"/>
  <c r="AB534" i="38"/>
  <c r="T534" i="38"/>
  <c r="L534" i="38"/>
  <c r="AK533" i="38"/>
  <c r="AA533" i="38"/>
  <c r="S533" i="38"/>
  <c r="K533" i="38"/>
  <c r="AJ532" i="38"/>
  <c r="Z532" i="38"/>
  <c r="R532" i="38"/>
  <c r="E532" i="38"/>
  <c r="AH531" i="38"/>
  <c r="Y531" i="38"/>
  <c r="Q531" i="38"/>
  <c r="D531" i="38"/>
  <c r="AG530" i="38"/>
  <c r="X530" i="38"/>
  <c r="P530" i="38"/>
  <c r="E530" i="38"/>
  <c r="AK529" i="38"/>
  <c r="T565" i="38"/>
  <c r="U564" i="38"/>
  <c r="P563" i="38"/>
  <c r="T562" i="38"/>
  <c r="AA561" i="38"/>
  <c r="Q559" i="38"/>
  <c r="X558" i="38"/>
  <c r="AD557" i="38"/>
  <c r="AL556" i="38"/>
  <c r="D556" i="38"/>
  <c r="Q555" i="38"/>
  <c r="V554" i="38"/>
  <c r="AH553" i="38"/>
  <c r="P553" i="38"/>
  <c r="AA552" i="38"/>
  <c r="AP551" i="38"/>
  <c r="T551" i="38"/>
  <c r="AH550" i="38"/>
  <c r="M550" i="38"/>
  <c r="Z549" i="38"/>
  <c r="AN548" i="38"/>
  <c r="U548" i="38"/>
  <c r="AP547" i="38"/>
  <c r="X547" i="38"/>
  <c r="E547" i="38"/>
  <c r="AA546" i="38"/>
  <c r="M546" i="38"/>
  <c r="AC545" i="38"/>
  <c r="Q545" i="38"/>
  <c r="AP544" i="38"/>
  <c r="AF544" i="38"/>
  <c r="W544" i="38"/>
  <c r="O544" i="38"/>
  <c r="AO543" i="38"/>
  <c r="AD543" i="38"/>
  <c r="V543" i="38"/>
  <c r="N543" i="38"/>
  <c r="AN542" i="38"/>
  <c r="AC542" i="38"/>
  <c r="U542" i="38"/>
  <c r="M542" i="38"/>
  <c r="AH540" i="38"/>
  <c r="Y540" i="38"/>
  <c r="Q540" i="38"/>
  <c r="D540" i="38"/>
  <c r="AG539" i="38"/>
  <c r="X539" i="38"/>
  <c r="P539" i="38"/>
  <c r="AP538" i="38"/>
  <c r="AF538" i="38"/>
  <c r="W538" i="38"/>
  <c r="O538" i="38"/>
  <c r="AO537" i="38"/>
  <c r="AD537" i="38"/>
  <c r="V537" i="38"/>
  <c r="N537" i="38"/>
  <c r="AN536" i="38"/>
  <c r="AC536" i="38"/>
  <c r="U536" i="38"/>
  <c r="M536" i="38"/>
  <c r="AL535" i="38"/>
  <c r="AB535" i="38"/>
  <c r="T535" i="38"/>
  <c r="L535" i="38"/>
  <c r="AK534" i="38"/>
  <c r="AA534" i="38"/>
  <c r="S534" i="38"/>
  <c r="K534" i="38"/>
  <c r="AJ533" i="38"/>
  <c r="Z533" i="38"/>
  <c r="R533" i="38"/>
  <c r="E533" i="38"/>
  <c r="AH532" i="38"/>
  <c r="Y532" i="38"/>
  <c r="Q532" i="38"/>
  <c r="D532" i="38"/>
  <c r="AG531" i="38"/>
  <c r="X531" i="38"/>
  <c r="P531" i="38"/>
  <c r="AP530" i="38"/>
  <c r="AF530" i="38"/>
  <c r="W530" i="38"/>
  <c r="O530" i="38"/>
  <c r="AP529" i="38"/>
  <c r="AJ529" i="38"/>
  <c r="AC529" i="38"/>
  <c r="W529" i="38"/>
  <c r="R529" i="38"/>
  <c r="M529" i="38"/>
  <c r="D565" i="38"/>
  <c r="AP563" i="38"/>
  <c r="AL562" i="38"/>
  <c r="D562" i="38"/>
  <c r="Q561" i="38"/>
  <c r="AP559" i="38"/>
  <c r="P559" i="38"/>
  <c r="T558" i="38"/>
  <c r="Z557" i="38"/>
  <c r="AH556" i="38"/>
  <c r="AP555" i="38"/>
  <c r="L555" i="38"/>
  <c r="U554" i="38"/>
  <c r="AG553" i="38"/>
  <c r="L553" i="38"/>
  <c r="Y552" i="38"/>
  <c r="AL551" i="38"/>
  <c r="R551" i="38"/>
  <c r="AD550" i="38"/>
  <c r="K550" i="38"/>
  <c r="V549" i="38"/>
  <c r="AL548" i="38"/>
  <c r="T548" i="38"/>
  <c r="AL547" i="38"/>
  <c r="W547" i="38"/>
  <c r="AP546" i="38"/>
  <c r="Y546" i="38"/>
  <c r="K546" i="38"/>
  <c r="AB545" i="38"/>
  <c r="O545" i="38"/>
  <c r="AO544" i="38"/>
  <c r="AD544" i="38"/>
  <c r="V544" i="38"/>
  <c r="N544" i="38"/>
  <c r="AN543" i="38"/>
  <c r="AC543" i="38"/>
  <c r="U543" i="38"/>
  <c r="M543" i="38"/>
  <c r="AL542" i="38"/>
  <c r="AB542" i="38"/>
  <c r="T542" i="38"/>
  <c r="L542" i="38"/>
  <c r="AO540" i="38"/>
  <c r="AD540" i="38"/>
  <c r="V540" i="38"/>
  <c r="N540" i="38"/>
  <c r="AN539" i="38"/>
  <c r="AC539" i="38"/>
  <c r="U539" i="38"/>
  <c r="M539" i="38"/>
  <c r="AL538" i="38"/>
  <c r="AB538" i="38"/>
  <c r="T538" i="38"/>
  <c r="L538" i="38"/>
  <c r="AK537" i="38"/>
  <c r="AA537" i="38"/>
  <c r="S537" i="38"/>
  <c r="AN564" i="38"/>
  <c r="L561" i="38"/>
  <c r="AO558" i="38"/>
  <c r="AB555" i="38"/>
  <c r="AL552" i="38"/>
  <c r="W550" i="38"/>
  <c r="O548" i="38"/>
  <c r="S546" i="38"/>
  <c r="AK544" i="38"/>
  <c r="AJ543" i="38"/>
  <c r="AH542" i="38"/>
  <c r="U540" i="38"/>
  <c r="T539" i="38"/>
  <c r="S538" i="38"/>
  <c r="R537" i="38"/>
  <c r="AH536" i="38"/>
  <c r="Q536" i="38"/>
  <c r="AG535" i="38"/>
  <c r="P535" i="38"/>
  <c r="AF534" i="38"/>
  <c r="O534" i="38"/>
  <c r="AD533" i="38"/>
  <c r="N533" i="38"/>
  <c r="AC532" i="38"/>
  <c r="M532" i="38"/>
  <c r="AB531" i="38"/>
  <c r="L531" i="38"/>
  <c r="AA530" i="38"/>
  <c r="K530" i="38"/>
  <c r="AF529" i="38"/>
  <c r="Y529" i="38"/>
  <c r="Q529" i="38"/>
  <c r="E529" i="38"/>
  <c r="AL528" i="38"/>
  <c r="AD528" i="38"/>
  <c r="Y528" i="38"/>
  <c r="T528" i="38"/>
  <c r="N528" i="38"/>
  <c r="D528" i="38"/>
  <c r="AN525" i="38"/>
  <c r="AG525" i="38"/>
  <c r="AA525" i="38"/>
  <c r="U525" i="38"/>
  <c r="P525" i="38"/>
  <c r="K525" i="38"/>
  <c r="AL524" i="38"/>
  <c r="AF524" i="38"/>
  <c r="Z524" i="38"/>
  <c r="T524" i="38"/>
  <c r="O524" i="38"/>
  <c r="E524" i="38"/>
  <c r="AK523" i="38"/>
  <c r="AD523" i="38"/>
  <c r="Y523" i="38"/>
  <c r="S523" i="38"/>
  <c r="N523" i="38"/>
  <c r="D523" i="38"/>
  <c r="AJ522" i="38"/>
  <c r="AC522" i="38"/>
  <c r="X522" i="38"/>
  <c r="R522" i="38"/>
  <c r="M522" i="38"/>
  <c r="AP521" i="38"/>
  <c r="AH521" i="38"/>
  <c r="AB521" i="38"/>
  <c r="W521" i="38"/>
  <c r="Q521" i="38"/>
  <c r="L521" i="38"/>
  <c r="AO520" i="38"/>
  <c r="AJ520" i="38"/>
  <c r="AD520" i="38"/>
  <c r="Z520" i="38"/>
  <c r="V520" i="38"/>
  <c r="R520" i="38"/>
  <c r="N520" i="38"/>
  <c r="E520" i="38"/>
  <c r="AN519" i="38"/>
  <c r="AH519" i="38"/>
  <c r="AC519" i="38"/>
  <c r="Y519" i="38"/>
  <c r="U519" i="38"/>
  <c r="Q519" i="38"/>
  <c r="M519" i="38"/>
  <c r="D519" i="38"/>
  <c r="AL518" i="38"/>
  <c r="AG518" i="38"/>
  <c r="AB518" i="38"/>
  <c r="X518" i="38"/>
  <c r="T518" i="38"/>
  <c r="P518" i="38"/>
  <c r="L518" i="38"/>
  <c r="AP517" i="38"/>
  <c r="AK517" i="38"/>
  <c r="AF517" i="38"/>
  <c r="AA517" i="38"/>
  <c r="W517" i="38"/>
  <c r="S517" i="38"/>
  <c r="O517" i="38"/>
  <c r="K517" i="38"/>
  <c r="AO516" i="38"/>
  <c r="AJ516" i="38"/>
  <c r="AD516" i="38"/>
  <c r="Z516" i="38"/>
  <c r="V516" i="38"/>
  <c r="R516" i="38"/>
  <c r="N516" i="38"/>
  <c r="E516" i="38"/>
  <c r="AN515" i="38"/>
  <c r="AH515" i="38"/>
  <c r="AC515" i="38"/>
  <c r="Y515" i="38"/>
  <c r="U515" i="38"/>
  <c r="Q515" i="38"/>
  <c r="M515" i="38"/>
  <c r="D515" i="38"/>
  <c r="AL514" i="38"/>
  <c r="AG514" i="38"/>
  <c r="AB514" i="38"/>
  <c r="X514" i="38"/>
  <c r="T514" i="38"/>
  <c r="P514" i="38"/>
  <c r="L514" i="38"/>
  <c r="AP513" i="38"/>
  <c r="AK513" i="38"/>
  <c r="AF513" i="38"/>
  <c r="AA513" i="38"/>
  <c r="W513" i="38"/>
  <c r="S513" i="38"/>
  <c r="O513" i="38"/>
  <c r="K513" i="38"/>
  <c r="AO512" i="38"/>
  <c r="AJ512" i="38"/>
  <c r="AD512" i="38"/>
  <c r="Z512" i="38"/>
  <c r="V512" i="38"/>
  <c r="R512" i="38"/>
  <c r="N512" i="38"/>
  <c r="E512" i="38"/>
  <c r="AN511" i="38"/>
  <c r="AH511" i="38"/>
  <c r="AC511" i="38"/>
  <c r="Y511" i="38"/>
  <c r="U511" i="38"/>
  <c r="Q511" i="38"/>
  <c r="M511" i="38"/>
  <c r="D511" i="38"/>
  <c r="AL510" i="38"/>
  <c r="AG510" i="38"/>
  <c r="AB510" i="38"/>
  <c r="X510" i="38"/>
  <c r="T510" i="38"/>
  <c r="P510" i="38"/>
  <c r="L510" i="38"/>
  <c r="AL508" i="38"/>
  <c r="AG508" i="38"/>
  <c r="AB508" i="38"/>
  <c r="X508" i="38"/>
  <c r="T508" i="38"/>
  <c r="P508" i="38"/>
  <c r="L508" i="38"/>
  <c r="AP507" i="38"/>
  <c r="AK507" i="38"/>
  <c r="AF507" i="38"/>
  <c r="AA507" i="38"/>
  <c r="W507" i="38"/>
  <c r="S507" i="38"/>
  <c r="O507" i="38"/>
  <c r="AG563" i="38"/>
  <c r="K558" i="38"/>
  <c r="AJ554" i="38"/>
  <c r="S552" i="38"/>
  <c r="AJ549" i="38"/>
  <c r="AF547" i="38"/>
  <c r="AI547" i="38" s="1"/>
  <c r="AN545" i="38"/>
  <c r="AQ545" i="38" s="1"/>
  <c r="AA544" i="38"/>
  <c r="Z543" i="38"/>
  <c r="Y542" i="38"/>
  <c r="M540" i="38"/>
  <c r="L539" i="38"/>
  <c r="K538" i="38"/>
  <c r="K537" i="38"/>
  <c r="Z536" i="38"/>
  <c r="E536" i="38"/>
  <c r="Y535" i="38"/>
  <c r="D535" i="38"/>
  <c r="X534" i="38"/>
  <c r="AP533" i="38"/>
  <c r="W533" i="38"/>
  <c r="AO532" i="38"/>
  <c r="V532" i="38"/>
  <c r="AN531" i="38"/>
  <c r="U531" i="38"/>
  <c r="AL530" i="38"/>
  <c r="T530" i="38"/>
  <c r="AO529" i="38"/>
  <c r="AD529" i="38"/>
  <c r="V529" i="38"/>
  <c r="O529" i="38"/>
  <c r="D529" i="38"/>
  <c r="AJ528" i="38"/>
  <c r="AC528" i="38"/>
  <c r="X528" i="38"/>
  <c r="R528" i="38"/>
  <c r="M528" i="38"/>
  <c r="AL525" i="38"/>
  <c r="AF525" i="38"/>
  <c r="Y525" i="38"/>
  <c r="T525" i="38"/>
  <c r="O525" i="38"/>
  <c r="D525" i="38"/>
  <c r="F525" i="38" s="1"/>
  <c r="AK524" i="38"/>
  <c r="AD524" i="38"/>
  <c r="X524" i="38"/>
  <c r="S524" i="38"/>
  <c r="N524" i="38"/>
  <c r="AP523" i="38"/>
  <c r="AJ523" i="38"/>
  <c r="AC523" i="38"/>
  <c r="W523" i="38"/>
  <c r="R523" i="38"/>
  <c r="M523" i="38"/>
  <c r="AO522" i="38"/>
  <c r="AH522" i="38"/>
  <c r="AB522" i="38"/>
  <c r="V522" i="38"/>
  <c r="Q522" i="38"/>
  <c r="L522" i="38"/>
  <c r="AN521" i="38"/>
  <c r="AG521" i="38"/>
  <c r="AA521" i="38"/>
  <c r="U521" i="38"/>
  <c r="P521" i="38"/>
  <c r="K521" i="38"/>
  <c r="AN520" i="38"/>
  <c r="AH520" i="38"/>
  <c r="AC520" i="38"/>
  <c r="Y520" i="38"/>
  <c r="U520" i="38"/>
  <c r="Q520" i="38"/>
  <c r="M520" i="38"/>
  <c r="D520" i="38"/>
  <c r="AL519" i="38"/>
  <c r="AG519" i="38"/>
  <c r="AB519" i="38"/>
  <c r="X519" i="38"/>
  <c r="T519" i="38"/>
  <c r="P519" i="38"/>
  <c r="L519" i="38"/>
  <c r="AP518" i="38"/>
  <c r="AK518" i="38"/>
  <c r="AF518" i="38"/>
  <c r="AA518" i="38"/>
  <c r="W518" i="38"/>
  <c r="S518" i="38"/>
  <c r="O518" i="38"/>
  <c r="K518" i="38"/>
  <c r="AO517" i="38"/>
  <c r="AJ517" i="38"/>
  <c r="AD517" i="38"/>
  <c r="Z517" i="38"/>
  <c r="V517" i="38"/>
  <c r="R517" i="38"/>
  <c r="N517" i="38"/>
  <c r="E517" i="38"/>
  <c r="AN516" i="38"/>
  <c r="AH516" i="38"/>
  <c r="AC516" i="38"/>
  <c r="Y516" i="38"/>
  <c r="U516" i="38"/>
  <c r="Q516" i="38"/>
  <c r="M516" i="38"/>
  <c r="D516" i="38"/>
  <c r="AL515" i="38"/>
  <c r="AG515" i="38"/>
  <c r="AB515" i="38"/>
  <c r="X515" i="38"/>
  <c r="T515" i="38"/>
  <c r="P515" i="38"/>
  <c r="L515" i="38"/>
  <c r="AP514" i="38"/>
  <c r="AK514" i="38"/>
  <c r="AF514" i="38"/>
  <c r="AA514" i="38"/>
  <c r="W514" i="38"/>
  <c r="S514" i="38"/>
  <c r="O514" i="38"/>
  <c r="K514" i="38"/>
  <c r="AO513" i="38"/>
  <c r="AJ513" i="38"/>
  <c r="AD513" i="38"/>
  <c r="Z513" i="38"/>
  <c r="V513" i="38"/>
  <c r="R513" i="38"/>
  <c r="N513" i="38"/>
  <c r="E513" i="38"/>
  <c r="AN512" i="38"/>
  <c r="AH512" i="38"/>
  <c r="AC512" i="38"/>
  <c r="Y512" i="38"/>
  <c r="U512" i="38"/>
  <c r="Q512" i="38"/>
  <c r="M512" i="38"/>
  <c r="D512" i="38"/>
  <c r="AL511" i="38"/>
  <c r="AG511" i="38"/>
  <c r="AB511" i="38"/>
  <c r="X511" i="38"/>
  <c r="T511" i="38"/>
  <c r="P511" i="38"/>
  <c r="L511" i="38"/>
  <c r="AP510" i="38"/>
  <c r="AK510" i="38"/>
  <c r="AF510" i="38"/>
  <c r="AA510" i="38"/>
  <c r="W510" i="38"/>
  <c r="S510" i="38"/>
  <c r="O510" i="38"/>
  <c r="K510" i="38"/>
  <c r="AP508" i="38"/>
  <c r="AK508" i="38"/>
  <c r="AF508" i="38"/>
  <c r="AA508" i="38"/>
  <c r="W508" i="38"/>
  <c r="S508" i="38"/>
  <c r="O508" i="38"/>
  <c r="K508" i="38"/>
  <c r="AO507" i="38"/>
  <c r="AJ507" i="38"/>
  <c r="AD507" i="38"/>
  <c r="Z507" i="38"/>
  <c r="V507" i="38"/>
  <c r="R507" i="38"/>
  <c r="N507" i="38"/>
  <c r="E507" i="38"/>
  <c r="AJ562" i="38"/>
  <c r="O557" i="38"/>
  <c r="M554" i="38"/>
  <c r="AD551" i="38"/>
  <c r="P549" i="38"/>
  <c r="R547" i="38"/>
  <c r="V545" i="38"/>
  <c r="S544" i="38"/>
  <c r="R543" i="38"/>
  <c r="Q542" i="38"/>
  <c r="AN540" i="38"/>
  <c r="AL539" i="38"/>
  <c r="AK538" i="38"/>
  <c r="AJ537" i="38"/>
  <c r="AM537" i="38" s="1"/>
  <c r="E537" i="38"/>
  <c r="Y536" i="38"/>
  <c r="D536" i="38"/>
  <c r="F536" i="38" s="1"/>
  <c r="X535" i="38"/>
  <c r="AP534" i="38"/>
  <c r="W534" i="38"/>
  <c r="AO533" i="38"/>
  <c r="V533" i="38"/>
  <c r="AN532" i="38"/>
  <c r="U532" i="38"/>
  <c r="AL531" i="38"/>
  <c r="T531" i="38"/>
  <c r="AK530" i="38"/>
  <c r="S530" i="38"/>
  <c r="AN529" i="38"/>
  <c r="AQ529" i="38" s="1"/>
  <c r="AA529" i="38"/>
  <c r="U529" i="38"/>
  <c r="N529" i="38"/>
  <c r="AO528" i="38"/>
  <c r="AH528" i="38"/>
  <c r="AB528" i="38"/>
  <c r="AE528" i="38" s="1"/>
  <c r="V528" i="38"/>
  <c r="Q528" i="38"/>
  <c r="L528" i="38"/>
  <c r="AK525" i="38"/>
  <c r="AC525" i="38"/>
  <c r="X525" i="38"/>
  <c r="S525" i="38"/>
  <c r="M525" i="38"/>
  <c r="AP524" i="38"/>
  <c r="AJ524" i="38"/>
  <c r="AB524" i="38"/>
  <c r="AE524" i="38" s="1"/>
  <c r="W524" i="38"/>
  <c r="R524" i="38"/>
  <c r="L524" i="38"/>
  <c r="AO523" i="38"/>
  <c r="AH523" i="38"/>
  <c r="AA523" i="38"/>
  <c r="V523" i="38"/>
  <c r="Q523" i="38"/>
  <c r="K523" i="38"/>
  <c r="AN522" i="38"/>
  <c r="AG522" i="38"/>
  <c r="Z522" i="38"/>
  <c r="U522" i="38"/>
  <c r="P522" i="38"/>
  <c r="E522" i="38"/>
  <c r="AL521" i="38"/>
  <c r="AF521" i="38"/>
  <c r="Y521" i="38"/>
  <c r="T521" i="38"/>
  <c r="O521" i="38"/>
  <c r="D521" i="38"/>
  <c r="F521" i="38" s="1"/>
  <c r="AL520" i="38"/>
  <c r="AG520" i="38"/>
  <c r="AB520" i="38"/>
  <c r="AE520" i="38" s="1"/>
  <c r="X520" i="38"/>
  <c r="T520" i="38"/>
  <c r="P520" i="38"/>
  <c r="L520" i="38"/>
  <c r="AP519" i="38"/>
  <c r="AK519" i="38"/>
  <c r="AF519" i="38"/>
  <c r="AA519" i="38"/>
  <c r="W519" i="38"/>
  <c r="S519" i="38"/>
  <c r="O519" i="38"/>
  <c r="K519" i="38"/>
  <c r="AO518" i="38"/>
  <c r="AJ518" i="38"/>
  <c r="AM518" i="38" s="1"/>
  <c r="AD518" i="38"/>
  <c r="Z518" i="38"/>
  <c r="V518" i="38"/>
  <c r="R518" i="38"/>
  <c r="N518" i="38"/>
  <c r="E518" i="38"/>
  <c r="AN517" i="38"/>
  <c r="AH517" i="38"/>
  <c r="AC517" i="38"/>
  <c r="Y517" i="38"/>
  <c r="U517" i="38"/>
  <c r="Q517" i="38"/>
  <c r="M517" i="38"/>
  <c r="D517" i="38"/>
  <c r="F517" i="38" s="1"/>
  <c r="AL516" i="38"/>
  <c r="AG516" i="38"/>
  <c r="AB516" i="38"/>
  <c r="X516" i="38"/>
  <c r="T516" i="38"/>
  <c r="P516" i="38"/>
  <c r="L516" i="38"/>
  <c r="AP515" i="38"/>
  <c r="AK515" i="38"/>
  <c r="AF515" i="38"/>
  <c r="AI515" i="38" s="1"/>
  <c r="AA515" i="38"/>
  <c r="W515" i="38"/>
  <c r="S515" i="38"/>
  <c r="O515" i="38"/>
  <c r="K515" i="38"/>
  <c r="AO514" i="38"/>
  <c r="AJ514" i="38"/>
  <c r="AD514" i="38"/>
  <c r="Z514" i="38"/>
  <c r="V514" i="38"/>
  <c r="R514" i="38"/>
  <c r="N514" i="38"/>
  <c r="E514" i="38"/>
  <c r="AN513" i="38"/>
  <c r="AH513" i="38"/>
  <c r="AC513" i="38"/>
  <c r="Y513" i="38"/>
  <c r="U513" i="38"/>
  <c r="Q513" i="38"/>
  <c r="M513" i="38"/>
  <c r="D513" i="38"/>
  <c r="F513" i="38" s="1"/>
  <c r="AL512" i="38"/>
  <c r="AG512" i="38"/>
  <c r="AB512" i="38"/>
  <c r="AE512" i="38" s="1"/>
  <c r="X512" i="38"/>
  <c r="T512" i="38"/>
  <c r="P512" i="38"/>
  <c r="L512" i="38"/>
  <c r="AP511" i="38"/>
  <c r="AK511" i="38"/>
  <c r="AF511" i="38"/>
  <c r="AA511" i="38"/>
  <c r="W511" i="38"/>
  <c r="S511" i="38"/>
  <c r="O511" i="38"/>
  <c r="K511" i="38"/>
  <c r="AO510" i="38"/>
  <c r="AJ510" i="38"/>
  <c r="AM510" i="38" s="1"/>
  <c r="AD510" i="38"/>
  <c r="Z510" i="38"/>
  <c r="V510" i="38"/>
  <c r="R510" i="38"/>
  <c r="N510" i="38"/>
  <c r="E510" i="38"/>
  <c r="AO508" i="38"/>
  <c r="AJ508" i="38"/>
  <c r="AM508" i="38" s="1"/>
  <c r="AD508" i="38"/>
  <c r="Z508" i="38"/>
  <c r="V508" i="38"/>
  <c r="R508" i="38"/>
  <c r="N508" i="38"/>
  <c r="E508" i="38"/>
  <c r="AN507" i="38"/>
  <c r="AH507" i="38"/>
  <c r="AC507" i="38"/>
  <c r="AE507" i="38" s="1"/>
  <c r="Y507" i="38"/>
  <c r="U507" i="38"/>
  <c r="Q507" i="38"/>
  <c r="M507" i="38"/>
  <c r="AP561" i="38"/>
  <c r="X556" i="38"/>
  <c r="AJ546" i="38"/>
  <c r="D542" i="38"/>
  <c r="AB539" i="38"/>
  <c r="AE539" i="38" s="1"/>
  <c r="R536" i="38"/>
  <c r="P534" i="38"/>
  <c r="N532" i="38"/>
  <c r="L530" i="38"/>
  <c r="K529" i="38"/>
  <c r="U528" i="38"/>
  <c r="AH525" i="38"/>
  <c r="L525" i="38"/>
  <c r="V524" i="38"/>
  <c r="AF523" i="38"/>
  <c r="E523" i="38"/>
  <c r="T522" i="38"/>
  <c r="AC521" i="38"/>
  <c r="AP520" i="38"/>
  <c r="W520" i="38"/>
  <c r="AO519" i="38"/>
  <c r="V519" i="38"/>
  <c r="AN518" i="38"/>
  <c r="U518" i="38"/>
  <c r="AL517" i="38"/>
  <c r="T517" i="38"/>
  <c r="AK516" i="38"/>
  <c r="S516" i="38"/>
  <c r="AJ515" i="38"/>
  <c r="R515" i="38"/>
  <c r="AH514" i="38"/>
  <c r="Q514" i="38"/>
  <c r="AG513" i="38"/>
  <c r="P513" i="38"/>
  <c r="AF512" i="38"/>
  <c r="O512" i="38"/>
  <c r="AD511" i="38"/>
  <c r="N511" i="38"/>
  <c r="AC510" i="38"/>
  <c r="M510" i="38"/>
  <c r="Y508" i="38"/>
  <c r="D508" i="38"/>
  <c r="X507" i="38"/>
  <c r="K507" i="38"/>
  <c r="AN506" i="38"/>
  <c r="AH506" i="38"/>
  <c r="AC506" i="38"/>
  <c r="Y506" i="38"/>
  <c r="U506" i="38"/>
  <c r="Q506" i="38"/>
  <c r="M506" i="38"/>
  <c r="D506" i="38"/>
  <c r="AL505" i="38"/>
  <c r="AG505" i="38"/>
  <c r="AB505" i="38"/>
  <c r="X505" i="38"/>
  <c r="T505" i="38"/>
  <c r="P505" i="38"/>
  <c r="L505" i="38"/>
  <c r="AP504" i="38"/>
  <c r="AK504" i="38"/>
  <c r="AF504" i="38"/>
  <c r="AA504" i="38"/>
  <c r="W504" i="38"/>
  <c r="S504" i="38"/>
  <c r="O504" i="38"/>
  <c r="K504" i="38"/>
  <c r="AO503" i="38"/>
  <c r="AJ503" i="38"/>
  <c r="AD503" i="38"/>
  <c r="Z503" i="38"/>
  <c r="V503" i="38"/>
  <c r="R503" i="38"/>
  <c r="N503" i="38"/>
  <c r="E503" i="38"/>
  <c r="AN502" i="38"/>
  <c r="AH502" i="38"/>
  <c r="AC502" i="38"/>
  <c r="Y502" i="38"/>
  <c r="U502" i="38"/>
  <c r="Q502" i="38"/>
  <c r="M502" i="38"/>
  <c r="D502" i="38"/>
  <c r="AL501" i="38"/>
  <c r="AG501" i="38"/>
  <c r="AB501" i="38"/>
  <c r="X501" i="38"/>
  <c r="T501" i="38"/>
  <c r="P501" i="38"/>
  <c r="L501" i="38"/>
  <c r="AL498" i="38"/>
  <c r="AG498" i="38"/>
  <c r="AB498" i="38"/>
  <c r="X498" i="38"/>
  <c r="T498" i="38"/>
  <c r="P498" i="38"/>
  <c r="L498" i="38"/>
  <c r="AP497" i="38"/>
  <c r="AK497" i="38"/>
  <c r="AF497" i="38"/>
  <c r="AA497" i="38"/>
  <c r="W497" i="38"/>
  <c r="S497" i="38"/>
  <c r="O497" i="38"/>
  <c r="K497" i="38"/>
  <c r="AO496" i="38"/>
  <c r="AJ496" i="38"/>
  <c r="AD496" i="38"/>
  <c r="Z496" i="38"/>
  <c r="V496" i="38"/>
  <c r="R496" i="38"/>
  <c r="N496" i="38"/>
  <c r="E496" i="38"/>
  <c r="AN495" i="38"/>
  <c r="AH495" i="38"/>
  <c r="AC495" i="38"/>
  <c r="Y495" i="38"/>
  <c r="U495" i="38"/>
  <c r="Q495" i="38"/>
  <c r="M495" i="38"/>
  <c r="D495" i="38"/>
  <c r="AL494" i="38"/>
  <c r="AG494" i="38"/>
  <c r="AB494" i="38"/>
  <c r="X494" i="38"/>
  <c r="T494" i="38"/>
  <c r="P494" i="38"/>
  <c r="L494" i="38"/>
  <c r="AP493" i="38"/>
  <c r="AK493" i="38"/>
  <c r="AF493" i="38"/>
  <c r="AA493" i="38"/>
  <c r="W493" i="38"/>
  <c r="S493" i="38"/>
  <c r="O493" i="38"/>
  <c r="K493" i="38"/>
  <c r="AO492" i="38"/>
  <c r="AJ492" i="38"/>
  <c r="AD492" i="38"/>
  <c r="Z492" i="38"/>
  <c r="V492" i="38"/>
  <c r="R492" i="38"/>
  <c r="N492" i="38"/>
  <c r="E492" i="38"/>
  <c r="AN491" i="38"/>
  <c r="AH491" i="38"/>
  <c r="AC491" i="38"/>
  <c r="Y491" i="38"/>
  <c r="U491" i="38"/>
  <c r="Q491" i="38"/>
  <c r="M491" i="38"/>
  <c r="D491" i="38"/>
  <c r="AL490" i="38"/>
  <c r="AG490" i="38"/>
  <c r="AB490" i="38"/>
  <c r="X490" i="38"/>
  <c r="T490" i="38"/>
  <c r="P490" i="38"/>
  <c r="L490" i="38"/>
  <c r="AL488" i="38"/>
  <c r="AG488" i="38"/>
  <c r="AB488" i="38"/>
  <c r="X488" i="38"/>
  <c r="T488" i="38"/>
  <c r="P488" i="38"/>
  <c r="L488" i="38"/>
  <c r="AP487" i="38"/>
  <c r="AK487" i="38"/>
  <c r="AF487" i="38"/>
  <c r="AA487" i="38"/>
  <c r="W487" i="38"/>
  <c r="S487" i="38"/>
  <c r="O487" i="38"/>
  <c r="K487" i="38"/>
  <c r="AO486" i="38"/>
  <c r="AJ486" i="38"/>
  <c r="AD486" i="38"/>
  <c r="Z486" i="38"/>
  <c r="V486" i="38"/>
  <c r="R486" i="38"/>
  <c r="N486" i="38"/>
  <c r="E486" i="38"/>
  <c r="AL484" i="38"/>
  <c r="AG484" i="38"/>
  <c r="AB484" i="38"/>
  <c r="X484" i="38"/>
  <c r="T484" i="38"/>
  <c r="P484" i="38"/>
  <c r="L484" i="38"/>
  <c r="AP483" i="38"/>
  <c r="AK483" i="38"/>
  <c r="AF483" i="38"/>
  <c r="AA483" i="38"/>
  <c r="W483" i="38"/>
  <c r="S483" i="38"/>
  <c r="O483" i="38"/>
  <c r="K483" i="38"/>
  <c r="AO482" i="38"/>
  <c r="AJ482" i="38"/>
  <c r="AD482" i="38"/>
  <c r="Z482" i="38"/>
  <c r="V482" i="38"/>
  <c r="R482" i="38"/>
  <c r="N482" i="38"/>
  <c r="E482" i="38"/>
  <c r="AN481" i="38"/>
  <c r="AH481" i="38"/>
  <c r="AC481" i="38"/>
  <c r="Y481" i="38"/>
  <c r="U481" i="38"/>
  <c r="Q481" i="38"/>
  <c r="M481" i="38"/>
  <c r="D481" i="38"/>
  <c r="AL480" i="38"/>
  <c r="AG480" i="38"/>
  <c r="AB480" i="38"/>
  <c r="X480" i="38"/>
  <c r="T480" i="38"/>
  <c r="P480" i="38"/>
  <c r="L480" i="38"/>
  <c r="AP479" i="38"/>
  <c r="AK479" i="38"/>
  <c r="AF479" i="38"/>
  <c r="AA479" i="38"/>
  <c r="W479" i="38"/>
  <c r="S479" i="38"/>
  <c r="O479" i="38"/>
  <c r="K479" i="38"/>
  <c r="AO478" i="38"/>
  <c r="AJ478" i="38"/>
  <c r="AD478" i="38"/>
  <c r="Z478" i="38"/>
  <c r="V478" i="38"/>
  <c r="R478" i="38"/>
  <c r="N478" i="38"/>
  <c r="E478" i="38"/>
  <c r="AN477" i="38"/>
  <c r="AH477" i="38"/>
  <c r="AC477" i="38"/>
  <c r="Y477" i="38"/>
  <c r="U477" i="38"/>
  <c r="Q477" i="38"/>
  <c r="M477" i="38"/>
  <c r="D477" i="38"/>
  <c r="AL476" i="38"/>
  <c r="AG476" i="38"/>
  <c r="AB476" i="38"/>
  <c r="X476" i="38"/>
  <c r="T476" i="38"/>
  <c r="P476" i="38"/>
  <c r="L476" i="38"/>
  <c r="AP475" i="38"/>
  <c r="AK475" i="38"/>
  <c r="AF475" i="38"/>
  <c r="AA475" i="38"/>
  <c r="W475" i="38"/>
  <c r="S475" i="38"/>
  <c r="O475" i="38"/>
  <c r="K475" i="38"/>
  <c r="AO474" i="38"/>
  <c r="AJ474" i="38"/>
  <c r="AD474" i="38"/>
  <c r="Z474" i="38"/>
  <c r="V474" i="38"/>
  <c r="R474" i="38"/>
  <c r="N474" i="38"/>
  <c r="E474" i="38"/>
  <c r="AN473" i="38"/>
  <c r="AH473" i="38"/>
  <c r="AC473" i="38"/>
  <c r="Y473" i="38"/>
  <c r="U473" i="38"/>
  <c r="Q473" i="38"/>
  <c r="M473" i="38"/>
  <c r="D473" i="38"/>
  <c r="AL472" i="38"/>
  <c r="AG472" i="38"/>
  <c r="AB472" i="38"/>
  <c r="X472" i="38"/>
  <c r="T472" i="38"/>
  <c r="P472" i="38"/>
  <c r="L472" i="38"/>
  <c r="AP471" i="38"/>
  <c r="AK471" i="38"/>
  <c r="AF471" i="38"/>
  <c r="AA471" i="38"/>
  <c r="W471" i="38"/>
  <c r="S471" i="38"/>
  <c r="O471" i="38"/>
  <c r="K471" i="38"/>
  <c r="AO470" i="38"/>
  <c r="AJ470" i="38"/>
  <c r="AD470" i="38"/>
  <c r="Z470" i="38"/>
  <c r="V470" i="38"/>
  <c r="R470" i="38"/>
  <c r="N470" i="38"/>
  <c r="E470" i="38"/>
  <c r="AN469" i="38"/>
  <c r="AH469" i="38"/>
  <c r="AC469" i="38"/>
  <c r="Y469" i="38"/>
  <c r="U469" i="38"/>
  <c r="Q469" i="38"/>
  <c r="Y553" i="38"/>
  <c r="L545" i="38"/>
  <c r="AA538" i="38"/>
  <c r="AH535" i="38"/>
  <c r="AF533" i="38"/>
  <c r="AC531" i="38"/>
  <c r="AH529" i="38"/>
  <c r="AN528" i="38"/>
  <c r="AN527" i="38" s="1"/>
  <c r="P528" i="38"/>
  <c r="AB525" i="38"/>
  <c r="AO524" i="38"/>
  <c r="P524" i="38"/>
  <c r="Z523" i="38"/>
  <c r="AL522" i="38"/>
  <c r="N522" i="38"/>
  <c r="X521" i="38"/>
  <c r="AK520" i="38"/>
  <c r="S520" i="38"/>
  <c r="AJ519" i="38"/>
  <c r="R519" i="38"/>
  <c r="AH518" i="38"/>
  <c r="Q518" i="38"/>
  <c r="AG517" i="38"/>
  <c r="P517" i="38"/>
  <c r="AF516" i="38"/>
  <c r="O516" i="38"/>
  <c r="AD515" i="38"/>
  <c r="N515" i="38"/>
  <c r="AC514" i="38"/>
  <c r="M514" i="38"/>
  <c r="AB513" i="38"/>
  <c r="L513" i="38"/>
  <c r="AA512" i="38"/>
  <c r="K512" i="38"/>
  <c r="Z511" i="38"/>
  <c r="E511" i="38"/>
  <c r="Y510" i="38"/>
  <c r="D510" i="38"/>
  <c r="AN508" i="38"/>
  <c r="AQ508" i="38" s="1"/>
  <c r="U508" i="38"/>
  <c r="AL507" i="38"/>
  <c r="T507" i="38"/>
  <c r="D507" i="38"/>
  <c r="F507" i="38" s="1"/>
  <c r="AL506" i="38"/>
  <c r="AG506" i="38"/>
  <c r="AB506" i="38"/>
  <c r="X506" i="38"/>
  <c r="T506" i="38"/>
  <c r="P506" i="38"/>
  <c r="L506" i="38"/>
  <c r="AP505" i="38"/>
  <c r="AK505" i="38"/>
  <c r="AF505" i="38"/>
  <c r="AA505" i="38"/>
  <c r="W505" i="38"/>
  <c r="S505" i="38"/>
  <c r="O505" i="38"/>
  <c r="K505" i="38"/>
  <c r="AO504" i="38"/>
  <c r="AJ504" i="38"/>
  <c r="AD504" i="38"/>
  <c r="Z504" i="38"/>
  <c r="V504" i="38"/>
  <c r="R504" i="38"/>
  <c r="N504" i="38"/>
  <c r="E504" i="38"/>
  <c r="AN503" i="38"/>
  <c r="AH503" i="38"/>
  <c r="AC503" i="38"/>
  <c r="Y503" i="38"/>
  <c r="U503" i="38"/>
  <c r="Q503" i="38"/>
  <c r="M503" i="38"/>
  <c r="D503" i="38"/>
  <c r="AL502" i="38"/>
  <c r="AG502" i="38"/>
  <c r="AB502" i="38"/>
  <c r="X502" i="38"/>
  <c r="T502" i="38"/>
  <c r="P502" i="38"/>
  <c r="L502" i="38"/>
  <c r="AP501" i="38"/>
  <c r="AK501" i="38"/>
  <c r="AF501" i="38"/>
  <c r="AA501" i="38"/>
  <c r="W501" i="38"/>
  <c r="S501" i="38"/>
  <c r="O501" i="38"/>
  <c r="K501" i="38"/>
  <c r="AP498" i="38"/>
  <c r="AK498" i="38"/>
  <c r="AF498" i="38"/>
  <c r="AA498" i="38"/>
  <c r="W498" i="38"/>
  <c r="S498" i="38"/>
  <c r="O498" i="38"/>
  <c r="K498" i="38"/>
  <c r="AO497" i="38"/>
  <c r="AJ497" i="38"/>
  <c r="AM497" i="38" s="1"/>
  <c r="AD497" i="38"/>
  <c r="Z497" i="38"/>
  <c r="V497" i="38"/>
  <c r="R497" i="38"/>
  <c r="N497" i="38"/>
  <c r="E497" i="38"/>
  <c r="AN496" i="38"/>
  <c r="AH496" i="38"/>
  <c r="AC496" i="38"/>
  <c r="Y496" i="38"/>
  <c r="U496" i="38"/>
  <c r="Q496" i="38"/>
  <c r="M496" i="38"/>
  <c r="D496" i="38"/>
  <c r="F496" i="38" s="1"/>
  <c r="AL495" i="38"/>
  <c r="AG495" i="38"/>
  <c r="AB495" i="38"/>
  <c r="X495" i="38"/>
  <c r="T495" i="38"/>
  <c r="P495" i="38"/>
  <c r="L495" i="38"/>
  <c r="AP494" i="38"/>
  <c r="AK494" i="38"/>
  <c r="AF494" i="38"/>
  <c r="AA494" i="38"/>
  <c r="W494" i="38"/>
  <c r="S494" i="38"/>
  <c r="O494" i="38"/>
  <c r="K494" i="38"/>
  <c r="AO493" i="38"/>
  <c r="AJ493" i="38"/>
  <c r="AD493" i="38"/>
  <c r="Z493" i="38"/>
  <c r="V493" i="38"/>
  <c r="R493" i="38"/>
  <c r="N493" i="38"/>
  <c r="E493" i="38"/>
  <c r="AN492" i="38"/>
  <c r="AH492" i="38"/>
  <c r="AC492" i="38"/>
  <c r="Y492" i="38"/>
  <c r="U492" i="38"/>
  <c r="Q492" i="38"/>
  <c r="M492" i="38"/>
  <c r="D492" i="38"/>
  <c r="F492" i="38" s="1"/>
  <c r="AL491" i="38"/>
  <c r="AG491" i="38"/>
  <c r="AB491" i="38"/>
  <c r="AE491" i="38" s="1"/>
  <c r="X491" i="38"/>
  <c r="T491" i="38"/>
  <c r="P491" i="38"/>
  <c r="L491" i="38"/>
  <c r="AP490" i="38"/>
  <c r="AK490" i="38"/>
  <c r="AF490" i="38"/>
  <c r="AA490" i="38"/>
  <c r="W490" i="38"/>
  <c r="S490" i="38"/>
  <c r="O490" i="38"/>
  <c r="K490" i="38"/>
  <c r="AP488" i="38"/>
  <c r="AK488" i="38"/>
  <c r="AF488" i="38"/>
  <c r="AA488" i="38"/>
  <c r="W488" i="38"/>
  <c r="S488" i="38"/>
  <c r="O488" i="38"/>
  <c r="K488" i="38"/>
  <c r="AO487" i="38"/>
  <c r="AJ487" i="38"/>
  <c r="AD487" i="38"/>
  <c r="Z487" i="38"/>
  <c r="V487" i="38"/>
  <c r="R487" i="38"/>
  <c r="N487" i="38"/>
  <c r="E487" i="38"/>
  <c r="AN486" i="38"/>
  <c r="AH486" i="38"/>
  <c r="AC486" i="38"/>
  <c r="Y486" i="38"/>
  <c r="U486" i="38"/>
  <c r="Q486" i="38"/>
  <c r="M486" i="38"/>
  <c r="D486" i="38"/>
  <c r="AP484" i="38"/>
  <c r="AK484" i="38"/>
  <c r="AF484" i="38"/>
  <c r="AA484" i="38"/>
  <c r="W484" i="38"/>
  <c r="S484" i="38"/>
  <c r="O484" i="38"/>
  <c r="K484" i="38"/>
  <c r="AO483" i="38"/>
  <c r="AJ483" i="38"/>
  <c r="AD483" i="38"/>
  <c r="Z483" i="38"/>
  <c r="V483" i="38"/>
  <c r="R483" i="38"/>
  <c r="N483" i="38"/>
  <c r="E483" i="38"/>
  <c r="AN482" i="38"/>
  <c r="AH482" i="38"/>
  <c r="AC482" i="38"/>
  <c r="Y482" i="38"/>
  <c r="U482" i="38"/>
  <c r="Q482" i="38"/>
  <c r="M482" i="38"/>
  <c r="D482" i="38"/>
  <c r="AL481" i="38"/>
  <c r="AG481" i="38"/>
  <c r="AB481" i="38"/>
  <c r="X481" i="38"/>
  <c r="T481" i="38"/>
  <c r="P481" i="38"/>
  <c r="L481" i="38"/>
  <c r="AP480" i="38"/>
  <c r="AK480" i="38"/>
  <c r="AF480" i="38"/>
  <c r="AA480" i="38"/>
  <c r="W480" i="38"/>
  <c r="S480" i="38"/>
  <c r="O480" i="38"/>
  <c r="K480" i="38"/>
  <c r="AO479" i="38"/>
  <c r="AJ479" i="38"/>
  <c r="AD479" i="38"/>
  <c r="Z479" i="38"/>
  <c r="V479" i="38"/>
  <c r="R479" i="38"/>
  <c r="N479" i="38"/>
  <c r="E479" i="38"/>
  <c r="AN478" i="38"/>
  <c r="AH478" i="38"/>
  <c r="AC478" i="38"/>
  <c r="Y478" i="38"/>
  <c r="U478" i="38"/>
  <c r="Q478" i="38"/>
  <c r="M478" i="38"/>
  <c r="D478" i="38"/>
  <c r="AL477" i="38"/>
  <c r="AG477" i="38"/>
  <c r="AB477" i="38"/>
  <c r="X477" i="38"/>
  <c r="T477" i="38"/>
  <c r="P477" i="38"/>
  <c r="L477" i="38"/>
  <c r="AP476" i="38"/>
  <c r="AK476" i="38"/>
  <c r="AF476" i="38"/>
  <c r="AA476" i="38"/>
  <c r="W476" i="38"/>
  <c r="S476" i="38"/>
  <c r="O476" i="38"/>
  <c r="K476" i="38"/>
  <c r="AO475" i="38"/>
  <c r="AJ475" i="38"/>
  <c r="AD475" i="38"/>
  <c r="Z475" i="38"/>
  <c r="V475" i="38"/>
  <c r="R475" i="38"/>
  <c r="N475" i="38"/>
  <c r="E475" i="38"/>
  <c r="AN474" i="38"/>
  <c r="AH474" i="38"/>
  <c r="AC474" i="38"/>
  <c r="Y474" i="38"/>
  <c r="U474" i="38"/>
  <c r="Q474" i="38"/>
  <c r="M474" i="38"/>
  <c r="D474" i="38"/>
  <c r="AL473" i="38"/>
  <c r="AG473" i="38"/>
  <c r="AB473" i="38"/>
  <c r="X473" i="38"/>
  <c r="T473" i="38"/>
  <c r="P473" i="38"/>
  <c r="L473" i="38"/>
  <c r="AP472" i="38"/>
  <c r="AK472" i="38"/>
  <c r="AF472" i="38"/>
  <c r="AA472" i="38"/>
  <c r="W472" i="38"/>
  <c r="S472" i="38"/>
  <c r="O472" i="38"/>
  <c r="K472" i="38"/>
  <c r="AO471" i="38"/>
  <c r="AJ471" i="38"/>
  <c r="AD471" i="38"/>
  <c r="Z471" i="38"/>
  <c r="V471" i="38"/>
  <c r="R471" i="38"/>
  <c r="N471" i="38"/>
  <c r="E471" i="38"/>
  <c r="AN470" i="38"/>
  <c r="AH470" i="38"/>
  <c r="AC470" i="38"/>
  <c r="Y470" i="38"/>
  <c r="U470" i="38"/>
  <c r="Q470" i="38"/>
  <c r="M470" i="38"/>
  <c r="D470" i="38"/>
  <c r="AL469" i="38"/>
  <c r="AG469" i="38"/>
  <c r="AB469" i="38"/>
  <c r="X469" i="38"/>
  <c r="T469" i="38"/>
  <c r="P469" i="38"/>
  <c r="L469" i="38"/>
  <c r="AP468" i="38"/>
  <c r="AK468" i="38"/>
  <c r="AF468" i="38"/>
  <c r="AA468" i="38"/>
  <c r="W468" i="38"/>
  <c r="S468" i="38"/>
  <c r="O468" i="38"/>
  <c r="K468" i="38"/>
  <c r="AO466" i="38"/>
  <c r="AJ466" i="38"/>
  <c r="AD466" i="38"/>
  <c r="Z466" i="38"/>
  <c r="V466" i="38"/>
  <c r="R466" i="38"/>
  <c r="N466" i="38"/>
  <c r="E466" i="38"/>
  <c r="AN465" i="38"/>
  <c r="AH465" i="38"/>
  <c r="AC465" i="38"/>
  <c r="Y465" i="38"/>
  <c r="U465" i="38"/>
  <c r="Q465" i="38"/>
  <c r="M465" i="38"/>
  <c r="D465" i="38"/>
  <c r="AL464" i="38"/>
  <c r="AG464" i="38"/>
  <c r="E551" i="38"/>
  <c r="K544" i="38"/>
  <c r="Z537" i="38"/>
  <c r="Q535" i="38"/>
  <c r="O533" i="38"/>
  <c r="M531" i="38"/>
  <c r="Z529" i="38"/>
  <c r="AG528" i="38"/>
  <c r="AI528" i="38" s="1"/>
  <c r="E528" i="38"/>
  <c r="W525" i="38"/>
  <c r="AG524" i="38"/>
  <c r="K524" i="38"/>
  <c r="U523" i="38"/>
  <c r="AD522" i="38"/>
  <c r="D522" i="38"/>
  <c r="S521" i="38"/>
  <c r="AF520" i="38"/>
  <c r="O520" i="38"/>
  <c r="AD519" i="38"/>
  <c r="N519" i="38"/>
  <c r="AC518" i="38"/>
  <c r="M518" i="38"/>
  <c r="AB517" i="38"/>
  <c r="L517" i="38"/>
  <c r="AA516" i="38"/>
  <c r="K516" i="38"/>
  <c r="Z515" i="38"/>
  <c r="E515" i="38"/>
  <c r="Y514" i="38"/>
  <c r="D514" i="38"/>
  <c r="X513" i="38"/>
  <c r="AP512" i="38"/>
  <c r="W512" i="38"/>
  <c r="AO511" i="38"/>
  <c r="V511" i="38"/>
  <c r="AN510" i="38"/>
  <c r="U510" i="38"/>
  <c r="AH508" i="38"/>
  <c r="Q508" i="38"/>
  <c r="AG507" i="38"/>
  <c r="AI507" i="38" s="1"/>
  <c r="P507" i="38"/>
  <c r="AP506" i="38"/>
  <c r="AK506" i="38"/>
  <c r="AF506" i="38"/>
  <c r="AI506" i="38" s="1"/>
  <c r="AA506" i="38"/>
  <c r="W506" i="38"/>
  <c r="S506" i="38"/>
  <c r="O506" i="38"/>
  <c r="K506" i="38"/>
  <c r="AO505" i="38"/>
  <c r="AJ505" i="38"/>
  <c r="AD505" i="38"/>
  <c r="Z505" i="38"/>
  <c r="V505" i="38"/>
  <c r="R505" i="38"/>
  <c r="N505" i="38"/>
  <c r="E505" i="38"/>
  <c r="AN504" i="38"/>
  <c r="AQ504" i="38" s="1"/>
  <c r="AH504" i="38"/>
  <c r="AC504" i="38"/>
  <c r="Y504" i="38"/>
  <c r="U504" i="38"/>
  <c r="Q504" i="38"/>
  <c r="M504" i="38"/>
  <c r="D504" i="38"/>
  <c r="F504" i="38" s="1"/>
  <c r="AL503" i="38"/>
  <c r="AG503" i="38"/>
  <c r="AB503" i="38"/>
  <c r="AE503" i="38" s="1"/>
  <c r="X503" i="38"/>
  <c r="T503" i="38"/>
  <c r="P503" i="38"/>
  <c r="L503" i="38"/>
  <c r="AP502" i="38"/>
  <c r="AK502" i="38"/>
  <c r="AF502" i="38"/>
  <c r="AI502" i="38" s="1"/>
  <c r="AA502" i="38"/>
  <c r="W502" i="38"/>
  <c r="S502" i="38"/>
  <c r="O502" i="38"/>
  <c r="K502" i="38"/>
  <c r="AO501" i="38"/>
  <c r="AJ501" i="38"/>
  <c r="AD501" i="38"/>
  <c r="Z501" i="38"/>
  <c r="V501" i="38"/>
  <c r="R501" i="38"/>
  <c r="N501" i="38"/>
  <c r="E501" i="38"/>
  <c r="AO498" i="38"/>
  <c r="AJ498" i="38"/>
  <c r="AD498" i="38"/>
  <c r="Z498" i="38"/>
  <c r="V498" i="38"/>
  <c r="R498" i="38"/>
  <c r="N498" i="38"/>
  <c r="E498" i="38"/>
  <c r="AN497" i="38"/>
  <c r="AH497" i="38"/>
  <c r="AC497" i="38"/>
  <c r="Y497" i="38"/>
  <c r="U497" i="38"/>
  <c r="Q497" i="38"/>
  <c r="M497" i="38"/>
  <c r="D497" i="38"/>
  <c r="AL496" i="38"/>
  <c r="AG496" i="38"/>
  <c r="AB496" i="38"/>
  <c r="X496" i="38"/>
  <c r="T496" i="38"/>
  <c r="P496" i="38"/>
  <c r="L496" i="38"/>
  <c r="AP495" i="38"/>
  <c r="AK495" i="38"/>
  <c r="AF495" i="38"/>
  <c r="AA495" i="38"/>
  <c r="W495" i="38"/>
  <c r="S495" i="38"/>
  <c r="O495" i="38"/>
  <c r="K495" i="38"/>
  <c r="AO494" i="38"/>
  <c r="AJ494" i="38"/>
  <c r="AD494" i="38"/>
  <c r="Z494" i="38"/>
  <c r="V494" i="38"/>
  <c r="R494" i="38"/>
  <c r="N494" i="38"/>
  <c r="E494" i="38"/>
  <c r="AN493" i="38"/>
  <c r="AH493" i="38"/>
  <c r="AC493" i="38"/>
  <c r="Y493" i="38"/>
  <c r="U493" i="38"/>
  <c r="Q493" i="38"/>
  <c r="M493" i="38"/>
  <c r="D493" i="38"/>
  <c r="AL492" i="38"/>
  <c r="AG492" i="38"/>
  <c r="AB492" i="38"/>
  <c r="X492" i="38"/>
  <c r="T492" i="38"/>
  <c r="P492" i="38"/>
  <c r="L492" i="38"/>
  <c r="AP491" i="38"/>
  <c r="AK491" i="38"/>
  <c r="AF491" i="38"/>
  <c r="AA491" i="38"/>
  <c r="W491" i="38"/>
  <c r="S491" i="38"/>
  <c r="O491" i="38"/>
  <c r="K491" i="38"/>
  <c r="AO490" i="38"/>
  <c r="AJ490" i="38"/>
  <c r="AD490" i="38"/>
  <c r="Z490" i="38"/>
  <c r="V490" i="38"/>
  <c r="R490" i="38"/>
  <c r="N490" i="38"/>
  <c r="E490" i="38"/>
  <c r="AO488" i="38"/>
  <c r="AJ488" i="38"/>
  <c r="AM488" i="38" s="1"/>
  <c r="AD488" i="38"/>
  <c r="E543" i="38"/>
  <c r="AJ536" i="38"/>
  <c r="S529" i="38"/>
  <c r="AA524" i="38"/>
  <c r="AK521" i="38"/>
  <c r="Z519" i="38"/>
  <c r="X517" i="38"/>
  <c r="V515" i="38"/>
  <c r="T513" i="38"/>
  <c r="R511" i="38"/>
  <c r="L507" i="38"/>
  <c r="Z506" i="38"/>
  <c r="E506" i="38"/>
  <c r="Y505" i="38"/>
  <c r="D505" i="38"/>
  <c r="X504" i="38"/>
  <c r="AP503" i="38"/>
  <c r="W503" i="38"/>
  <c r="AO502" i="38"/>
  <c r="V502" i="38"/>
  <c r="AN501" i="38"/>
  <c r="U501" i="38"/>
  <c r="AH498" i="38"/>
  <c r="Q498" i="38"/>
  <c r="AG497" i="38"/>
  <c r="P497" i="38"/>
  <c r="AF496" i="38"/>
  <c r="O496" i="38"/>
  <c r="AD495" i="38"/>
  <c r="N495" i="38"/>
  <c r="AC494" i="38"/>
  <c r="M494" i="38"/>
  <c r="AB493" i="38"/>
  <c r="L493" i="38"/>
  <c r="AA492" i="38"/>
  <c r="K492" i="38"/>
  <c r="Z491" i="38"/>
  <c r="E491" i="38"/>
  <c r="Y490" i="38"/>
  <c r="D490" i="38"/>
  <c r="AN488" i="38"/>
  <c r="Y488" i="38"/>
  <c r="Q488" i="38"/>
  <c r="D488" i="38"/>
  <c r="AG487" i="38"/>
  <c r="X487" i="38"/>
  <c r="P487" i="38"/>
  <c r="P485" i="38" s="1"/>
  <c r="AP486" i="38"/>
  <c r="AF486" i="38"/>
  <c r="AF485" i="38" s="1"/>
  <c r="W486" i="38"/>
  <c r="W485" i="38" s="1"/>
  <c r="O486" i="38"/>
  <c r="AH484" i="38"/>
  <c r="Y484" i="38"/>
  <c r="Q484" i="38"/>
  <c r="D484" i="38"/>
  <c r="AG483" i="38"/>
  <c r="X483" i="38"/>
  <c r="P483" i="38"/>
  <c r="AP482" i="38"/>
  <c r="AF482" i="38"/>
  <c r="W482" i="38"/>
  <c r="O482" i="38"/>
  <c r="AO481" i="38"/>
  <c r="AD481" i="38"/>
  <c r="V481" i="38"/>
  <c r="N481" i="38"/>
  <c r="AN480" i="38"/>
  <c r="AC480" i="38"/>
  <c r="U480" i="38"/>
  <c r="M480" i="38"/>
  <c r="AL479" i="38"/>
  <c r="AB479" i="38"/>
  <c r="T479" i="38"/>
  <c r="L479" i="38"/>
  <c r="AK478" i="38"/>
  <c r="AA478" i="38"/>
  <c r="S478" i="38"/>
  <c r="K478" i="38"/>
  <c r="AJ477" i="38"/>
  <c r="Z477" i="38"/>
  <c r="R477" i="38"/>
  <c r="E477" i="38"/>
  <c r="AH476" i="38"/>
  <c r="Y476" i="38"/>
  <c r="Q476" i="38"/>
  <c r="D476" i="38"/>
  <c r="AG475" i="38"/>
  <c r="X475" i="38"/>
  <c r="P475" i="38"/>
  <c r="AP474" i="38"/>
  <c r="AF474" i="38"/>
  <c r="W474" i="38"/>
  <c r="O474" i="38"/>
  <c r="AO473" i="38"/>
  <c r="AD473" i="38"/>
  <c r="V473" i="38"/>
  <c r="N473" i="38"/>
  <c r="AN472" i="38"/>
  <c r="AC472" i="38"/>
  <c r="U472" i="38"/>
  <c r="M472" i="38"/>
  <c r="AL471" i="38"/>
  <c r="AB471" i="38"/>
  <c r="T471" i="38"/>
  <c r="L471" i="38"/>
  <c r="AK470" i="38"/>
  <c r="AA470" i="38"/>
  <c r="S470" i="38"/>
  <c r="K470" i="38"/>
  <c r="AJ469" i="38"/>
  <c r="Z469" i="38"/>
  <c r="R469" i="38"/>
  <c r="K469" i="38"/>
  <c r="AN468" i="38"/>
  <c r="AG468" i="38"/>
  <c r="Z468" i="38"/>
  <c r="U468" i="38"/>
  <c r="P468" i="38"/>
  <c r="E468" i="38"/>
  <c r="AP466" i="38"/>
  <c r="AH466" i="38"/>
  <c r="AB466" i="38"/>
  <c r="AE466" i="38" s="1"/>
  <c r="W466" i="38"/>
  <c r="Q466" i="38"/>
  <c r="L466" i="38"/>
  <c r="AO465" i="38"/>
  <c r="AQ465" i="38" s="1"/>
  <c r="AG465" i="38"/>
  <c r="AA465" i="38"/>
  <c r="V465" i="38"/>
  <c r="P465" i="38"/>
  <c r="K465" i="38"/>
  <c r="AN464" i="38"/>
  <c r="AF464" i="38"/>
  <c r="AA464" i="38"/>
  <c r="W464" i="38"/>
  <c r="S464" i="38"/>
  <c r="O464" i="38"/>
  <c r="K464" i="38"/>
  <c r="AO463" i="38"/>
  <c r="AJ463" i="38"/>
  <c r="AD463" i="38"/>
  <c r="Z463" i="38"/>
  <c r="V463" i="38"/>
  <c r="R463" i="38"/>
  <c r="N463" i="38"/>
  <c r="E463" i="38"/>
  <c r="AN462" i="38"/>
  <c r="AH462" i="38"/>
  <c r="AC462" i="38"/>
  <c r="Y462" i="38"/>
  <c r="U462" i="38"/>
  <c r="Q462" i="38"/>
  <c r="M462" i="38"/>
  <c r="D462" i="38"/>
  <c r="AL461" i="38"/>
  <c r="AG461" i="38"/>
  <c r="AB461" i="38"/>
  <c r="X461" i="38"/>
  <c r="T461" i="38"/>
  <c r="P461" i="38"/>
  <c r="L461" i="38"/>
  <c r="AP460" i="38"/>
  <c r="AK460" i="38"/>
  <c r="AF460" i="38"/>
  <c r="AA460" i="38"/>
  <c r="W460" i="38"/>
  <c r="S460" i="38"/>
  <c r="O460" i="38"/>
  <c r="K460" i="38"/>
  <c r="AL458" i="38"/>
  <c r="AG458" i="38"/>
  <c r="AB458" i="38"/>
  <c r="X458" i="38"/>
  <c r="T458" i="38"/>
  <c r="P458" i="38"/>
  <c r="L458" i="38"/>
  <c r="AP457" i="38"/>
  <c r="AK457" i="38"/>
  <c r="AF457" i="38"/>
  <c r="AA457" i="38"/>
  <c r="W457" i="38"/>
  <c r="S457" i="38"/>
  <c r="O457" i="38"/>
  <c r="K457" i="38"/>
  <c r="AO456" i="38"/>
  <c r="AJ456" i="38"/>
  <c r="AD456" i="38"/>
  <c r="Z456" i="38"/>
  <c r="V456" i="38"/>
  <c r="R456" i="38"/>
  <c r="N456" i="38"/>
  <c r="E456" i="38"/>
  <c r="AN455" i="38"/>
  <c r="AH455" i="38"/>
  <c r="AC455" i="38"/>
  <c r="Y455" i="38"/>
  <c r="U455" i="38"/>
  <c r="Q455" i="38"/>
  <c r="M455" i="38"/>
  <c r="D455" i="38"/>
  <c r="AL454" i="38"/>
  <c r="AG454" i="38"/>
  <c r="AB454" i="38"/>
  <c r="X454" i="38"/>
  <c r="T454" i="38"/>
  <c r="P454" i="38"/>
  <c r="L454" i="38"/>
  <c r="AP453" i="38"/>
  <c r="AK453" i="38"/>
  <c r="AF453" i="38"/>
  <c r="AA453" i="38"/>
  <c r="W453" i="38"/>
  <c r="S453" i="38"/>
  <c r="O453" i="38"/>
  <c r="K453" i="38"/>
  <c r="AO452" i="38"/>
  <c r="AJ452" i="38"/>
  <c r="AD452" i="38"/>
  <c r="Z452" i="38"/>
  <c r="V452" i="38"/>
  <c r="R452" i="38"/>
  <c r="N452" i="38"/>
  <c r="E452" i="38"/>
  <c r="AN451" i="38"/>
  <c r="AH451" i="38"/>
  <c r="AC451" i="38"/>
  <c r="Y451" i="38"/>
  <c r="U451" i="38"/>
  <c r="Q451" i="38"/>
  <c r="M451" i="38"/>
  <c r="D451" i="38"/>
  <c r="AL450" i="38"/>
  <c r="AG450" i="38"/>
  <c r="AB450" i="38"/>
  <c r="X450" i="38"/>
  <c r="T450" i="38"/>
  <c r="P450" i="38"/>
  <c r="L450" i="38"/>
  <c r="AP449" i="38"/>
  <c r="AK449" i="38"/>
  <c r="AF449" i="38"/>
  <c r="AA449" i="38"/>
  <c r="W449" i="38"/>
  <c r="S449" i="38"/>
  <c r="O449" i="38"/>
  <c r="K449" i="38"/>
  <c r="AO448" i="38"/>
  <c r="AJ448" i="38"/>
  <c r="AD448" i="38"/>
  <c r="Z448" i="38"/>
  <c r="V448" i="38"/>
  <c r="R448" i="38"/>
  <c r="N448" i="38"/>
  <c r="E448" i="38"/>
  <c r="AN447" i="38"/>
  <c r="AH447" i="38"/>
  <c r="AC447" i="38"/>
  <c r="Y447" i="38"/>
  <c r="U447" i="38"/>
  <c r="Q447" i="38"/>
  <c r="M447" i="38"/>
  <c r="D447" i="38"/>
  <c r="F447" i="38" s="1"/>
  <c r="H447" i="38" s="1"/>
  <c r="AL446" i="38"/>
  <c r="AG446" i="38"/>
  <c r="AB446" i="38"/>
  <c r="X446" i="38"/>
  <c r="T446" i="38"/>
  <c r="P446" i="38"/>
  <c r="L446" i="38"/>
  <c r="AP445" i="38"/>
  <c r="AK445" i="38"/>
  <c r="AF445" i="38"/>
  <c r="AA445" i="38"/>
  <c r="W445" i="38"/>
  <c r="S445" i="38"/>
  <c r="O445" i="38"/>
  <c r="K445" i="38"/>
  <c r="AO444" i="38"/>
  <c r="AJ444" i="38"/>
  <c r="AD444" i="38"/>
  <c r="Z444" i="38"/>
  <c r="V444" i="38"/>
  <c r="R444" i="38"/>
  <c r="N444" i="38"/>
  <c r="E444" i="38"/>
  <c r="AN443" i="38"/>
  <c r="AH443" i="38"/>
  <c r="AC443" i="38"/>
  <c r="Y443" i="38"/>
  <c r="U443" i="38"/>
  <c r="Q443" i="38"/>
  <c r="M443" i="38"/>
  <c r="D443" i="38"/>
  <c r="AL442" i="38"/>
  <c r="AG442" i="38"/>
  <c r="AB442" i="38"/>
  <c r="X442" i="38"/>
  <c r="T442" i="38"/>
  <c r="P442" i="38"/>
  <c r="L442" i="38"/>
  <c r="AP441" i="38"/>
  <c r="AK441" i="38"/>
  <c r="AF441" i="38"/>
  <c r="AA441" i="38"/>
  <c r="W441" i="38"/>
  <c r="S441" i="38"/>
  <c r="O441" i="38"/>
  <c r="K441" i="38"/>
  <c r="AO440" i="38"/>
  <c r="AJ440" i="38"/>
  <c r="AD440" i="38"/>
  <c r="Z440" i="38"/>
  <c r="V440" i="38"/>
  <c r="R440" i="38"/>
  <c r="N440" i="38"/>
  <c r="E440" i="38"/>
  <c r="AN439" i="38"/>
  <c r="AH439" i="38"/>
  <c r="AC439" i="38"/>
  <c r="Y439" i="38"/>
  <c r="U439" i="38"/>
  <c r="Q439" i="38"/>
  <c r="M439" i="38"/>
  <c r="D439" i="38"/>
  <c r="AL438" i="38"/>
  <c r="AG438" i="38"/>
  <c r="AB438" i="38"/>
  <c r="X438" i="38"/>
  <c r="T438" i="38"/>
  <c r="P438" i="38"/>
  <c r="L438" i="38"/>
  <c r="AP437" i="38"/>
  <c r="AQ437" i="38" s="1"/>
  <c r="AK437" i="38"/>
  <c r="AM437" i="38" s="1"/>
  <c r="AF437" i="38"/>
  <c r="AI437" i="38" s="1"/>
  <c r="AA437" i="38"/>
  <c r="W437" i="38"/>
  <c r="S437" i="38"/>
  <c r="AG534" i="38"/>
  <c r="Z528" i="38"/>
  <c r="AN523" i="38"/>
  <c r="M521" i="38"/>
  <c r="E519" i="38"/>
  <c r="F519" i="38" s="1"/>
  <c r="H519" i="38" s="1"/>
  <c r="AP516" i="38"/>
  <c r="AN514" i="38"/>
  <c r="AK512" i="38"/>
  <c r="AM512" i="38" s="1"/>
  <c r="AH510" i="38"/>
  <c r="AH509" i="38" s="1"/>
  <c r="AC508" i="38"/>
  <c r="AO506" i="38"/>
  <c r="V506" i="38"/>
  <c r="AN505" i="38"/>
  <c r="U505" i="38"/>
  <c r="AL504" i="38"/>
  <c r="T504" i="38"/>
  <c r="AK503" i="38"/>
  <c r="S503" i="38"/>
  <c r="AJ502" i="38"/>
  <c r="R502" i="38"/>
  <c r="AH501" i="38"/>
  <c r="Q501" i="38"/>
  <c r="AC498" i="38"/>
  <c r="M498" i="38"/>
  <c r="AB497" i="38"/>
  <c r="AE497" i="38" s="1"/>
  <c r="L497" i="38"/>
  <c r="AA496" i="38"/>
  <c r="K496" i="38"/>
  <c r="Z495" i="38"/>
  <c r="E495" i="38"/>
  <c r="Y494" i="38"/>
  <c r="D494" i="38"/>
  <c r="X493" i="38"/>
  <c r="AP492" i="38"/>
  <c r="W492" i="38"/>
  <c r="AO491" i="38"/>
  <c r="V491" i="38"/>
  <c r="AN490" i="38"/>
  <c r="U490" i="38"/>
  <c r="AH488" i="38"/>
  <c r="V488" i="38"/>
  <c r="N488" i="38"/>
  <c r="AN487" i="38"/>
  <c r="AC487" i="38"/>
  <c r="AE487" i="38" s="1"/>
  <c r="U487" i="38"/>
  <c r="M487" i="38"/>
  <c r="AL486" i="38"/>
  <c r="AB486" i="38"/>
  <c r="AE486" i="38" s="1"/>
  <c r="T486" i="38"/>
  <c r="L486" i="38"/>
  <c r="AO484" i="38"/>
  <c r="AD484" i="38"/>
  <c r="V484" i="38"/>
  <c r="N484" i="38"/>
  <c r="AN483" i="38"/>
  <c r="AC483" i="38"/>
  <c r="U483" i="38"/>
  <c r="M483" i="38"/>
  <c r="AL482" i="38"/>
  <c r="AB482" i="38"/>
  <c r="AE482" i="38" s="1"/>
  <c r="T482" i="38"/>
  <c r="L482" i="38"/>
  <c r="AK481" i="38"/>
  <c r="AA481" i="38"/>
  <c r="S481" i="38"/>
  <c r="K481" i="38"/>
  <c r="AJ480" i="38"/>
  <c r="Z480" i="38"/>
  <c r="R480" i="38"/>
  <c r="E480" i="38"/>
  <c r="AH479" i="38"/>
  <c r="Y479" i="38"/>
  <c r="Q479" i="38"/>
  <c r="D479" i="38"/>
  <c r="AG478" i="38"/>
  <c r="X478" i="38"/>
  <c r="P478" i="38"/>
  <c r="AP477" i="38"/>
  <c r="AF477" i="38"/>
  <c r="W477" i="38"/>
  <c r="O477" i="38"/>
  <c r="AO476" i="38"/>
  <c r="AD476" i="38"/>
  <c r="V476" i="38"/>
  <c r="N476" i="38"/>
  <c r="AN475" i="38"/>
  <c r="AC475" i="38"/>
  <c r="U475" i="38"/>
  <c r="M475" i="38"/>
  <c r="AL474" i="38"/>
  <c r="AB474" i="38"/>
  <c r="T474" i="38"/>
  <c r="L474" i="38"/>
  <c r="AK473" i="38"/>
  <c r="AA473" i="38"/>
  <c r="S473" i="38"/>
  <c r="K473" i="38"/>
  <c r="AJ472" i="38"/>
  <c r="Z472" i="38"/>
  <c r="R472" i="38"/>
  <c r="E472" i="38"/>
  <c r="AH471" i="38"/>
  <c r="Y471" i="38"/>
  <c r="Q471" i="38"/>
  <c r="D471" i="38"/>
  <c r="F471" i="38" s="1"/>
  <c r="J471" i="38" s="1"/>
  <c r="AG470" i="38"/>
  <c r="X470" i="38"/>
  <c r="P470" i="38"/>
  <c r="AP469" i="38"/>
  <c r="AF469" i="38"/>
  <c r="W469" i="38"/>
  <c r="O469" i="38"/>
  <c r="E469" i="38"/>
  <c r="AL468" i="38"/>
  <c r="AD468" i="38"/>
  <c r="Y468" i="38"/>
  <c r="T468" i="38"/>
  <c r="N468" i="38"/>
  <c r="D468" i="38"/>
  <c r="AN466" i="38"/>
  <c r="AQ466" i="38" s="1"/>
  <c r="AG466" i="38"/>
  <c r="AA466" i="38"/>
  <c r="U466" i="38"/>
  <c r="P466" i="38"/>
  <c r="K466" i="38"/>
  <c r="AL465" i="38"/>
  <c r="AF465" i="38"/>
  <c r="Z465" i="38"/>
  <c r="T465" i="38"/>
  <c r="O465" i="38"/>
  <c r="E465" i="38"/>
  <c r="AK464" i="38"/>
  <c r="AD464" i="38"/>
  <c r="Z464" i="38"/>
  <c r="V464" i="38"/>
  <c r="R464" i="38"/>
  <c r="N464" i="38"/>
  <c r="E464" i="38"/>
  <c r="AN463" i="38"/>
  <c r="AH463" i="38"/>
  <c r="AC463" i="38"/>
  <c r="Y463" i="38"/>
  <c r="U463" i="38"/>
  <c r="Q463" i="38"/>
  <c r="M463" i="38"/>
  <c r="D463" i="38"/>
  <c r="AL462" i="38"/>
  <c r="AG462" i="38"/>
  <c r="AB462" i="38"/>
  <c r="X462" i="38"/>
  <c r="T462" i="38"/>
  <c r="P462" i="38"/>
  <c r="L462" i="38"/>
  <c r="AP461" i="38"/>
  <c r="AK461" i="38"/>
  <c r="AF461" i="38"/>
  <c r="AA461" i="38"/>
  <c r="W461" i="38"/>
  <c r="S461" i="38"/>
  <c r="O461" i="38"/>
  <c r="K461" i="38"/>
  <c r="AO460" i="38"/>
  <c r="AJ460" i="38"/>
  <c r="AD460" i="38"/>
  <c r="Z460" i="38"/>
  <c r="V460" i="38"/>
  <c r="R460" i="38"/>
  <c r="N460" i="38"/>
  <c r="E460" i="38"/>
  <c r="AP458" i="38"/>
  <c r="AK458" i="38"/>
  <c r="AF458" i="38"/>
  <c r="AA458" i="38"/>
  <c r="W458" i="38"/>
  <c r="S458" i="38"/>
  <c r="O458" i="38"/>
  <c r="K458" i="38"/>
  <c r="AO457" i="38"/>
  <c r="AJ457" i="38"/>
  <c r="AD457" i="38"/>
  <c r="Z457" i="38"/>
  <c r="V457" i="38"/>
  <c r="R457" i="38"/>
  <c r="N457" i="38"/>
  <c r="E457" i="38"/>
  <c r="AN456" i="38"/>
  <c r="AH456" i="38"/>
  <c r="AC456" i="38"/>
  <c r="Y456" i="38"/>
  <c r="U456" i="38"/>
  <c r="Q456" i="38"/>
  <c r="M456" i="38"/>
  <c r="D456" i="38"/>
  <c r="F456" i="38" s="1"/>
  <c r="J456" i="38" s="1"/>
  <c r="AL455" i="38"/>
  <c r="AG455" i="38"/>
  <c r="AB455" i="38"/>
  <c r="AE455" i="38" s="1"/>
  <c r="X455" i="38"/>
  <c r="T455" i="38"/>
  <c r="P455" i="38"/>
  <c r="L455" i="38"/>
  <c r="AP454" i="38"/>
  <c r="AK454" i="38"/>
  <c r="AF454" i="38"/>
  <c r="AA454" i="38"/>
  <c r="W454" i="38"/>
  <c r="S454" i="38"/>
  <c r="O454" i="38"/>
  <c r="K454" i="38"/>
  <c r="AO453" i="38"/>
  <c r="AJ453" i="38"/>
  <c r="AD453" i="38"/>
  <c r="Z453" i="38"/>
  <c r="V453" i="38"/>
  <c r="R453" i="38"/>
  <c r="N453" i="38"/>
  <c r="E453" i="38"/>
  <c r="AN452" i="38"/>
  <c r="AH452" i="38"/>
  <c r="AC452" i="38"/>
  <c r="Y452" i="38"/>
  <c r="U452" i="38"/>
  <c r="Q452" i="38"/>
  <c r="M452" i="38"/>
  <c r="D452" i="38"/>
  <c r="AL451" i="38"/>
  <c r="AG451" i="38"/>
  <c r="AB451" i="38"/>
  <c r="X451" i="38"/>
  <c r="T451" i="38"/>
  <c r="P451" i="38"/>
  <c r="L451" i="38"/>
  <c r="AP450" i="38"/>
  <c r="AK450" i="38"/>
  <c r="AF450" i="38"/>
  <c r="AA450" i="38"/>
  <c r="W450" i="38"/>
  <c r="S450" i="38"/>
  <c r="O450" i="38"/>
  <c r="K450" i="38"/>
  <c r="AO449" i="38"/>
  <c r="AJ449" i="38"/>
  <c r="AM449" i="38" s="1"/>
  <c r="AD449" i="38"/>
  <c r="Z449" i="38"/>
  <c r="V449" i="38"/>
  <c r="R449" i="38"/>
  <c r="N449" i="38"/>
  <c r="E449" i="38"/>
  <c r="AN448" i="38"/>
  <c r="AH448" i="38"/>
  <c r="AC448" i="38"/>
  <c r="Y448" i="38"/>
  <c r="U448" i="38"/>
  <c r="Q448" i="38"/>
  <c r="M448" i="38"/>
  <c r="D448" i="38"/>
  <c r="AL447" i="38"/>
  <c r="AG447" i="38"/>
  <c r="AB447" i="38"/>
  <c r="X447" i="38"/>
  <c r="T447" i="38"/>
  <c r="P447" i="38"/>
  <c r="L447" i="38"/>
  <c r="AP446" i="38"/>
  <c r="AK446" i="38"/>
  <c r="AF446" i="38"/>
  <c r="AI446" i="38" s="1"/>
  <c r="AA446" i="38"/>
  <c r="W446" i="38"/>
  <c r="S446" i="38"/>
  <c r="O446" i="38"/>
  <c r="K446" i="38"/>
  <c r="AO445" i="38"/>
  <c r="AJ445" i="38"/>
  <c r="AD445" i="38"/>
  <c r="Z445" i="38"/>
  <c r="V445" i="38"/>
  <c r="R445" i="38"/>
  <c r="N445" i="38"/>
  <c r="E445" i="38"/>
  <c r="AN444" i="38"/>
  <c r="AH444" i="38"/>
  <c r="AC444" i="38"/>
  <c r="Y444" i="38"/>
  <c r="U444" i="38"/>
  <c r="Q444" i="38"/>
  <c r="M444" i="38"/>
  <c r="D444" i="38"/>
  <c r="AL443" i="38"/>
  <c r="AG443" i="38"/>
  <c r="AB443" i="38"/>
  <c r="AE443" i="38" s="1"/>
  <c r="X443" i="38"/>
  <c r="T443" i="38"/>
  <c r="P443" i="38"/>
  <c r="L443" i="38"/>
  <c r="AP442" i="38"/>
  <c r="AK442" i="38"/>
  <c r="AF442" i="38"/>
  <c r="AI442" i="38" s="1"/>
  <c r="AA442" i="38"/>
  <c r="W442" i="38"/>
  <c r="S442" i="38"/>
  <c r="O442" i="38"/>
  <c r="K442" i="38"/>
  <c r="AO441" i="38"/>
  <c r="AJ441" i="38"/>
  <c r="AD441" i="38"/>
  <c r="Z441" i="38"/>
  <c r="V441" i="38"/>
  <c r="R441" i="38"/>
  <c r="N441" i="38"/>
  <c r="E441" i="38"/>
  <c r="AN440" i="38"/>
  <c r="AH440" i="38"/>
  <c r="AC440" i="38"/>
  <c r="Y440" i="38"/>
  <c r="U440" i="38"/>
  <c r="Q440" i="38"/>
  <c r="M440" i="38"/>
  <c r="D440" i="38"/>
  <c r="F440" i="38" s="1"/>
  <c r="H440" i="38" s="1"/>
  <c r="AL439" i="38"/>
  <c r="AG439" i="38"/>
  <c r="AB439" i="38"/>
  <c r="X439" i="38"/>
  <c r="T439" i="38"/>
  <c r="P439" i="38"/>
  <c r="L439" i="38"/>
  <c r="AP438" i="38"/>
  <c r="AF559" i="38"/>
  <c r="AD532" i="38"/>
  <c r="AP525" i="38"/>
  <c r="O523" i="38"/>
  <c r="AA520" i="38"/>
  <c r="Y518" i="38"/>
  <c r="W516" i="38"/>
  <c r="U514" i="38"/>
  <c r="S512" i="38"/>
  <c r="Q510" i="38"/>
  <c r="M508" i="38"/>
  <c r="AJ506" i="38"/>
  <c r="AM506" i="38" s="1"/>
  <c r="R506" i="38"/>
  <c r="AH505" i="38"/>
  <c r="Q505" i="38"/>
  <c r="AG504" i="38"/>
  <c r="AI504" i="38" s="1"/>
  <c r="P504" i="38"/>
  <c r="AF503" i="38"/>
  <c r="O503" i="38"/>
  <c r="AD502" i="38"/>
  <c r="N502" i="38"/>
  <c r="AC501" i="38"/>
  <c r="M501" i="38"/>
  <c r="M500" i="38" s="1"/>
  <c r="Y498" i="38"/>
  <c r="D498" i="38"/>
  <c r="F498" i="38" s="1"/>
  <c r="J498" i="38" s="1"/>
  <c r="X497" i="38"/>
  <c r="AP496" i="38"/>
  <c r="W496" i="38"/>
  <c r="AO495" i="38"/>
  <c r="AQ495" i="38" s="1"/>
  <c r="V495" i="38"/>
  <c r="AN494" i="38"/>
  <c r="AQ494" i="38" s="1"/>
  <c r="U494" i="38"/>
  <c r="AL493" i="38"/>
  <c r="T493" i="38"/>
  <c r="AK492" i="38"/>
  <c r="S492" i="38"/>
  <c r="AJ491" i="38"/>
  <c r="AM491" i="38" s="1"/>
  <c r="R491" i="38"/>
  <c r="AH490" i="38"/>
  <c r="Q490" i="38"/>
  <c r="AC488" i="38"/>
  <c r="AE488" i="38" s="1"/>
  <c r="U488" i="38"/>
  <c r="M488" i="38"/>
  <c r="AL487" i="38"/>
  <c r="AM487" i="38" s="1"/>
  <c r="AB487" i="38"/>
  <c r="T487" i="38"/>
  <c r="L487" i="38"/>
  <c r="AK486" i="38"/>
  <c r="AK485" i="38" s="1"/>
  <c r="AA486" i="38"/>
  <c r="S486" i="38"/>
  <c r="S485" i="38" s="1"/>
  <c r="K486" i="38"/>
  <c r="AN484" i="38"/>
  <c r="AQ484" i="38" s="1"/>
  <c r="AC484" i="38"/>
  <c r="U484" i="38"/>
  <c r="M484" i="38"/>
  <c r="AL483" i="38"/>
  <c r="AB483" i="38"/>
  <c r="T483" i="38"/>
  <c r="L483" i="38"/>
  <c r="AK482" i="38"/>
  <c r="AA482" i="38"/>
  <c r="S482" i="38"/>
  <c r="K482" i="38"/>
  <c r="AJ481" i="38"/>
  <c r="AM481" i="38" s="1"/>
  <c r="Z481" i="38"/>
  <c r="R481" i="38"/>
  <c r="E481" i="38"/>
  <c r="AH480" i="38"/>
  <c r="AI480" i="38" s="1"/>
  <c r="Y480" i="38"/>
  <c r="Q480" i="38"/>
  <c r="D480" i="38"/>
  <c r="AG479" i="38"/>
  <c r="AI479" i="38" s="1"/>
  <c r="X479" i="38"/>
  <c r="P479" i="38"/>
  <c r="AP478" i="38"/>
  <c r="AQ478" i="38" s="1"/>
  <c r="AF478" i="38"/>
  <c r="AI478" i="38" s="1"/>
  <c r="W478" i="38"/>
  <c r="O478" i="38"/>
  <c r="AO477" i="38"/>
  <c r="AD477" i="38"/>
  <c r="V477" i="38"/>
  <c r="N477" i="38"/>
  <c r="AN476" i="38"/>
  <c r="AC476" i="38"/>
  <c r="U476" i="38"/>
  <c r="M476" i="38"/>
  <c r="AL475" i="38"/>
  <c r="AB475" i="38"/>
  <c r="AE475" i="38" s="1"/>
  <c r="T475" i="38"/>
  <c r="L475" i="38"/>
  <c r="AK474" i="38"/>
  <c r="AA474" i="38"/>
  <c r="S474" i="38"/>
  <c r="K474" i="38"/>
  <c r="AJ473" i="38"/>
  <c r="Z473" i="38"/>
  <c r="R473" i="38"/>
  <c r="E473" i="38"/>
  <c r="AH472" i="38"/>
  <c r="AI472" i="38" s="1"/>
  <c r="Y472" i="38"/>
  <c r="Q472" i="38"/>
  <c r="D472" i="38"/>
  <c r="AG471" i="38"/>
  <c r="X471" i="38"/>
  <c r="P471" i="38"/>
  <c r="AP470" i="38"/>
  <c r="AF470" i="38"/>
  <c r="W470" i="38"/>
  <c r="O470" i="38"/>
  <c r="AO469" i="38"/>
  <c r="AD469" i="38"/>
  <c r="V469" i="38"/>
  <c r="N469" i="38"/>
  <c r="D469" i="38"/>
  <c r="AJ468" i="38"/>
  <c r="AC468" i="38"/>
  <c r="X468" i="38"/>
  <c r="R468" i="38"/>
  <c r="M468" i="38"/>
  <c r="AL466" i="38"/>
  <c r="AF466" i="38"/>
  <c r="Y466" i="38"/>
  <c r="T466" i="38"/>
  <c r="O466" i="38"/>
  <c r="D466" i="38"/>
  <c r="F466" i="38" s="1"/>
  <c r="J466" i="38" s="1"/>
  <c r="AK465" i="38"/>
  <c r="AD465" i="38"/>
  <c r="X465" i="38"/>
  <c r="S465" i="38"/>
  <c r="N465" i="38"/>
  <c r="AP464" i="38"/>
  <c r="AJ464" i="38"/>
  <c r="AC464" i="38"/>
  <c r="Y464" i="38"/>
  <c r="U464" i="38"/>
  <c r="Q464" i="38"/>
  <c r="M464" i="38"/>
  <c r="D464" i="38"/>
  <c r="AL463" i="38"/>
  <c r="AG463" i="38"/>
  <c r="AB463" i="38"/>
  <c r="X463" i="38"/>
  <c r="T463" i="38"/>
  <c r="P463" i="38"/>
  <c r="L463" i="38"/>
  <c r="AP462" i="38"/>
  <c r="AK462" i="38"/>
  <c r="AF462" i="38"/>
  <c r="AA462" i="38"/>
  <c r="W462" i="38"/>
  <c r="S462" i="38"/>
  <c r="O462" i="38"/>
  <c r="K462" i="38"/>
  <c r="AO461" i="38"/>
  <c r="AJ461" i="38"/>
  <c r="AM461" i="38" s="1"/>
  <c r="AD461" i="38"/>
  <c r="Z461" i="38"/>
  <c r="V461" i="38"/>
  <c r="R461" i="38"/>
  <c r="N461" i="38"/>
  <c r="E461" i="38"/>
  <c r="F461" i="38" s="1"/>
  <c r="H461" i="38" s="1"/>
  <c r="AN460" i="38"/>
  <c r="AH460" i="38"/>
  <c r="AC460" i="38"/>
  <c r="Y460" i="38"/>
  <c r="U460" i="38"/>
  <c r="Q460" i="38"/>
  <c r="M460" i="38"/>
  <c r="D460" i="38"/>
  <c r="F460" i="38" s="1"/>
  <c r="AO458" i="38"/>
  <c r="AJ458" i="38"/>
  <c r="AD458" i="38"/>
  <c r="AE458" i="38" s="1"/>
  <c r="Z458" i="38"/>
  <c r="V458" i="38"/>
  <c r="R458" i="38"/>
  <c r="N458" i="38"/>
  <c r="E458" i="38"/>
  <c r="AN457" i="38"/>
  <c r="AH457" i="38"/>
  <c r="AC457" i="38"/>
  <c r="AE457" i="38" s="1"/>
  <c r="Y457" i="38"/>
  <c r="U457" i="38"/>
  <c r="Q457" i="38"/>
  <c r="M457" i="38"/>
  <c r="D457" i="38"/>
  <c r="AL456" i="38"/>
  <c r="AG456" i="38"/>
  <c r="AI456" i="38" s="1"/>
  <c r="AB456" i="38"/>
  <c r="X456" i="38"/>
  <c r="T456" i="38"/>
  <c r="P456" i="38"/>
  <c r="L456" i="38"/>
  <c r="AP455" i="38"/>
  <c r="AK455" i="38"/>
  <c r="AF455" i="38"/>
  <c r="AA455" i="38"/>
  <c r="W455" i="38"/>
  <c r="S455" i="38"/>
  <c r="O455" i="38"/>
  <c r="K455" i="38"/>
  <c r="AO454" i="38"/>
  <c r="AJ454" i="38"/>
  <c r="AD454" i="38"/>
  <c r="AE454" i="38" s="1"/>
  <c r="Z454" i="38"/>
  <c r="V454" i="38"/>
  <c r="R454" i="38"/>
  <c r="N454" i="38"/>
  <c r="E454" i="38"/>
  <c r="AN453" i="38"/>
  <c r="AH453" i="38"/>
  <c r="AC453" i="38"/>
  <c r="AE453" i="38" s="1"/>
  <c r="Y453" i="38"/>
  <c r="U453" i="38"/>
  <c r="Q453" i="38"/>
  <c r="M453" i="38"/>
  <c r="D453" i="38"/>
  <c r="AL452" i="38"/>
  <c r="AG452" i="38"/>
  <c r="AB452" i="38"/>
  <c r="X452" i="38"/>
  <c r="T452" i="38"/>
  <c r="P452" i="38"/>
  <c r="L452" i="38"/>
  <c r="AP451" i="38"/>
  <c r="AK451" i="38"/>
  <c r="AF451" i="38"/>
  <c r="AA451" i="38"/>
  <c r="W451" i="38"/>
  <c r="S451" i="38"/>
  <c r="O451" i="38"/>
  <c r="K451" i="38"/>
  <c r="AO450" i="38"/>
  <c r="AJ450" i="38"/>
  <c r="AD450" i="38"/>
  <c r="Z450" i="38"/>
  <c r="V450" i="38"/>
  <c r="R450" i="38"/>
  <c r="N450" i="38"/>
  <c r="E450" i="38"/>
  <c r="F450" i="38" s="1"/>
  <c r="AN449" i="38"/>
  <c r="AH449" i="38"/>
  <c r="AC449" i="38"/>
  <c r="Y449" i="38"/>
  <c r="U449" i="38"/>
  <c r="Q449" i="38"/>
  <c r="M449" i="38"/>
  <c r="D449" i="38"/>
  <c r="AL448" i="38"/>
  <c r="AM448" i="38" s="1"/>
  <c r="AG448" i="38"/>
  <c r="AB448" i="38"/>
  <c r="X448" i="38"/>
  <c r="T448" i="38"/>
  <c r="P448" i="38"/>
  <c r="L448" i="38"/>
  <c r="AP447" i="38"/>
  <c r="AK447" i="38"/>
  <c r="AF447" i="38"/>
  <c r="AA447" i="38"/>
  <c r="W447" i="38"/>
  <c r="S447" i="38"/>
  <c r="O447" i="38"/>
  <c r="K447" i="38"/>
  <c r="AO446" i="38"/>
  <c r="AQ446" i="38" s="1"/>
  <c r="AJ446" i="38"/>
  <c r="AD446" i="38"/>
  <c r="AE446" i="38" s="1"/>
  <c r="Z446" i="38"/>
  <c r="V446" i="38"/>
  <c r="R446" i="38"/>
  <c r="N446" i="38"/>
  <c r="E446" i="38"/>
  <c r="F446" i="38" s="1"/>
  <c r="J446" i="38" s="1"/>
  <c r="AN445" i="38"/>
  <c r="AH445" i="38"/>
  <c r="AC445" i="38"/>
  <c r="Y445" i="38"/>
  <c r="U445" i="38"/>
  <c r="Q445" i="38"/>
  <c r="M445" i="38"/>
  <c r="D445" i="38"/>
  <c r="AL444" i="38"/>
  <c r="AM444" i="38" s="1"/>
  <c r="AG444" i="38"/>
  <c r="AB444" i="38"/>
  <c r="X444" i="38"/>
  <c r="T444" i="38"/>
  <c r="P444" i="38"/>
  <c r="L444" i="38"/>
  <c r="AP443" i="38"/>
  <c r="AK443" i="38"/>
  <c r="AM443" i="38" s="1"/>
  <c r="AF443" i="38"/>
  <c r="AA443" i="38"/>
  <c r="W443" i="38"/>
  <c r="S443" i="38"/>
  <c r="O443" i="38"/>
  <c r="K443" i="38"/>
  <c r="AO442" i="38"/>
  <c r="AJ442" i="38"/>
  <c r="AD442" i="38"/>
  <c r="AE442" i="38" s="1"/>
  <c r="Z442" i="38"/>
  <c r="V442" i="38"/>
  <c r="R442" i="38"/>
  <c r="N442" i="38"/>
  <c r="E442" i="38"/>
  <c r="F442" i="38" s="1"/>
  <c r="AN441" i="38"/>
  <c r="AH441" i="38"/>
  <c r="AC441" i="38"/>
  <c r="Y441" i="38"/>
  <c r="U441" i="38"/>
  <c r="Q441" i="38"/>
  <c r="M441" i="38"/>
  <c r="D441" i="38"/>
  <c r="AL440" i="38"/>
  <c r="AG440" i="38"/>
  <c r="AI440" i="38" s="1"/>
  <c r="AB440" i="38"/>
  <c r="X440" i="38"/>
  <c r="T440" i="38"/>
  <c r="P440" i="38"/>
  <c r="L440" i="38"/>
  <c r="AP439" i="38"/>
  <c r="AQ439" i="38" s="1"/>
  <c r="AK439" i="38"/>
  <c r="AF439" i="38"/>
  <c r="AA439" i="38"/>
  <c r="W439" i="38"/>
  <c r="S439" i="38"/>
  <c r="O439" i="38"/>
  <c r="K439" i="38"/>
  <c r="AO438" i="38"/>
  <c r="AJ438" i="38"/>
  <c r="AD438" i="38"/>
  <c r="AE438" i="38" s="1"/>
  <c r="Z438" i="38"/>
  <c r="V438" i="38"/>
  <c r="AI419" i="38"/>
  <c r="AQ421" i="38"/>
  <c r="AI423" i="38"/>
  <c r="AQ425" i="38"/>
  <c r="AI427" i="38"/>
  <c r="AQ429" i="38"/>
  <c r="AI431" i="38"/>
  <c r="AQ433" i="38"/>
  <c r="AI435" i="38"/>
  <c r="AB449" i="38"/>
  <c r="M450" i="38"/>
  <c r="AC450" i="38"/>
  <c r="AE450" i="38" s="1"/>
  <c r="N451" i="38"/>
  <c r="AD451" i="38"/>
  <c r="AE451" i="38" s="1"/>
  <c r="O452" i="38"/>
  <c r="AF452" i="38"/>
  <c r="AI452" i="38" s="1"/>
  <c r="P453" i="38"/>
  <c r="AG453" i="38"/>
  <c r="AI453" i="38" s="1"/>
  <c r="Q454" i="38"/>
  <c r="AH454" i="38"/>
  <c r="AI454" i="38" s="1"/>
  <c r="R455" i="38"/>
  <c r="AJ455" i="38"/>
  <c r="S456" i="38"/>
  <c r="AK456" i="38"/>
  <c r="AM456" i="38" s="1"/>
  <c r="T457" i="38"/>
  <c r="AL457" i="38"/>
  <c r="AM457" i="38" s="1"/>
  <c r="U458" i="38"/>
  <c r="AN458" i="38"/>
  <c r="AQ458" i="38" s="1"/>
  <c r="L460" i="38"/>
  <c r="AB460" i="38"/>
  <c r="M461" i="38"/>
  <c r="AC461" i="38"/>
  <c r="N462" i="38"/>
  <c r="AD462" i="38"/>
  <c r="O463" i="38"/>
  <c r="AF463" i="38"/>
  <c r="P464" i="38"/>
  <c r="AH464" i="38"/>
  <c r="AI464" i="38" s="1"/>
  <c r="W465" i="38"/>
  <c r="M466" i="38"/>
  <c r="AK466" i="38"/>
  <c r="L468" i="38"/>
  <c r="AH468" i="38"/>
  <c r="AI468" i="38" s="1"/>
  <c r="AA469" i="38"/>
  <c r="AB470" i="38"/>
  <c r="AC471" i="38"/>
  <c r="AE471" i="38" s="1"/>
  <c r="AD472" i="38"/>
  <c r="AF473" i="38"/>
  <c r="AI473" i="38" s="1"/>
  <c r="AG474" i="38"/>
  <c r="AH475" i="38"/>
  <c r="AI475" i="38" s="1"/>
  <c r="AJ476" i="38"/>
  <c r="AM476" i="38" s="1"/>
  <c r="AK477" i="38"/>
  <c r="AM477" i="38" s="1"/>
  <c r="AL478" i="38"/>
  <c r="AN479" i="38"/>
  <c r="AO480" i="38"/>
  <c r="AP481" i="38"/>
  <c r="AQ481" i="38" s="1"/>
  <c r="D483" i="38"/>
  <c r="E484" i="38"/>
  <c r="X486" i="38"/>
  <c r="X485" i="38" s="1"/>
  <c r="Y487" i="38"/>
  <c r="Z488" i="38"/>
  <c r="AC490" i="38"/>
  <c r="AF492" i="38"/>
  <c r="AF489" i="38" s="1"/>
  <c r="AH494" i="38"/>
  <c r="AK496" i="38"/>
  <c r="AN498" i="38"/>
  <c r="AQ498" i="38" s="1"/>
  <c r="Y501" i="38"/>
  <c r="Y500" i="38" s="1"/>
  <c r="AA503" i="38"/>
  <c r="AC505" i="38"/>
  <c r="AE505" i="38" s="1"/>
  <c r="AO515" i="38"/>
  <c r="Q525" i="38"/>
  <c r="AB530" i="38"/>
  <c r="AE530" i="38" s="1"/>
  <c r="AC548" i="38"/>
  <c r="AE548" i="38" s="1"/>
  <c r="N447" i="38"/>
  <c r="AD447" i="38"/>
  <c r="AE447" i="38" s="1"/>
  <c r="O448" i="38"/>
  <c r="AF448" i="38"/>
  <c r="P449" i="38"/>
  <c r="AG449" i="38"/>
  <c r="Q450" i="38"/>
  <c r="AH450" i="38"/>
  <c r="R451" i="38"/>
  <c r="AJ451" i="38"/>
  <c r="S452" i="38"/>
  <c r="AK452" i="38"/>
  <c r="T453" i="38"/>
  <c r="AL453" i="38"/>
  <c r="AM453" i="38" s="1"/>
  <c r="U454" i="38"/>
  <c r="AN454" i="38"/>
  <c r="V455" i="38"/>
  <c r="AO455" i="38"/>
  <c r="W456" i="38"/>
  <c r="AP456" i="38"/>
  <c r="X457" i="38"/>
  <c r="D458" i="38"/>
  <c r="Y458" i="38"/>
  <c r="P460" i="38"/>
  <c r="AG460" i="38"/>
  <c r="AI460" i="38" s="1"/>
  <c r="Q461" i="38"/>
  <c r="AH461" i="38"/>
  <c r="R462" i="38"/>
  <c r="AJ462" i="38"/>
  <c r="S463" i="38"/>
  <c r="AK463" i="38"/>
  <c r="T464" i="38"/>
  <c r="AO464" i="38"/>
  <c r="AB465" i="38"/>
  <c r="AE465" i="38" s="1"/>
  <c r="S466" i="38"/>
  <c r="Q468" i="38"/>
  <c r="AO468" i="38"/>
  <c r="AK469" i="38"/>
  <c r="AM469" i="38" s="1"/>
  <c r="AL470" i="38"/>
  <c r="AN471" i="38"/>
  <c r="AO472" i="38"/>
  <c r="AP473" i="38"/>
  <c r="AQ473" i="38" s="1"/>
  <c r="D475" i="38"/>
  <c r="F475" i="38" s="1"/>
  <c r="E476" i="38"/>
  <c r="K477" i="38"/>
  <c r="L478" i="38"/>
  <c r="M479" i="38"/>
  <c r="N480" i="38"/>
  <c r="O481" i="38"/>
  <c r="P482" i="38"/>
  <c r="Q483" i="38"/>
  <c r="R484" i="38"/>
  <c r="AG486" i="38"/>
  <c r="AG485" i="38" s="1"/>
  <c r="AH487" i="38"/>
  <c r="AI487" i="38" s="1"/>
  <c r="N491" i="38"/>
  <c r="P493" i="38"/>
  <c r="R495" i="38"/>
  <c r="T497" i="38"/>
  <c r="E502" i="38"/>
  <c r="F502" i="38" s="1"/>
  <c r="L504" i="38"/>
  <c r="N506" i="38"/>
  <c r="D518" i="38"/>
  <c r="F518" i="38" s="1"/>
  <c r="J518" i="38" s="1"/>
  <c r="AC540" i="38"/>
  <c r="AE540" i="38" s="1"/>
  <c r="F141" i="8"/>
  <c r="G141" i="8" s="1"/>
  <c r="F142" i="8"/>
  <c r="G142" i="8" s="1"/>
  <c r="F163" i="8"/>
  <c r="G163" i="8" s="1"/>
  <c r="F162" i="8"/>
  <c r="G162" i="8" s="1"/>
  <c r="F678" i="8"/>
  <c r="G678" i="8" s="1"/>
  <c r="F679" i="8"/>
  <c r="G679" i="8" s="1"/>
  <c r="Q32" i="43"/>
  <c r="P32" i="43"/>
  <c r="Q46" i="43"/>
  <c r="P46" i="43"/>
  <c r="Q123" i="43"/>
  <c r="P123" i="43"/>
  <c r="Q146" i="43"/>
  <c r="P146" i="43"/>
  <c r="Q154" i="43"/>
  <c r="P154" i="43"/>
  <c r="Q162" i="43"/>
  <c r="P162" i="43"/>
  <c r="Q170" i="43"/>
  <c r="P170" i="43"/>
  <c r="Q178" i="43"/>
  <c r="P178" i="43"/>
  <c r="I499" i="38"/>
  <c r="I566" i="38" s="1"/>
  <c r="D124" i="7"/>
  <c r="F30" i="8"/>
  <c r="G30" i="8" s="1"/>
  <c r="F43" i="8"/>
  <c r="G43" i="8" s="1"/>
  <c r="F42" i="8"/>
  <c r="G42" i="8" s="1"/>
  <c r="F165" i="8"/>
  <c r="G165" i="8" s="1"/>
  <c r="F166" i="8"/>
  <c r="G166" i="8" s="1"/>
  <c r="D48" i="7"/>
  <c r="F153" i="8"/>
  <c r="G153" i="8" s="1"/>
  <c r="F154" i="8"/>
  <c r="G154" i="8" s="1"/>
  <c r="F177" i="8"/>
  <c r="G177" i="8" s="1"/>
  <c r="F178" i="8"/>
  <c r="G178" i="8" s="1"/>
  <c r="Q105" i="43"/>
  <c r="P105" i="43"/>
  <c r="Q112" i="43"/>
  <c r="P112" i="43"/>
  <c r="D200" i="7"/>
  <c r="Q28" i="43"/>
  <c r="P28" i="43"/>
  <c r="Q42" i="43"/>
  <c r="P42" i="43"/>
  <c r="Q49" i="43"/>
  <c r="P49" i="43"/>
  <c r="Q127" i="43"/>
  <c r="P127" i="43"/>
  <c r="Q150" i="43"/>
  <c r="P150" i="43"/>
  <c r="Q158" i="43"/>
  <c r="P158" i="43"/>
  <c r="Q166" i="43"/>
  <c r="P166" i="43"/>
  <c r="Q174" i="43"/>
  <c r="P174" i="43"/>
  <c r="Q19" i="24"/>
  <c r="D10" i="43"/>
  <c r="P20" i="43"/>
  <c r="Q20" i="43"/>
  <c r="Q109" i="43"/>
  <c r="P109" i="43"/>
  <c r="F867" i="8"/>
  <c r="G867" i="8" s="1"/>
  <c r="F870" i="8"/>
  <c r="G870" i="8" s="1"/>
  <c r="F891" i="8"/>
  <c r="G891" i="8" s="1"/>
  <c r="F894" i="8"/>
  <c r="G894" i="8" s="1"/>
  <c r="D10" i="9"/>
  <c r="D76" i="27"/>
  <c r="D102" i="27"/>
  <c r="D361" i="12"/>
  <c r="D10" i="40"/>
  <c r="D10" i="42"/>
  <c r="D130" i="42"/>
  <c r="D124" i="9"/>
  <c r="D162" i="9"/>
  <c r="D149" i="10"/>
  <c r="D264" i="10"/>
  <c r="D405" i="12"/>
  <c r="D845" i="12"/>
  <c r="D100" i="42"/>
  <c r="Q47" i="21"/>
  <c r="I5" i="27" s="1"/>
  <c r="I14" i="27" s="1"/>
  <c r="Q43" i="30"/>
  <c r="I8" i="27" s="1"/>
  <c r="Q10" i="45"/>
  <c r="I10" i="27" s="1"/>
  <c r="P10" i="46"/>
  <c r="P29" i="34"/>
  <c r="F568" i="8"/>
  <c r="G568" i="8" s="1"/>
  <c r="F580" i="8"/>
  <c r="G580" i="8" s="1"/>
  <c r="F592" i="8"/>
  <c r="G592" i="8" s="1"/>
  <c r="F802" i="8"/>
  <c r="G802" i="8" s="1"/>
  <c r="F814" i="8"/>
  <c r="G814" i="8" s="1"/>
  <c r="F883" i="8"/>
  <c r="G883" i="8" s="1"/>
  <c r="D67" i="9"/>
  <c r="D126" i="10"/>
  <c r="D218" i="10"/>
  <c r="D581" i="12"/>
  <c r="D713" i="12"/>
  <c r="D70" i="42"/>
  <c r="C56" i="27"/>
  <c r="D43" i="27"/>
  <c r="D51" i="27"/>
  <c r="D71" i="27"/>
  <c r="D79" i="27"/>
  <c r="D93" i="27"/>
  <c r="D101" i="27"/>
  <c r="D47" i="27"/>
  <c r="D55" i="27"/>
  <c r="D75" i="27"/>
  <c r="D89" i="27"/>
  <c r="D97" i="27"/>
  <c r="D42" i="27"/>
  <c r="D46" i="27"/>
  <c r="D50" i="27"/>
  <c r="D54" i="27"/>
  <c r="D70" i="27"/>
  <c r="D74" i="27"/>
  <c r="D78" i="27"/>
  <c r="D88" i="27"/>
  <c r="D92" i="27"/>
  <c r="D96" i="27"/>
  <c r="D100" i="27"/>
  <c r="D40" i="27"/>
  <c r="D44" i="27"/>
  <c r="D48" i="27"/>
  <c r="D52" i="27"/>
  <c r="D56" i="27"/>
  <c r="D72" i="27"/>
  <c r="D86" i="27"/>
  <c r="D90" i="27"/>
  <c r="D94" i="27"/>
  <c r="D98" i="27"/>
  <c r="P10" i="45"/>
  <c r="BR3" i="43"/>
  <c r="BR3" i="40"/>
  <c r="BR3" i="42"/>
  <c r="BR3" i="10"/>
  <c r="BR3" i="12"/>
  <c r="BR3" i="9"/>
  <c r="BR3" i="8"/>
  <c r="BR3" i="7"/>
  <c r="BC3" i="40"/>
  <c r="BC3" i="10"/>
  <c r="BC3" i="8"/>
  <c r="BC3" i="42"/>
  <c r="BC3" i="12"/>
  <c r="BC3" i="43"/>
  <c r="BC3" i="9"/>
  <c r="BC3" i="7"/>
  <c r="BG3" i="40"/>
  <c r="BG3" i="43"/>
  <c r="BG3" i="10"/>
  <c r="BG3" i="8"/>
  <c r="BG3" i="42"/>
  <c r="BG3" i="12"/>
  <c r="BG3" i="9"/>
  <c r="BG3" i="7"/>
  <c r="BK3" i="40"/>
  <c r="BK3" i="10"/>
  <c r="BK3" i="8"/>
  <c r="BK3" i="42"/>
  <c r="BK3" i="12"/>
  <c r="BK3" i="43"/>
  <c r="BK3" i="9"/>
  <c r="BK3" i="7"/>
  <c r="BO3" i="40"/>
  <c r="BO3" i="43"/>
  <c r="BO3" i="10"/>
  <c r="BO3" i="8"/>
  <c r="BO3" i="42"/>
  <c r="BO3" i="12"/>
  <c r="BO3" i="9"/>
  <c r="BO3" i="7"/>
  <c r="BS3" i="40"/>
  <c r="BS3" i="10"/>
  <c r="BS3" i="8"/>
  <c r="BS3" i="42"/>
  <c r="BS3" i="12"/>
  <c r="BS3" i="43"/>
  <c r="BS3" i="9"/>
  <c r="BS3" i="7"/>
  <c r="Q12" i="38"/>
  <c r="E213" i="27"/>
  <c r="E214" i="27"/>
  <c r="E215" i="27"/>
  <c r="E216" i="27"/>
  <c r="E217" i="27"/>
  <c r="D13" i="38"/>
  <c r="AO13" i="38"/>
  <c r="AI16" i="38"/>
  <c r="AQ22" i="38"/>
  <c r="AI24" i="38"/>
  <c r="AQ26" i="38"/>
  <c r="AI28" i="38"/>
  <c r="AQ30" i="38"/>
  <c r="AI32" i="38"/>
  <c r="AQ34" i="38"/>
  <c r="AI36" i="38"/>
  <c r="AQ38" i="38"/>
  <c r="AI40" i="38"/>
  <c r="AM43" i="38"/>
  <c r="AE45" i="38"/>
  <c r="AK47" i="38"/>
  <c r="AP47" i="38"/>
  <c r="AI49" i="38"/>
  <c r="AQ51" i="38"/>
  <c r="AM214" i="38"/>
  <c r="V222" i="38"/>
  <c r="AD222" i="38"/>
  <c r="Y12" i="38"/>
  <c r="E13" i="38"/>
  <c r="O13" i="38"/>
  <c r="AK13" i="38"/>
  <c r="AE15" i="38"/>
  <c r="AE16" i="38"/>
  <c r="AM18" i="38"/>
  <c r="AE19" i="38"/>
  <c r="AE20" i="38"/>
  <c r="AM21" i="38"/>
  <c r="AM22" i="38"/>
  <c r="AE23" i="38"/>
  <c r="AE24" i="38"/>
  <c r="AM25" i="38"/>
  <c r="AM26" i="38"/>
  <c r="AE27" i="38"/>
  <c r="AM29" i="38"/>
  <c r="AM30" i="38"/>
  <c r="AE31" i="38"/>
  <c r="AE32" i="38"/>
  <c r="AM33" i="38"/>
  <c r="AM34" i="38"/>
  <c r="AE35" i="38"/>
  <c r="AE36" i="38"/>
  <c r="AM37" i="38"/>
  <c r="AM38" i="38"/>
  <c r="AE39" i="38"/>
  <c r="AE40" i="38"/>
  <c r="AM41" i="38"/>
  <c r="AI42" i="38"/>
  <c r="AI43" i="38"/>
  <c r="AQ44" i="38"/>
  <c r="AQ45" i="38"/>
  <c r="AI46" i="38"/>
  <c r="L47" i="38"/>
  <c r="P47" i="38"/>
  <c r="X47" i="38"/>
  <c r="AE48" i="38"/>
  <c r="AL47" i="38"/>
  <c r="AE49" i="38"/>
  <c r="AM50" i="38"/>
  <c r="AM51" i="38"/>
  <c r="AE52" i="38"/>
  <c r="F53" i="38"/>
  <c r="J53" i="38" s="1"/>
  <c r="AE53" i="38"/>
  <c r="AM54" i="38"/>
  <c r="AM55" i="38"/>
  <c r="AE56" i="38"/>
  <c r="F57" i="38"/>
  <c r="J57" i="38" s="1"/>
  <c r="AE57" i="38"/>
  <c r="AM58" i="38"/>
  <c r="AM59" i="38"/>
  <c r="AE60" i="38"/>
  <c r="F61" i="38"/>
  <c r="H61" i="38" s="1"/>
  <c r="AE61" i="38"/>
  <c r="M12" i="38"/>
  <c r="AQ18" i="38"/>
  <c r="AI20" i="38"/>
  <c r="F213" i="27"/>
  <c r="F214" i="27"/>
  <c r="F215" i="27"/>
  <c r="F216" i="27"/>
  <c r="F217" i="27"/>
  <c r="AF13" i="38"/>
  <c r="K13" i="38"/>
  <c r="S13" i="38"/>
  <c r="W13" i="38"/>
  <c r="AM17" i="38"/>
  <c r="C213" i="27"/>
  <c r="C214" i="27"/>
  <c r="C215" i="27"/>
  <c r="C216" i="27"/>
  <c r="AG13" i="38"/>
  <c r="AG12" i="38" s="1"/>
  <c r="F15" i="38"/>
  <c r="H15" i="38" s="1"/>
  <c r="AQ15" i="38"/>
  <c r="AQ16" i="38"/>
  <c r="AI17" i="38"/>
  <c r="AI18" i="38"/>
  <c r="F19" i="38"/>
  <c r="J19" i="38" s="1"/>
  <c r="AQ19" i="38"/>
  <c r="AQ20" i="38"/>
  <c r="AI21" i="38"/>
  <c r="AI22" i="38"/>
  <c r="F23" i="38"/>
  <c r="H23" i="38" s="1"/>
  <c r="AQ23" i="38"/>
  <c r="AQ24" i="38"/>
  <c r="AI25" i="38"/>
  <c r="AI26" i="38"/>
  <c r="F27" i="38"/>
  <c r="J27" i="38" s="1"/>
  <c r="AQ27" i="38"/>
  <c r="AQ28" i="38"/>
  <c r="AI29" i="38"/>
  <c r="AI30" i="38"/>
  <c r="F31" i="38"/>
  <c r="H31" i="38" s="1"/>
  <c r="AQ31" i="38"/>
  <c r="AQ32" i="38"/>
  <c r="AI33" i="38"/>
  <c r="AR33" i="38" s="1"/>
  <c r="AI34" i="38"/>
  <c r="F35" i="38"/>
  <c r="J35" i="38" s="1"/>
  <c r="AQ35" i="38"/>
  <c r="AQ36" i="38"/>
  <c r="AI37" i="38"/>
  <c r="AI38" i="38"/>
  <c r="F39" i="38"/>
  <c r="H39" i="38" s="1"/>
  <c r="AQ39" i="38"/>
  <c r="AQ40" i="38"/>
  <c r="AI41" i="38"/>
  <c r="AE42" i="38"/>
  <c r="AE43" i="38"/>
  <c r="AM44" i="38"/>
  <c r="AM45" i="38"/>
  <c r="AE46" i="38"/>
  <c r="D47" i="38"/>
  <c r="F47" i="38" s="1"/>
  <c r="H47" i="38" s="1"/>
  <c r="AH47" i="38"/>
  <c r="AH12" i="38" s="1"/>
  <c r="AQ48" i="38"/>
  <c r="AQ49" i="38"/>
  <c r="AI50" i="38"/>
  <c r="AI51" i="38"/>
  <c r="F52" i="38"/>
  <c r="J52" i="38" s="1"/>
  <c r="AQ52" i="38"/>
  <c r="AQ53" i="38"/>
  <c r="AI54" i="38"/>
  <c r="AI55" i="38"/>
  <c r="F56" i="38"/>
  <c r="J56" i="38" s="1"/>
  <c r="AQ56" i="38"/>
  <c r="AQ57" i="38"/>
  <c r="AI58" i="38"/>
  <c r="AI59" i="38"/>
  <c r="F60" i="38"/>
  <c r="H60" i="38" s="1"/>
  <c r="AQ60" i="38"/>
  <c r="AQ61" i="38"/>
  <c r="AI62" i="38"/>
  <c r="AI63" i="38"/>
  <c r="F64" i="38"/>
  <c r="H64" i="38" s="1"/>
  <c r="U12" i="38"/>
  <c r="AQ64" i="38"/>
  <c r="AQ65" i="38"/>
  <c r="AI66" i="38"/>
  <c r="AI67" i="38"/>
  <c r="F68" i="38"/>
  <c r="H68" i="38" s="1"/>
  <c r="AQ68" i="38"/>
  <c r="AQ69" i="38"/>
  <c r="AI70" i="38"/>
  <c r="AI71" i="38"/>
  <c r="F72" i="38"/>
  <c r="H72" i="38" s="1"/>
  <c r="AQ72" i="38"/>
  <c r="AQ73" i="38"/>
  <c r="AI74" i="38"/>
  <c r="AI75" i="38"/>
  <c r="F76" i="38"/>
  <c r="J76" i="38" s="1"/>
  <c r="AQ76" i="38"/>
  <c r="AQ77" i="38"/>
  <c r="AI199" i="38"/>
  <c r="AM207" i="38"/>
  <c r="AM62" i="38"/>
  <c r="AM63" i="38"/>
  <c r="F65" i="38"/>
  <c r="H65" i="38" s="1"/>
  <c r="AE65" i="38"/>
  <c r="AM66" i="38"/>
  <c r="AM67" i="38"/>
  <c r="AE68" i="38"/>
  <c r="F69" i="38"/>
  <c r="H69" i="38" s="1"/>
  <c r="AE69" i="38"/>
  <c r="AM70" i="38"/>
  <c r="AM71" i="38"/>
  <c r="AE72" i="38"/>
  <c r="F73" i="38"/>
  <c r="H73" i="38" s="1"/>
  <c r="AE73" i="38"/>
  <c r="AM74" i="38"/>
  <c r="AM75" i="38"/>
  <c r="AE76" i="38"/>
  <c r="F77" i="38"/>
  <c r="J77" i="38" s="1"/>
  <c r="AE77" i="38"/>
  <c r="AM78" i="38"/>
  <c r="AM79" i="38"/>
  <c r="AE80" i="38"/>
  <c r="F81" i="38"/>
  <c r="H81" i="38" s="1"/>
  <c r="AE81" i="38"/>
  <c r="AM82" i="38"/>
  <c r="AI84" i="38"/>
  <c r="AP83" i="38"/>
  <c r="AI85" i="38"/>
  <c r="F86" i="38"/>
  <c r="H86" i="38" s="1"/>
  <c r="AQ86" i="38"/>
  <c r="AQ87" i="38"/>
  <c r="AI88" i="38"/>
  <c r="L89" i="38"/>
  <c r="P89" i="38"/>
  <c r="T89" i="38"/>
  <c r="X89" i="38"/>
  <c r="AE90" i="38"/>
  <c r="AL89" i="38"/>
  <c r="F91" i="38"/>
  <c r="H91" i="38" s="1"/>
  <c r="AE91" i="38"/>
  <c r="AM92" i="38"/>
  <c r="AM93" i="38"/>
  <c r="AE94" i="38"/>
  <c r="F95" i="38"/>
  <c r="H95" i="38" s="1"/>
  <c r="AE95" i="38"/>
  <c r="K96" i="38"/>
  <c r="O96" i="38"/>
  <c r="S96" i="38"/>
  <c r="W96" i="38"/>
  <c r="AA96" i="38"/>
  <c r="AK96" i="38"/>
  <c r="AM96" i="38" s="1"/>
  <c r="AE98" i="38"/>
  <c r="F99" i="38"/>
  <c r="J99" i="38" s="1"/>
  <c r="AE99" i="38"/>
  <c r="AM100" i="38"/>
  <c r="AM101" i="38"/>
  <c r="AE102" i="38"/>
  <c r="F103" i="38"/>
  <c r="J103" i="38" s="1"/>
  <c r="AE103" i="38"/>
  <c r="AM104" i="38"/>
  <c r="AM105" i="38"/>
  <c r="N107" i="38"/>
  <c r="R107" i="38"/>
  <c r="V107" i="38"/>
  <c r="Z107" i="38"/>
  <c r="AD107" i="38"/>
  <c r="AM108" i="38"/>
  <c r="AM109" i="38"/>
  <c r="AE110" i="38"/>
  <c r="F111" i="38"/>
  <c r="AE111" i="38"/>
  <c r="AM112" i="38"/>
  <c r="AM113" i="38"/>
  <c r="AE114" i="38"/>
  <c r="F115" i="38"/>
  <c r="H115" i="38" s="1"/>
  <c r="AE115" i="38"/>
  <c r="AM116" i="38"/>
  <c r="AM117" i="38"/>
  <c r="AB118" i="38"/>
  <c r="F119" i="38"/>
  <c r="J119" i="38" s="1"/>
  <c r="M118" i="38"/>
  <c r="Q118" i="38"/>
  <c r="U118" i="38"/>
  <c r="Y118" i="38"/>
  <c r="AC118" i="38"/>
  <c r="AM120" i="38"/>
  <c r="AM121" i="38"/>
  <c r="AE122" i="38"/>
  <c r="F123" i="38"/>
  <c r="H123" i="38" s="1"/>
  <c r="AE123" i="38"/>
  <c r="AM124" i="38"/>
  <c r="AM125" i="38"/>
  <c r="AE126" i="38"/>
  <c r="F127" i="38"/>
  <c r="J127" i="38" s="1"/>
  <c r="AE127" i="38"/>
  <c r="AM128" i="38"/>
  <c r="AM129" i="38"/>
  <c r="AE130" i="38"/>
  <c r="F131" i="38"/>
  <c r="J131" i="38" s="1"/>
  <c r="AE131" i="38"/>
  <c r="AM132" i="38"/>
  <c r="AI134" i="38"/>
  <c r="AP133" i="38"/>
  <c r="AI135" i="38"/>
  <c r="F136" i="38"/>
  <c r="AQ136" i="38"/>
  <c r="AQ137" i="38"/>
  <c r="AI138" i="38"/>
  <c r="AI139" i="38"/>
  <c r="F140" i="38"/>
  <c r="H140" i="38" s="1"/>
  <c r="AQ140" i="38"/>
  <c r="AQ141" i="38"/>
  <c r="AI142" i="38"/>
  <c r="AI143" i="38"/>
  <c r="F144" i="38"/>
  <c r="H144" i="38" s="1"/>
  <c r="AQ144" i="38"/>
  <c r="AQ145" i="38"/>
  <c r="AI146" i="38"/>
  <c r="AI147" i="38"/>
  <c r="F148" i="38"/>
  <c r="H148" i="38" s="1"/>
  <c r="AQ148" i="38"/>
  <c r="N149" i="38"/>
  <c r="R149" i="38"/>
  <c r="V149" i="38"/>
  <c r="Z149" i="38"/>
  <c r="AD149" i="38"/>
  <c r="AM150" i="38"/>
  <c r="AM151" i="38"/>
  <c r="AE152" i="38"/>
  <c r="F153" i="38"/>
  <c r="J153" i="38" s="1"/>
  <c r="AE153" i="38"/>
  <c r="AM154" i="38"/>
  <c r="AM155" i="38"/>
  <c r="AE156" i="38"/>
  <c r="F157" i="38"/>
  <c r="H157" i="38" s="1"/>
  <c r="AE157" i="38"/>
  <c r="AM158" i="38"/>
  <c r="AM159" i="38"/>
  <c r="AE160" i="38"/>
  <c r="F161" i="38"/>
  <c r="H161" i="38" s="1"/>
  <c r="AE161" i="38"/>
  <c r="AM162" i="38"/>
  <c r="AM163" i="38"/>
  <c r="AJ164" i="38"/>
  <c r="AM164" i="38" s="1"/>
  <c r="K164" i="38"/>
  <c r="O164" i="38"/>
  <c r="S164" i="38"/>
  <c r="W164" i="38"/>
  <c r="AA164" i="38"/>
  <c r="AM165" i="38"/>
  <c r="AE166" i="38"/>
  <c r="F167" i="38"/>
  <c r="H167" i="38" s="1"/>
  <c r="AE167" i="38"/>
  <c r="AM168" i="38"/>
  <c r="AM169" i="38"/>
  <c r="AE170" i="38"/>
  <c r="F171" i="38"/>
  <c r="J171" i="38" s="1"/>
  <c r="AE171" i="38"/>
  <c r="AM172" i="38"/>
  <c r="AM173" i="38"/>
  <c r="AE174" i="38"/>
  <c r="F175" i="38"/>
  <c r="J175" i="38" s="1"/>
  <c r="AE175" i="38"/>
  <c r="AM176" i="38"/>
  <c r="AM177" i="38"/>
  <c r="AE178" i="38"/>
  <c r="F179" i="38"/>
  <c r="J179" i="38" s="1"/>
  <c r="AE179" i="38"/>
  <c r="AM180" i="38"/>
  <c r="AM181" i="38"/>
  <c r="AE182" i="38"/>
  <c r="F183" i="38"/>
  <c r="J183" i="38" s="1"/>
  <c r="AE183" i="38"/>
  <c r="AM184" i="38"/>
  <c r="AM185" i="38"/>
  <c r="AE186" i="38"/>
  <c r="F187" i="38"/>
  <c r="J187" i="38" s="1"/>
  <c r="AE187" i="38"/>
  <c r="AM188" i="38"/>
  <c r="AM189" i="38"/>
  <c r="L191" i="38"/>
  <c r="L190" i="38" s="1"/>
  <c r="P191" i="38"/>
  <c r="P190" i="38" s="1"/>
  <c r="T191" i="38"/>
  <c r="T190" i="38" s="1"/>
  <c r="X191" i="38"/>
  <c r="X190" i="38" s="1"/>
  <c r="X106" i="38" s="1"/>
  <c r="AE192" i="38"/>
  <c r="F193" i="38"/>
  <c r="J193" i="38" s="1"/>
  <c r="AE193" i="38"/>
  <c r="AM194" i="38"/>
  <c r="AM195" i="38"/>
  <c r="AE196" i="38"/>
  <c r="F197" i="38"/>
  <c r="H197" i="38" s="1"/>
  <c r="AE197" i="38"/>
  <c r="AM198" i="38"/>
  <c r="AI200" i="38"/>
  <c r="AI201" i="38"/>
  <c r="F202" i="38"/>
  <c r="H202" i="38" s="1"/>
  <c r="AQ202" i="38"/>
  <c r="AQ203" i="38"/>
  <c r="AI204" i="38"/>
  <c r="AI205" i="38"/>
  <c r="F206" i="38"/>
  <c r="H206" i="38" s="1"/>
  <c r="AQ206" i="38"/>
  <c r="N207" i="38"/>
  <c r="R207" i="38"/>
  <c r="AM208" i="38"/>
  <c r="AM209" i="38"/>
  <c r="AE210" i="38"/>
  <c r="F211" i="38"/>
  <c r="H211" i="38" s="1"/>
  <c r="AM212" i="38"/>
  <c r="AM213" i="38"/>
  <c r="AO214" i="38"/>
  <c r="AQ214" i="38" s="1"/>
  <c r="K214" i="38"/>
  <c r="O214" i="38"/>
  <c r="AM215" i="38"/>
  <c r="AE216" i="38"/>
  <c r="F217" i="38"/>
  <c r="H217" i="38" s="1"/>
  <c r="AE217" i="38"/>
  <c r="AM218" i="38"/>
  <c r="AM219" i="38"/>
  <c r="AE220" i="38"/>
  <c r="F221" i="38"/>
  <c r="J221" i="38" s="1"/>
  <c r="AE221" i="38"/>
  <c r="AN223" i="38"/>
  <c r="R222" i="38"/>
  <c r="AM224" i="38"/>
  <c r="AM225" i="38"/>
  <c r="AE226" i="38"/>
  <c r="F227" i="38"/>
  <c r="H227" i="38" s="1"/>
  <c r="AE227" i="38"/>
  <c r="AM228" i="38"/>
  <c r="AM229" i="38"/>
  <c r="AE230" i="38"/>
  <c r="F231" i="38"/>
  <c r="J231" i="38" s="1"/>
  <c r="AE231" i="38"/>
  <c r="AM232" i="38"/>
  <c r="AM233" i="38"/>
  <c r="AE234" i="38"/>
  <c r="AE236" i="38"/>
  <c r="F237" i="38"/>
  <c r="H237" i="38" s="1"/>
  <c r="AM238" i="38"/>
  <c r="AQ238" i="38"/>
  <c r="AI239" i="38"/>
  <c r="AI240" i="38"/>
  <c r="F241" i="38"/>
  <c r="H241" i="38" s="1"/>
  <c r="AQ241" i="38"/>
  <c r="AQ242" i="38"/>
  <c r="AI243" i="38"/>
  <c r="AI244" i="38"/>
  <c r="F245" i="38"/>
  <c r="J245" i="38" s="1"/>
  <c r="AQ245" i="38"/>
  <c r="AQ246" i="38"/>
  <c r="AI247" i="38"/>
  <c r="AI248" i="38"/>
  <c r="F249" i="38"/>
  <c r="J249" i="38" s="1"/>
  <c r="AQ249" i="38"/>
  <c r="AQ250" i="38"/>
  <c r="AI251" i="38"/>
  <c r="F253" i="38"/>
  <c r="J253" i="38" s="1"/>
  <c r="F261" i="38"/>
  <c r="H261" i="38" s="1"/>
  <c r="D260" i="38"/>
  <c r="AE261" i="38"/>
  <c r="AC260" i="38"/>
  <c r="AE260" i="38" s="1"/>
  <c r="AI78" i="38"/>
  <c r="AI79" i="38"/>
  <c r="F80" i="38"/>
  <c r="J80" i="38" s="1"/>
  <c r="AQ80" i="38"/>
  <c r="AQ81" i="38"/>
  <c r="AI82" i="38"/>
  <c r="AE84" i="38"/>
  <c r="F85" i="38"/>
  <c r="J85" i="38" s="1"/>
  <c r="AE85" i="38"/>
  <c r="AM86" i="38"/>
  <c r="AM87" i="38"/>
  <c r="AE88" i="38"/>
  <c r="F89" i="38"/>
  <c r="H89" i="38" s="1"/>
  <c r="AQ90" i="38"/>
  <c r="AQ91" i="38"/>
  <c r="AI92" i="38"/>
  <c r="AI93" i="38"/>
  <c r="F94" i="38"/>
  <c r="H94" i="38" s="1"/>
  <c r="AQ94" i="38"/>
  <c r="AQ95" i="38"/>
  <c r="F98" i="38"/>
  <c r="H98" i="38" s="1"/>
  <c r="AQ99" i="38"/>
  <c r="AI100" i="38"/>
  <c r="AI101" i="38"/>
  <c r="F102" i="38"/>
  <c r="H102" i="38" s="1"/>
  <c r="AQ102" i="38"/>
  <c r="AQ103" i="38"/>
  <c r="AI104" i="38"/>
  <c r="AI105" i="38"/>
  <c r="AI108" i="38"/>
  <c r="AI109" i="38"/>
  <c r="F110" i="38"/>
  <c r="J110" i="38" s="1"/>
  <c r="AQ110" i="38"/>
  <c r="AQ111" i="38"/>
  <c r="AI112" i="38"/>
  <c r="AI113" i="38"/>
  <c r="F114" i="38"/>
  <c r="J114" i="38" s="1"/>
  <c r="AI116" i="38"/>
  <c r="AI117" i="38"/>
  <c r="AI120" i="38"/>
  <c r="AI121" i="38"/>
  <c r="F122" i="38"/>
  <c r="AQ122" i="38"/>
  <c r="AQ123" i="38"/>
  <c r="AI124" i="38"/>
  <c r="AI125" i="38"/>
  <c r="F126" i="38"/>
  <c r="J126" i="38" s="1"/>
  <c r="AQ126" i="38"/>
  <c r="AQ127" i="38"/>
  <c r="AI128" i="38"/>
  <c r="AI129" i="38"/>
  <c r="F130" i="38"/>
  <c r="H130" i="38" s="1"/>
  <c r="F147" i="38"/>
  <c r="J147" i="38" s="1"/>
  <c r="AM148" i="38"/>
  <c r="AI150" i="38"/>
  <c r="AI151" i="38"/>
  <c r="F152" i="38"/>
  <c r="J152" i="38" s="1"/>
  <c r="AQ153" i="38"/>
  <c r="AI154" i="38"/>
  <c r="AI155" i="38"/>
  <c r="F156" i="38"/>
  <c r="J156" i="38" s="1"/>
  <c r="AQ157" i="38"/>
  <c r="AI158" i="38"/>
  <c r="AI159" i="38"/>
  <c r="F160" i="38"/>
  <c r="H160" i="38" s="1"/>
  <c r="AQ161" i="38"/>
  <c r="AI162" i="38"/>
  <c r="AI163" i="38"/>
  <c r="D164" i="38"/>
  <c r="F166" i="38"/>
  <c r="H166" i="38" s="1"/>
  <c r="O190" i="38"/>
  <c r="W190" i="38"/>
  <c r="AG190" i="38"/>
  <c r="AM199" i="38"/>
  <c r="AQ207" i="38"/>
  <c r="AI235" i="38"/>
  <c r="F235" i="38"/>
  <c r="J235" i="38" s="1"/>
  <c r="AM268" i="38"/>
  <c r="AJ267" i="38"/>
  <c r="AQ267" i="38"/>
  <c r="F83" i="38"/>
  <c r="J83" i="38" s="1"/>
  <c r="AE96" i="38"/>
  <c r="AM115" i="38"/>
  <c r="AQ118" i="38"/>
  <c r="AM131" i="38"/>
  <c r="F133" i="38"/>
  <c r="J133" i="38" s="1"/>
  <c r="AQ135" i="38"/>
  <c r="AI137" i="38"/>
  <c r="AQ139" i="38"/>
  <c r="AI141" i="38"/>
  <c r="AQ143" i="38"/>
  <c r="AI145" i="38"/>
  <c r="AQ147" i="38"/>
  <c r="AI164" i="38"/>
  <c r="AM167" i="38"/>
  <c r="AE169" i="38"/>
  <c r="AM171" i="38"/>
  <c r="AE173" i="38"/>
  <c r="AM175" i="38"/>
  <c r="AE177" i="38"/>
  <c r="AM179" i="38"/>
  <c r="AE181" i="38"/>
  <c r="AM183" i="38"/>
  <c r="AE185" i="38"/>
  <c r="AM187" i="38"/>
  <c r="AE189" i="38"/>
  <c r="AN191" i="38"/>
  <c r="AQ191" i="38" s="1"/>
  <c r="N191" i="38"/>
  <c r="R191" i="38"/>
  <c r="V191" i="38"/>
  <c r="Z191" i="38"/>
  <c r="AD191" i="38"/>
  <c r="AD190" i="38" s="1"/>
  <c r="AM193" i="38"/>
  <c r="AE195" i="38"/>
  <c r="AM197" i="38"/>
  <c r="AB199" i="38"/>
  <c r="AE199" i="38" s="1"/>
  <c r="D199" i="38"/>
  <c r="F199" i="38" s="1"/>
  <c r="J199" i="38" s="1"/>
  <c r="AQ201" i="38"/>
  <c r="AI203" i="38"/>
  <c r="AQ205" i="38"/>
  <c r="AF207" i="38"/>
  <c r="AI207" i="38" s="1"/>
  <c r="L207" i="38"/>
  <c r="P207" i="38"/>
  <c r="AM211" i="38"/>
  <c r="AG214" i="38"/>
  <c r="AI214" i="38" s="1"/>
  <c r="M214" i="38"/>
  <c r="AE215" i="38"/>
  <c r="AM217" i="38"/>
  <c r="AE219" i="38"/>
  <c r="AM221" i="38"/>
  <c r="AF223" i="38"/>
  <c r="AI223" i="38" s="1"/>
  <c r="L223" i="38"/>
  <c r="P223" i="38"/>
  <c r="T223" i="38"/>
  <c r="AE225" i="38"/>
  <c r="AM227" i="38"/>
  <c r="AE229" i="38"/>
  <c r="AM231" i="38"/>
  <c r="AE233" i="38"/>
  <c r="AM234" i="38"/>
  <c r="AN235" i="38"/>
  <c r="AQ235" i="38" s="1"/>
  <c r="N235" i="38"/>
  <c r="N222" i="38" s="1"/>
  <c r="AM236" i="38"/>
  <c r="AM237" i="38"/>
  <c r="AE238" i="38"/>
  <c r="AQ239" i="38"/>
  <c r="AQ240" i="38"/>
  <c r="AI241" i="38"/>
  <c r="AI242" i="38"/>
  <c r="D243" i="38"/>
  <c r="AC243" i="38"/>
  <c r="AE243" i="38" s="1"/>
  <c r="E243" i="38"/>
  <c r="AQ244" i="38"/>
  <c r="AI245" i="38"/>
  <c r="AI246" i="38"/>
  <c r="AQ247" i="38"/>
  <c r="AQ248" i="38"/>
  <c r="AI249" i="38"/>
  <c r="AI250" i="38"/>
  <c r="AQ251" i="38"/>
  <c r="AQ252" i="38"/>
  <c r="AI253" i="38"/>
  <c r="AE254" i="38"/>
  <c r="AR254" i="38" s="1"/>
  <c r="AM256" i="38"/>
  <c r="AI257" i="38"/>
  <c r="AE258" i="38"/>
  <c r="K260" i="38"/>
  <c r="O260" i="38"/>
  <c r="S260" i="38"/>
  <c r="W260" i="38"/>
  <c r="W222" i="38" s="1"/>
  <c r="AA260" i="38"/>
  <c r="AA222" i="38" s="1"/>
  <c r="AF260" i="38"/>
  <c r="AI260" i="38" s="1"/>
  <c r="AM261" i="38"/>
  <c r="AK260" i="38"/>
  <c r="AM260" i="38" s="1"/>
  <c r="AP260" i="38"/>
  <c r="AP222" i="38" s="1"/>
  <c r="AE262" i="38"/>
  <c r="AM264" i="38"/>
  <c r="AE266" i="38"/>
  <c r="AC267" i="38"/>
  <c r="AI52" i="38"/>
  <c r="AI53" i="38"/>
  <c r="F54" i="38"/>
  <c r="AQ54" i="38"/>
  <c r="AQ55" i="38"/>
  <c r="AI56" i="38"/>
  <c r="AI57" i="38"/>
  <c r="F58" i="38"/>
  <c r="H58" i="38" s="1"/>
  <c r="AQ58" i="38"/>
  <c r="AQ59" i="38"/>
  <c r="AI60" i="38"/>
  <c r="AI61" i="38"/>
  <c r="F62" i="38"/>
  <c r="H62" i="38" s="1"/>
  <c r="AQ62" i="38"/>
  <c r="AQ63" i="38"/>
  <c r="AI64" i="38"/>
  <c r="AI65" i="38"/>
  <c r="F66" i="38"/>
  <c r="H66" i="38" s="1"/>
  <c r="AQ66" i="38"/>
  <c r="AQ67" i="38"/>
  <c r="AI68" i="38"/>
  <c r="AI69" i="38"/>
  <c r="F70" i="38"/>
  <c r="AQ70" i="38"/>
  <c r="AQ71" i="38"/>
  <c r="AI72" i="38"/>
  <c r="AI73" i="38"/>
  <c r="F74" i="38"/>
  <c r="J74" i="38" s="1"/>
  <c r="AQ74" i="38"/>
  <c r="AQ75" i="38"/>
  <c r="AI76" i="38"/>
  <c r="AI77" i="38"/>
  <c r="F78" i="38"/>
  <c r="H78" i="38" s="1"/>
  <c r="AQ78" i="38"/>
  <c r="AQ79" i="38"/>
  <c r="AI80" i="38"/>
  <c r="AI81" i="38"/>
  <c r="F82" i="38"/>
  <c r="J82" i="38" s="1"/>
  <c r="AQ82" i="38"/>
  <c r="N83" i="38"/>
  <c r="N12" i="38" s="1"/>
  <c r="R83" i="38"/>
  <c r="R12" i="38" s="1"/>
  <c r="V83" i="38"/>
  <c r="V12" i="38" s="1"/>
  <c r="Z83" i="38"/>
  <c r="AD83" i="38"/>
  <c r="AM84" i="38"/>
  <c r="AM85" i="38"/>
  <c r="AE86" i="38"/>
  <c r="F87" i="38"/>
  <c r="J87" i="38" s="1"/>
  <c r="AE87" i="38"/>
  <c r="AM88" i="38"/>
  <c r="AK89" i="38"/>
  <c r="AI90" i="38"/>
  <c r="AP89" i="38"/>
  <c r="AI91" i="38"/>
  <c r="F92" i="38"/>
  <c r="J92" i="38" s="1"/>
  <c r="AQ92" i="38"/>
  <c r="AQ93" i="38"/>
  <c r="AI94" i="38"/>
  <c r="AI95" i="38"/>
  <c r="D96" i="38"/>
  <c r="E96" i="38"/>
  <c r="AO96" i="38"/>
  <c r="AQ96" i="38" s="1"/>
  <c r="AI98" i="38"/>
  <c r="AI99" i="38"/>
  <c r="F100" i="38"/>
  <c r="H100" i="38" s="1"/>
  <c r="AQ100" i="38"/>
  <c r="AQ101" i="38"/>
  <c r="AI102" i="38"/>
  <c r="AI103" i="38"/>
  <c r="F104" i="38"/>
  <c r="J104" i="38" s="1"/>
  <c r="AQ104" i="38"/>
  <c r="AQ105" i="38"/>
  <c r="AC107" i="38"/>
  <c r="D107" i="38"/>
  <c r="F107" i="38" s="1"/>
  <c r="AH107" i="38"/>
  <c r="AQ108" i="38"/>
  <c r="AQ109" i="38"/>
  <c r="AI110" i="38"/>
  <c r="AI111" i="38"/>
  <c r="F112" i="38"/>
  <c r="J112" i="38" s="1"/>
  <c r="AQ112" i="38"/>
  <c r="AQ113" i="38"/>
  <c r="AI114" i="38"/>
  <c r="AI115" i="38"/>
  <c r="F116" i="38"/>
  <c r="J116" i="38" s="1"/>
  <c r="AQ116" i="38"/>
  <c r="AQ117" i="38"/>
  <c r="AG118" i="38"/>
  <c r="AI118" i="38" s="1"/>
  <c r="F120" i="38"/>
  <c r="J120" i="38" s="1"/>
  <c r="AQ120" i="38"/>
  <c r="AQ121" i="38"/>
  <c r="AI122" i="38"/>
  <c r="AI123" i="38"/>
  <c r="F124" i="38"/>
  <c r="H124" i="38" s="1"/>
  <c r="AQ124" i="38"/>
  <c r="AQ125" i="38"/>
  <c r="AI126" i="38"/>
  <c r="AI127" i="38"/>
  <c r="F128" i="38"/>
  <c r="J128" i="38" s="1"/>
  <c r="AQ128" i="38"/>
  <c r="AQ129" i="38"/>
  <c r="AI130" i="38"/>
  <c r="AI131" i="38"/>
  <c r="F132" i="38"/>
  <c r="J132" i="38" s="1"/>
  <c r="AQ132" i="38"/>
  <c r="N133" i="38"/>
  <c r="R133" i="38"/>
  <c r="V133" i="38"/>
  <c r="Z133" i="38"/>
  <c r="AD133" i="38"/>
  <c r="AM134" i="38"/>
  <c r="AM135" i="38"/>
  <c r="AE136" i="38"/>
  <c r="F137" i="38"/>
  <c r="H137" i="38" s="1"/>
  <c r="AE137" i="38"/>
  <c r="AM138" i="38"/>
  <c r="AM139" i="38"/>
  <c r="AE140" i="38"/>
  <c r="F141" i="38"/>
  <c r="H141" i="38" s="1"/>
  <c r="AE141" i="38"/>
  <c r="AM142" i="38"/>
  <c r="AM143" i="38"/>
  <c r="AE144" i="38"/>
  <c r="F145" i="38"/>
  <c r="J145" i="38" s="1"/>
  <c r="AE145" i="38"/>
  <c r="AM146" i="38"/>
  <c r="AM147" i="38"/>
  <c r="AE148" i="38"/>
  <c r="AC149" i="38"/>
  <c r="D149" i="38"/>
  <c r="AH149" i="38"/>
  <c r="AQ150" i="38"/>
  <c r="AQ151" i="38"/>
  <c r="AI152" i="38"/>
  <c r="AI153" i="38"/>
  <c r="F154" i="38"/>
  <c r="J154" i="38" s="1"/>
  <c r="AQ154" i="38"/>
  <c r="AQ155" i="38"/>
  <c r="AI156" i="38"/>
  <c r="AI157" i="38"/>
  <c r="F158" i="38"/>
  <c r="J158" i="38" s="1"/>
  <c r="AQ158" i="38"/>
  <c r="AQ159" i="38"/>
  <c r="AI160" i="38"/>
  <c r="AI161" i="38"/>
  <c r="F162" i="38"/>
  <c r="H162" i="38" s="1"/>
  <c r="AQ162" i="38"/>
  <c r="AQ163" i="38"/>
  <c r="E164" i="38"/>
  <c r="AQ165" i="38"/>
  <c r="AI166" i="38"/>
  <c r="AI167" i="38"/>
  <c r="F168" i="38"/>
  <c r="J168" i="38" s="1"/>
  <c r="AQ168" i="38"/>
  <c r="AQ169" i="38"/>
  <c r="AI170" i="38"/>
  <c r="AI171" i="38"/>
  <c r="F172" i="38"/>
  <c r="H172" i="38" s="1"/>
  <c r="AQ172" i="38"/>
  <c r="AQ173" i="38"/>
  <c r="AI174" i="38"/>
  <c r="AI175" i="38"/>
  <c r="F176" i="38"/>
  <c r="H176" i="38" s="1"/>
  <c r="AQ176" i="38"/>
  <c r="AQ177" i="38"/>
  <c r="AI178" i="38"/>
  <c r="AI179" i="38"/>
  <c r="F180" i="38"/>
  <c r="J180" i="38" s="1"/>
  <c r="AQ180" i="38"/>
  <c r="AQ181" i="38"/>
  <c r="AI182" i="38"/>
  <c r="AI183" i="38"/>
  <c r="F184" i="38"/>
  <c r="J184" i="38" s="1"/>
  <c r="AQ184" i="38"/>
  <c r="AQ185" i="38"/>
  <c r="AI186" i="38"/>
  <c r="AI187" i="38"/>
  <c r="F188" i="38"/>
  <c r="H188" i="38" s="1"/>
  <c r="AQ188" i="38"/>
  <c r="AQ189" i="38"/>
  <c r="AJ191" i="38"/>
  <c r="AJ190" i="38" s="1"/>
  <c r="AI192" i="38"/>
  <c r="AI193" i="38"/>
  <c r="F194" i="38"/>
  <c r="H194" i="38" s="1"/>
  <c r="AQ194" i="38"/>
  <c r="AQ195" i="38"/>
  <c r="AI196" i="38"/>
  <c r="AI197" i="38"/>
  <c r="F198" i="38"/>
  <c r="J198" i="38" s="1"/>
  <c r="AQ198" i="38"/>
  <c r="AN199" i="38"/>
  <c r="AQ199" i="38" s="1"/>
  <c r="N199" i="38"/>
  <c r="R199" i="38"/>
  <c r="V199" i="38"/>
  <c r="Z199" i="38"/>
  <c r="AM200" i="38"/>
  <c r="AM201" i="38"/>
  <c r="AE202" i="38"/>
  <c r="F203" i="38"/>
  <c r="AE203" i="38"/>
  <c r="AM204" i="38"/>
  <c r="AM205" i="38"/>
  <c r="AE206" i="38"/>
  <c r="AB207" i="38"/>
  <c r="AE207" i="38" s="1"/>
  <c r="D207" i="38"/>
  <c r="F207" i="38" s="1"/>
  <c r="H207" i="38" s="1"/>
  <c r="AQ208" i="38"/>
  <c r="AQ209" i="38"/>
  <c r="AI210" i="38"/>
  <c r="AE211" i="38"/>
  <c r="AI211" i="38"/>
  <c r="F212" i="38"/>
  <c r="H212" i="38" s="1"/>
  <c r="AQ212" i="38"/>
  <c r="AQ213" i="38"/>
  <c r="AC214" i="38"/>
  <c r="AE214" i="38" s="1"/>
  <c r="E214" i="38"/>
  <c r="F214" i="38" s="1"/>
  <c r="AQ215" i="38"/>
  <c r="AI216" i="38"/>
  <c r="AI217" i="38"/>
  <c r="F218" i="38"/>
  <c r="H218" i="38" s="1"/>
  <c r="AQ218" i="38"/>
  <c r="AQ219" i="38"/>
  <c r="AI220" i="38"/>
  <c r="AI221" i="38"/>
  <c r="AB223" i="38"/>
  <c r="AE223" i="38" s="1"/>
  <c r="D223" i="38"/>
  <c r="F223" i="38" s="1"/>
  <c r="AQ224" i="38"/>
  <c r="AQ225" i="38"/>
  <c r="AI226" i="38"/>
  <c r="AI227" i="38"/>
  <c r="F228" i="38"/>
  <c r="H228" i="38" s="1"/>
  <c r="AQ228" i="38"/>
  <c r="AQ229" i="38"/>
  <c r="AI230" i="38"/>
  <c r="AI231" i="38"/>
  <c r="F232" i="38"/>
  <c r="H232" i="38" s="1"/>
  <c r="AQ232" i="38"/>
  <c r="AQ233" i="38"/>
  <c r="AI234" i="38"/>
  <c r="AJ235" i="38"/>
  <c r="AI236" i="38"/>
  <c r="AE237" i="38"/>
  <c r="AI237" i="38"/>
  <c r="F238" i="38"/>
  <c r="J238" i="38" s="1"/>
  <c r="AM239" i="38"/>
  <c r="AM240" i="38"/>
  <c r="AE241" i="38"/>
  <c r="F242" i="38"/>
  <c r="H242" i="38" s="1"/>
  <c r="AE242" i="38"/>
  <c r="AO243" i="38"/>
  <c r="AQ243" i="38" s="1"/>
  <c r="K243" i="38"/>
  <c r="O243" i="38"/>
  <c r="S243" i="38"/>
  <c r="AM244" i="38"/>
  <c r="AE245" i="38"/>
  <c r="F246" i="38"/>
  <c r="H246" i="38" s="1"/>
  <c r="AE246" i="38"/>
  <c r="AM247" i="38"/>
  <c r="L267" i="38"/>
  <c r="P267" i="38"/>
  <c r="T267" i="38"/>
  <c r="X267" i="38"/>
  <c r="X222" i="38" s="1"/>
  <c r="AE268" i="38"/>
  <c r="AB267" i="38"/>
  <c r="AG267" i="38"/>
  <c r="AI267" i="38" s="1"/>
  <c r="AL267" i="38"/>
  <c r="AL222" i="38" s="1"/>
  <c r="AM270" i="38"/>
  <c r="AE272" i="38"/>
  <c r="AM274" i="38"/>
  <c r="AE276" i="38"/>
  <c r="AM278" i="38"/>
  <c r="AE280" i="38"/>
  <c r="AM282" i="38"/>
  <c r="AE284" i="38"/>
  <c r="AM286" i="38"/>
  <c r="AE288" i="38"/>
  <c r="AM290" i="38"/>
  <c r="AE292" i="38"/>
  <c r="AM294" i="38"/>
  <c r="AE296" i="38"/>
  <c r="AM298" i="38"/>
  <c r="AE300" i="38"/>
  <c r="AM302" i="38"/>
  <c r="AE304" i="38"/>
  <c r="AM306" i="38"/>
  <c r="AE308" i="38"/>
  <c r="AM310" i="38"/>
  <c r="AB312" i="38"/>
  <c r="AJ312" i="38"/>
  <c r="M312" i="38"/>
  <c r="M222" i="38" s="1"/>
  <c r="Q312" i="38"/>
  <c r="Q222" i="38" s="1"/>
  <c r="U312" i="38"/>
  <c r="U222" i="38" s="1"/>
  <c r="Y312" i="38"/>
  <c r="Y222" i="38" s="1"/>
  <c r="AM314" i="38"/>
  <c r="AE316" i="38"/>
  <c r="AM318" i="38"/>
  <c r="AE320" i="38"/>
  <c r="AM322" i="38"/>
  <c r="AE324" i="38"/>
  <c r="AM326" i="38"/>
  <c r="D328" i="38"/>
  <c r="E328" i="38"/>
  <c r="E327" i="38" s="1"/>
  <c r="AI330" i="38"/>
  <c r="AQ332" i="38"/>
  <c r="AI334" i="38"/>
  <c r="AQ336" i="38"/>
  <c r="AI338" i="38"/>
  <c r="AQ340" i="38"/>
  <c r="AI342" i="38"/>
  <c r="AQ344" i="38"/>
  <c r="N345" i="38"/>
  <c r="R345" i="38"/>
  <c r="V345" i="38"/>
  <c r="Z345" i="38"/>
  <c r="AD345" i="38"/>
  <c r="AM346" i="38"/>
  <c r="AE348" i="38"/>
  <c r="AM350" i="38"/>
  <c r="AE352" i="38"/>
  <c r="AM354" i="38"/>
  <c r="AE356" i="38"/>
  <c r="AM358" i="38"/>
  <c r="AE360" i="38"/>
  <c r="AM362" i="38"/>
  <c r="AE364" i="38"/>
  <c r="AM366" i="38"/>
  <c r="AE368" i="38"/>
  <c r="AM370" i="38"/>
  <c r="AE372" i="38"/>
  <c r="AM374" i="38"/>
  <c r="AE376" i="38"/>
  <c r="AM378" i="38"/>
  <c r="AE380" i="38"/>
  <c r="AM382" i="38"/>
  <c r="AI384" i="38"/>
  <c r="AP383" i="38"/>
  <c r="AQ386" i="38"/>
  <c r="AI388" i="38"/>
  <c r="L389" i="38"/>
  <c r="P389" i="38"/>
  <c r="T389" i="38"/>
  <c r="X389" i="38"/>
  <c r="AE390" i="38"/>
  <c r="AL389" i="38"/>
  <c r="AM392" i="38"/>
  <c r="AE394" i="38"/>
  <c r="AM396" i="38"/>
  <c r="AQ400" i="38"/>
  <c r="AI402" i="38"/>
  <c r="AQ404" i="38"/>
  <c r="AI406" i="38"/>
  <c r="AQ408" i="38"/>
  <c r="AI410" i="38"/>
  <c r="AQ412" i="38"/>
  <c r="AI414" i="38"/>
  <c r="AQ416" i="38"/>
  <c r="AI418" i="38"/>
  <c r="AQ420" i="38"/>
  <c r="AI422" i="38"/>
  <c r="AQ424" i="38"/>
  <c r="AI426" i="38"/>
  <c r="AQ428" i="38"/>
  <c r="AI430" i="38"/>
  <c r="AQ432" i="38"/>
  <c r="AI434" i="38"/>
  <c r="AQ436" i="38"/>
  <c r="AI438" i="38"/>
  <c r="AQ440" i="38"/>
  <c r="AQ452" i="38"/>
  <c r="AI458" i="38"/>
  <c r="AQ257" i="38"/>
  <c r="AI258" i="38"/>
  <c r="AE259" i="38"/>
  <c r="AI259" i="38"/>
  <c r="AI261" i="38"/>
  <c r="F262" i="38"/>
  <c r="J262" i="38" s="1"/>
  <c r="AQ262" i="38"/>
  <c r="AQ263" i="38"/>
  <c r="AI264" i="38"/>
  <c r="AI265" i="38"/>
  <c r="F266" i="38"/>
  <c r="H266" i="38" s="1"/>
  <c r="AQ266" i="38"/>
  <c r="F268" i="38"/>
  <c r="H268" i="38" s="1"/>
  <c r="AQ268" i="38"/>
  <c r="AQ269" i="38"/>
  <c r="AI270" i="38"/>
  <c r="AI271" i="38"/>
  <c r="F272" i="38"/>
  <c r="J272" i="38" s="1"/>
  <c r="AQ272" i="38"/>
  <c r="AQ273" i="38"/>
  <c r="AI274" i="38"/>
  <c r="AI275" i="38"/>
  <c r="F276" i="38"/>
  <c r="H276" i="38" s="1"/>
  <c r="AQ276" i="38"/>
  <c r="AQ277" i="38"/>
  <c r="AI278" i="38"/>
  <c r="AI279" i="38"/>
  <c r="F280" i="38"/>
  <c r="J280" i="38" s="1"/>
  <c r="AQ280" i="38"/>
  <c r="AQ281" i="38"/>
  <c r="AI282" i="38"/>
  <c r="AI283" i="38"/>
  <c r="F284" i="38"/>
  <c r="AQ284" i="38"/>
  <c r="AQ285" i="38"/>
  <c r="AI286" i="38"/>
  <c r="AI287" i="38"/>
  <c r="F288" i="38"/>
  <c r="J288" i="38" s="1"/>
  <c r="AQ288" i="38"/>
  <c r="AQ289" i="38"/>
  <c r="AI290" i="38"/>
  <c r="AI291" i="38"/>
  <c r="F292" i="38"/>
  <c r="J292" i="38" s="1"/>
  <c r="AQ292" i="38"/>
  <c r="AQ293" i="38"/>
  <c r="AI294" i="38"/>
  <c r="AI295" i="38"/>
  <c r="F296" i="38"/>
  <c r="J296" i="38" s="1"/>
  <c r="AQ296" i="38"/>
  <c r="AQ297" i="38"/>
  <c r="AI298" i="38"/>
  <c r="AI299" i="38"/>
  <c r="F300" i="38"/>
  <c r="AQ300" i="38"/>
  <c r="AQ301" i="38"/>
  <c r="AI302" i="38"/>
  <c r="AI303" i="38"/>
  <c r="F304" i="38"/>
  <c r="H304" i="38" s="1"/>
  <c r="AQ304" i="38"/>
  <c r="AQ305" i="38"/>
  <c r="AI306" i="38"/>
  <c r="AI307" i="38"/>
  <c r="F308" i="38"/>
  <c r="J308" i="38" s="1"/>
  <c r="AQ308" i="38"/>
  <c r="AQ309" i="38"/>
  <c r="AI310" i="38"/>
  <c r="AI311" i="38"/>
  <c r="D312" i="38"/>
  <c r="E312" i="38"/>
  <c r="AQ313" i="38"/>
  <c r="AI314" i="38"/>
  <c r="AI315" i="38"/>
  <c r="F316" i="38"/>
  <c r="J316" i="38" s="1"/>
  <c r="AQ316" i="38"/>
  <c r="AQ317" i="38"/>
  <c r="AI318" i="38"/>
  <c r="AI319" i="38"/>
  <c r="F320" i="38"/>
  <c r="J320" i="38" s="1"/>
  <c r="AQ320" i="38"/>
  <c r="AQ321" i="38"/>
  <c r="AI322" i="38"/>
  <c r="AI323" i="38"/>
  <c r="F324" i="38"/>
  <c r="H324" i="38" s="1"/>
  <c r="AQ324" i="38"/>
  <c r="AQ325" i="38"/>
  <c r="AI326" i="38"/>
  <c r="AF328" i="38"/>
  <c r="K328" i="38"/>
  <c r="K327" i="38" s="1"/>
  <c r="O328" i="38"/>
  <c r="O327" i="38" s="1"/>
  <c r="S328" i="38"/>
  <c r="S327" i="38" s="1"/>
  <c r="W328" i="38"/>
  <c r="W327" i="38" s="1"/>
  <c r="AA328" i="38"/>
  <c r="AA327" i="38" s="1"/>
  <c r="AM329" i="38"/>
  <c r="AE330" i="38"/>
  <c r="F331" i="38"/>
  <c r="J331" i="38" s="1"/>
  <c r="AE331" i="38"/>
  <c r="AM332" i="38"/>
  <c r="AM333" i="38"/>
  <c r="AE334" i="38"/>
  <c r="F335" i="38"/>
  <c r="H335" i="38" s="1"/>
  <c r="AE335" i="38"/>
  <c r="AM336" i="38"/>
  <c r="AM337" i="38"/>
  <c r="AE338" i="38"/>
  <c r="F339" i="38"/>
  <c r="H339" i="38" s="1"/>
  <c r="AE339" i="38"/>
  <c r="AM340" i="38"/>
  <c r="AM341" i="38"/>
  <c r="AE342" i="38"/>
  <c r="F343" i="38"/>
  <c r="J343" i="38" s="1"/>
  <c r="AE343" i="38"/>
  <c r="AM344" i="38"/>
  <c r="AK345" i="38"/>
  <c r="AI346" i="38"/>
  <c r="AP345" i="38"/>
  <c r="AI347" i="38"/>
  <c r="F348" i="38"/>
  <c r="H348" i="38" s="1"/>
  <c r="AQ348" i="38"/>
  <c r="AQ349" i="38"/>
  <c r="AI350" i="38"/>
  <c r="AI351" i="38"/>
  <c r="F352" i="38"/>
  <c r="H352" i="38" s="1"/>
  <c r="AQ352" i="38"/>
  <c r="AQ353" i="38"/>
  <c r="AI354" i="38"/>
  <c r="AI355" i="38"/>
  <c r="F356" i="38"/>
  <c r="AQ356" i="38"/>
  <c r="AQ357" i="38"/>
  <c r="AI358" i="38"/>
  <c r="AI359" i="38"/>
  <c r="F360" i="38"/>
  <c r="H360" i="38" s="1"/>
  <c r="AQ360" i="38"/>
  <c r="AQ361" i="38"/>
  <c r="AI362" i="38"/>
  <c r="AI363" i="38"/>
  <c r="F364" i="38"/>
  <c r="H364" i="38" s="1"/>
  <c r="AQ364" i="38"/>
  <c r="AQ365" i="38"/>
  <c r="AI366" i="38"/>
  <c r="AI367" i="38"/>
  <c r="F368" i="38"/>
  <c r="H368" i="38" s="1"/>
  <c r="AQ368" i="38"/>
  <c r="AQ369" i="38"/>
  <c r="AI370" i="38"/>
  <c r="AI371" i="38"/>
  <c r="F372" i="38"/>
  <c r="AQ372" i="38"/>
  <c r="AQ373" i="38"/>
  <c r="AI374" i="38"/>
  <c r="AI375" i="38"/>
  <c r="F376" i="38"/>
  <c r="H376" i="38" s="1"/>
  <c r="AQ376" i="38"/>
  <c r="AQ377" i="38"/>
  <c r="AI378" i="38"/>
  <c r="AI379" i="38"/>
  <c r="F380" i="38"/>
  <c r="H380" i="38" s="1"/>
  <c r="AQ380" i="38"/>
  <c r="AQ381" i="38"/>
  <c r="AI382" i="38"/>
  <c r="L383" i="38"/>
  <c r="P383" i="38"/>
  <c r="T383" i="38"/>
  <c r="X383" i="38"/>
  <c r="AE384" i="38"/>
  <c r="AL383" i="38"/>
  <c r="F385" i="38"/>
  <c r="J385" i="38" s="1"/>
  <c r="AE385" i="38"/>
  <c r="AM386" i="38"/>
  <c r="AM387" i="38"/>
  <c r="AE388" i="38"/>
  <c r="AC389" i="38"/>
  <c r="D389" i="38"/>
  <c r="F389" i="38" s="1"/>
  <c r="AH389" i="38"/>
  <c r="AQ390" i="38"/>
  <c r="AQ391" i="38"/>
  <c r="AI392" i="38"/>
  <c r="AI393" i="38"/>
  <c r="F394" i="38"/>
  <c r="H394" i="38" s="1"/>
  <c r="AQ394" i="38"/>
  <c r="AQ395" i="38"/>
  <c r="AR395" i="38" s="1"/>
  <c r="AI396" i="38"/>
  <c r="F399" i="38"/>
  <c r="J399" i="38" s="1"/>
  <c r="AM400" i="38"/>
  <c r="AM401" i="38"/>
  <c r="AE402" i="38"/>
  <c r="F403" i="38"/>
  <c r="H403" i="38" s="1"/>
  <c r="AE403" i="38"/>
  <c r="AM404" i="38"/>
  <c r="AM405" i="38"/>
  <c r="AE406" i="38"/>
  <c r="F407" i="38"/>
  <c r="J407" i="38" s="1"/>
  <c r="AE407" i="38"/>
  <c r="AM408" i="38"/>
  <c r="AM409" i="38"/>
  <c r="AE410" i="38"/>
  <c r="F411" i="38"/>
  <c r="H411" i="38" s="1"/>
  <c r="AE411" i="38"/>
  <c r="AM412" i="38"/>
  <c r="AM413" i="38"/>
  <c r="AE414" i="38"/>
  <c r="F415" i="38"/>
  <c r="J415" i="38" s="1"/>
  <c r="AE415" i="38"/>
  <c r="AM416" i="38"/>
  <c r="AM417" i="38"/>
  <c r="AE418" i="38"/>
  <c r="F419" i="38"/>
  <c r="H419" i="38" s="1"/>
  <c r="AE419" i="38"/>
  <c r="AM420" i="38"/>
  <c r="AM421" i="38"/>
  <c r="AE422" i="38"/>
  <c r="F423" i="38"/>
  <c r="J423" i="38" s="1"/>
  <c r="AE423" i="38"/>
  <c r="AM424" i="38"/>
  <c r="AM425" i="38"/>
  <c r="AE426" i="38"/>
  <c r="F427" i="38"/>
  <c r="J427" i="38" s="1"/>
  <c r="AE427" i="38"/>
  <c r="AM428" i="38"/>
  <c r="AM429" i="38"/>
  <c r="AE430" i="38"/>
  <c r="F431" i="38"/>
  <c r="J431" i="38" s="1"/>
  <c r="AE431" i="38"/>
  <c r="AM432" i="38"/>
  <c r="AM433" i="38"/>
  <c r="AE434" i="38"/>
  <c r="F435" i="38"/>
  <c r="H435" i="38" s="1"/>
  <c r="AE435" i="38"/>
  <c r="AM436" i="38"/>
  <c r="F439" i="38"/>
  <c r="J439" i="38" s="1"/>
  <c r="F383" i="38"/>
  <c r="J383" i="38" s="1"/>
  <c r="AM460" i="38"/>
  <c r="AM248" i="38"/>
  <c r="AE249" i="38"/>
  <c r="F250" i="38"/>
  <c r="H250" i="38" s="1"/>
  <c r="AE250" i="38"/>
  <c r="AM251" i="38"/>
  <c r="AM252" i="38"/>
  <c r="AE253" i="38"/>
  <c r="F254" i="38"/>
  <c r="H254" i="38" s="1"/>
  <c r="AM255" i="38"/>
  <c r="AQ255" i="38"/>
  <c r="AI256" i="38"/>
  <c r="AE257" i="38"/>
  <c r="F258" i="38"/>
  <c r="AQ258" i="38"/>
  <c r="AQ259" i="38"/>
  <c r="E260" i="38"/>
  <c r="AQ261" i="38"/>
  <c r="AI262" i="38"/>
  <c r="AI263" i="38"/>
  <c r="F264" i="38"/>
  <c r="H264" i="38" s="1"/>
  <c r="AQ264" i="38"/>
  <c r="AQ265" i="38"/>
  <c r="AI266" i="38"/>
  <c r="AI268" i="38"/>
  <c r="AI269" i="38"/>
  <c r="F270" i="38"/>
  <c r="J270" i="38" s="1"/>
  <c r="AQ270" i="38"/>
  <c r="AQ271" i="38"/>
  <c r="AI272" i="38"/>
  <c r="AI273" i="38"/>
  <c r="F274" i="38"/>
  <c r="AQ274" i="38"/>
  <c r="AQ275" i="38"/>
  <c r="AI276" i="38"/>
  <c r="AI277" i="38"/>
  <c r="F278" i="38"/>
  <c r="H278" i="38" s="1"/>
  <c r="AQ278" i="38"/>
  <c r="AQ279" i="38"/>
  <c r="AI280" i="38"/>
  <c r="AI281" i="38"/>
  <c r="F282" i="38"/>
  <c r="H282" i="38" s="1"/>
  <c r="AQ282" i="38"/>
  <c r="AQ283" i="38"/>
  <c r="AI284" i="38"/>
  <c r="AI285" i="38"/>
  <c r="F286" i="38"/>
  <c r="J286" i="38" s="1"/>
  <c r="AQ286" i="38"/>
  <c r="AQ287" i="38"/>
  <c r="AI288" i="38"/>
  <c r="AI289" i="38"/>
  <c r="F290" i="38"/>
  <c r="J290" i="38" s="1"/>
  <c r="AQ290" i="38"/>
  <c r="AQ291" i="38"/>
  <c r="AI292" i="38"/>
  <c r="AI293" i="38"/>
  <c r="F294" i="38"/>
  <c r="J294" i="38" s="1"/>
  <c r="AQ294" i="38"/>
  <c r="AQ295" i="38"/>
  <c r="AI296" i="38"/>
  <c r="AI297" i="38"/>
  <c r="F298" i="38"/>
  <c r="H298" i="38" s="1"/>
  <c r="AQ298" i="38"/>
  <c r="AQ299" i="38"/>
  <c r="AI300" i="38"/>
  <c r="AI301" i="38"/>
  <c r="F302" i="38"/>
  <c r="J302" i="38" s="1"/>
  <c r="AQ302" i="38"/>
  <c r="AQ303" i="38"/>
  <c r="AI304" i="38"/>
  <c r="AI305" i="38"/>
  <c r="F306" i="38"/>
  <c r="J306" i="38" s="1"/>
  <c r="AQ306" i="38"/>
  <c r="AQ307" i="38"/>
  <c r="AI308" i="38"/>
  <c r="AI309" i="38"/>
  <c r="F310" i="38"/>
  <c r="J310" i="38" s="1"/>
  <c r="AQ310" i="38"/>
  <c r="AQ311" i="38"/>
  <c r="AI313" i="38"/>
  <c r="F314" i="38"/>
  <c r="J314" i="38" s="1"/>
  <c r="AQ314" i="38"/>
  <c r="AQ315" i="38"/>
  <c r="AI316" i="38"/>
  <c r="AI317" i="38"/>
  <c r="F318" i="38"/>
  <c r="AQ318" i="38"/>
  <c r="AQ319" i="38"/>
  <c r="AI320" i="38"/>
  <c r="AI321" i="38"/>
  <c r="F322" i="38"/>
  <c r="J322" i="38" s="1"/>
  <c r="AQ322" i="38"/>
  <c r="AQ323" i="38"/>
  <c r="AI324" i="38"/>
  <c r="AI325" i="38"/>
  <c r="F326" i="38"/>
  <c r="H326" i="38" s="1"/>
  <c r="AQ326" i="38"/>
  <c r="F329" i="38"/>
  <c r="J329" i="38" s="1"/>
  <c r="M328" i="38"/>
  <c r="M327" i="38" s="1"/>
  <c r="Q328" i="38"/>
  <c r="Q327" i="38" s="1"/>
  <c r="U328" i="38"/>
  <c r="U327" i="38" s="1"/>
  <c r="Y328" i="38"/>
  <c r="Y327" i="38" s="1"/>
  <c r="AE329" i="38"/>
  <c r="AM330" i="38"/>
  <c r="AM331" i="38"/>
  <c r="AE332" i="38"/>
  <c r="F333" i="38"/>
  <c r="AE333" i="38"/>
  <c r="AM334" i="38"/>
  <c r="AM335" i="38"/>
  <c r="AE336" i="38"/>
  <c r="F337" i="38"/>
  <c r="H337" i="38" s="1"/>
  <c r="AE337" i="38"/>
  <c r="AM338" i="38"/>
  <c r="AM339" i="38"/>
  <c r="AE340" i="38"/>
  <c r="F341" i="38"/>
  <c r="H341" i="38" s="1"/>
  <c r="AE341" i="38"/>
  <c r="AM342" i="38"/>
  <c r="AM343" i="38"/>
  <c r="AE344" i="38"/>
  <c r="AC345" i="38"/>
  <c r="F346" i="38"/>
  <c r="J346" i="38" s="1"/>
  <c r="AH345" i="38"/>
  <c r="AQ346" i="38"/>
  <c r="AQ347" i="38"/>
  <c r="AI348" i="38"/>
  <c r="AI349" i="38"/>
  <c r="F350" i="38"/>
  <c r="H350" i="38" s="1"/>
  <c r="AQ350" i="38"/>
  <c r="AQ351" i="38"/>
  <c r="AI352" i="38"/>
  <c r="AI353" i="38"/>
  <c r="F354" i="38"/>
  <c r="J354" i="38" s="1"/>
  <c r="AQ354" i="38"/>
  <c r="AQ355" i="38"/>
  <c r="AI356" i="38"/>
  <c r="AI357" i="38"/>
  <c r="F358" i="38"/>
  <c r="H358" i="38" s="1"/>
  <c r="AQ358" i="38"/>
  <c r="AQ359" i="38"/>
  <c r="AI360" i="38"/>
  <c r="AI361" i="38"/>
  <c r="F362" i="38"/>
  <c r="H362" i="38" s="1"/>
  <c r="AQ362" i="38"/>
  <c r="AQ363" i="38"/>
  <c r="AI364" i="38"/>
  <c r="AI365" i="38"/>
  <c r="F366" i="38"/>
  <c r="J366" i="38" s="1"/>
  <c r="AQ366" i="38"/>
  <c r="AQ367" i="38"/>
  <c r="AI368" i="38"/>
  <c r="AI369" i="38"/>
  <c r="F370" i="38"/>
  <c r="J370" i="38" s="1"/>
  <c r="AQ370" i="38"/>
  <c r="AQ371" i="38"/>
  <c r="AI372" i="38"/>
  <c r="AI373" i="38"/>
  <c r="F374" i="38"/>
  <c r="H374" i="38" s="1"/>
  <c r="AQ374" i="38"/>
  <c r="AQ375" i="38"/>
  <c r="AI376" i="38"/>
  <c r="AI377" i="38"/>
  <c r="F378" i="38"/>
  <c r="H378" i="38" s="1"/>
  <c r="AQ378" i="38"/>
  <c r="AQ379" i="38"/>
  <c r="AI380" i="38"/>
  <c r="AI381" i="38"/>
  <c r="F382" i="38"/>
  <c r="H382" i="38" s="1"/>
  <c r="AQ382" i="38"/>
  <c r="AG383" i="38"/>
  <c r="N383" i="38"/>
  <c r="R383" i="38"/>
  <c r="V383" i="38"/>
  <c r="Z383" i="38"/>
  <c r="AD383" i="38"/>
  <c r="AM384" i="38"/>
  <c r="AM385" i="38"/>
  <c r="AE386" i="38"/>
  <c r="F387" i="38"/>
  <c r="J387" i="38" s="1"/>
  <c r="AE387" i="38"/>
  <c r="AM388" i="38"/>
  <c r="AK389" i="38"/>
  <c r="AI390" i="38"/>
  <c r="AP389" i="38"/>
  <c r="AI391" i="38"/>
  <c r="F392" i="38"/>
  <c r="H392" i="38" s="1"/>
  <c r="AQ392" i="38"/>
  <c r="AQ393" i="38"/>
  <c r="AI394" i="38"/>
  <c r="AI395" i="38"/>
  <c r="F396" i="38"/>
  <c r="H396" i="38" s="1"/>
  <c r="AQ396" i="38"/>
  <c r="AE400" i="38"/>
  <c r="F401" i="38"/>
  <c r="J401" i="38" s="1"/>
  <c r="AE401" i="38"/>
  <c r="AM402" i="38"/>
  <c r="AM403" i="38"/>
  <c r="AE404" i="38"/>
  <c r="F405" i="38"/>
  <c r="J405" i="38" s="1"/>
  <c r="AE405" i="38"/>
  <c r="AM406" i="38"/>
  <c r="AM407" i="38"/>
  <c r="AE408" i="38"/>
  <c r="F409" i="38"/>
  <c r="J409" i="38" s="1"/>
  <c r="AE409" i="38"/>
  <c r="AM410" i="38"/>
  <c r="AM411" i="38"/>
  <c r="AE412" i="38"/>
  <c r="F413" i="38"/>
  <c r="J413" i="38" s="1"/>
  <c r="AE413" i="38"/>
  <c r="AM414" i="38"/>
  <c r="AM415" i="38"/>
  <c r="AE416" i="38"/>
  <c r="F417" i="38"/>
  <c r="J417" i="38" s="1"/>
  <c r="AE417" i="38"/>
  <c r="AM418" i="38"/>
  <c r="AM419" i="38"/>
  <c r="AE420" i="38"/>
  <c r="F421" i="38"/>
  <c r="J421" i="38" s="1"/>
  <c r="AE421" i="38"/>
  <c r="AM422" i="38"/>
  <c r="AM423" i="38"/>
  <c r="AE424" i="38"/>
  <c r="F425" i="38"/>
  <c r="H425" i="38" s="1"/>
  <c r="AE425" i="38"/>
  <c r="AM426" i="38"/>
  <c r="AM427" i="38"/>
  <c r="AE428" i="38"/>
  <c r="F429" i="38"/>
  <c r="J429" i="38" s="1"/>
  <c r="AE429" i="38"/>
  <c r="AM430" i="38"/>
  <c r="AM431" i="38"/>
  <c r="AE432" i="38"/>
  <c r="F433" i="38"/>
  <c r="H433" i="38" s="1"/>
  <c r="AE433" i="38"/>
  <c r="AM434" i="38"/>
  <c r="AM435" i="38"/>
  <c r="AE436" i="38"/>
  <c r="F437" i="38"/>
  <c r="J437" i="38" s="1"/>
  <c r="AE437" i="38"/>
  <c r="AM438" i="38"/>
  <c r="AN459" i="38"/>
  <c r="D29" i="7"/>
  <c r="D86" i="7"/>
  <c r="D181" i="7"/>
  <c r="F147" i="8"/>
  <c r="G147" i="8" s="1"/>
  <c r="F148" i="8"/>
  <c r="G148" i="8" s="1"/>
  <c r="F159" i="8"/>
  <c r="G159" i="8" s="1"/>
  <c r="F160" i="8"/>
  <c r="G160" i="8" s="1"/>
  <c r="F171" i="8"/>
  <c r="G171" i="8" s="1"/>
  <c r="F172" i="8"/>
  <c r="G172" i="8" s="1"/>
  <c r="F202" i="8"/>
  <c r="G202" i="8" s="1"/>
  <c r="F201" i="8"/>
  <c r="G201" i="8" s="1"/>
  <c r="F208" i="8"/>
  <c r="G208" i="8" s="1"/>
  <c r="F207" i="8"/>
  <c r="G207" i="8" s="1"/>
  <c r="F214" i="8"/>
  <c r="G214" i="8" s="1"/>
  <c r="F213" i="8"/>
  <c r="G213" i="8" s="1"/>
  <c r="F220" i="8"/>
  <c r="G220" i="8" s="1"/>
  <c r="F219" i="8"/>
  <c r="G219" i="8" s="1"/>
  <c r="F226" i="8"/>
  <c r="G226" i="8" s="1"/>
  <c r="F225" i="8"/>
  <c r="G225" i="8" s="1"/>
  <c r="F232" i="8"/>
  <c r="G232" i="8" s="1"/>
  <c r="F231" i="8"/>
  <c r="G231" i="8" s="1"/>
  <c r="F238" i="8"/>
  <c r="G238" i="8" s="1"/>
  <c r="F237" i="8"/>
  <c r="G237" i="8" s="1"/>
  <c r="F442" i="8"/>
  <c r="G442" i="8" s="1"/>
  <c r="F441" i="8"/>
  <c r="G441" i="8" s="1"/>
  <c r="F466" i="8"/>
  <c r="G466" i="8" s="1"/>
  <c r="F465" i="8"/>
  <c r="G465" i="8" s="1"/>
  <c r="F643" i="8"/>
  <c r="G643" i="8" s="1"/>
  <c r="F642" i="8"/>
  <c r="G642" i="8" s="1"/>
  <c r="F769" i="8"/>
  <c r="G769" i="8" s="1"/>
  <c r="F768" i="8"/>
  <c r="G768" i="8" s="1"/>
  <c r="F907" i="8"/>
  <c r="G907" i="8" s="1"/>
  <c r="F906" i="8"/>
  <c r="G906" i="8" s="1"/>
  <c r="AM465" i="38"/>
  <c r="AQ469" i="38"/>
  <c r="AI483" i="38"/>
  <c r="AQ487" i="38"/>
  <c r="AQ492" i="38"/>
  <c r="AO500" i="38"/>
  <c r="AM501" i="38"/>
  <c r="AM505" i="38"/>
  <c r="AJ509" i="38"/>
  <c r="AQ513" i="38"/>
  <c r="AQ517" i="38"/>
  <c r="AM522" i="38"/>
  <c r="D527" i="38"/>
  <c r="AG527" i="38"/>
  <c r="AM530" i="38"/>
  <c r="AM534" i="38"/>
  <c r="AE536" i="38"/>
  <c r="AM538" i="38"/>
  <c r="AM542" i="38"/>
  <c r="AE544" i="38"/>
  <c r="AM546" i="38"/>
  <c r="AB560" i="38"/>
  <c r="F79" i="8"/>
  <c r="G79" i="8" s="1"/>
  <c r="F78" i="8"/>
  <c r="G78" i="8" s="1"/>
  <c r="F448" i="8"/>
  <c r="G448" i="8" s="1"/>
  <c r="F447" i="8"/>
  <c r="G447" i="8" s="1"/>
  <c r="F472" i="8"/>
  <c r="G472" i="8" s="1"/>
  <c r="F471" i="8"/>
  <c r="G471" i="8" s="1"/>
  <c r="F625" i="8"/>
  <c r="G625" i="8" s="1"/>
  <c r="F624" i="8"/>
  <c r="G624" i="8" s="1"/>
  <c r="F649" i="8"/>
  <c r="G649" i="8" s="1"/>
  <c r="F648" i="8"/>
  <c r="G648" i="8" s="1"/>
  <c r="AM440" i="38"/>
  <c r="F443" i="38"/>
  <c r="J443" i="38" s="1"/>
  <c r="F451" i="38"/>
  <c r="J451" i="38" s="1"/>
  <c r="F455" i="38"/>
  <c r="H455" i="38" s="1"/>
  <c r="F462" i="38"/>
  <c r="J462" i="38" s="1"/>
  <c r="AQ462" i="38"/>
  <c r="AQ463" i="38"/>
  <c r="AI465" i="38"/>
  <c r="AM472" i="38"/>
  <c r="AE474" i="38"/>
  <c r="AE478" i="38"/>
  <c r="F479" i="38"/>
  <c r="H479" i="38" s="1"/>
  <c r="AE479" i="38"/>
  <c r="AM480" i="38"/>
  <c r="AM484" i="38"/>
  <c r="AN485" i="38"/>
  <c r="N485" i="38"/>
  <c r="AB489" i="38"/>
  <c r="F490" i="38"/>
  <c r="J490" i="38" s="1"/>
  <c r="AE493" i="38"/>
  <c r="F494" i="38"/>
  <c r="J494" i="38" s="1"/>
  <c r="AM495" i="38"/>
  <c r="AI496" i="38"/>
  <c r="AF500" i="38"/>
  <c r="AK500" i="38"/>
  <c r="AE501" i="38"/>
  <c r="AQ502" i="38"/>
  <c r="AQ503" i="38"/>
  <c r="AI505" i="38"/>
  <c r="F506" i="38"/>
  <c r="H506" i="38" s="1"/>
  <c r="AQ506" i="38"/>
  <c r="AQ507" i="38"/>
  <c r="AI508" i="38"/>
  <c r="AF509" i="38"/>
  <c r="AE510" i="38"/>
  <c r="F511" i="38"/>
  <c r="J511" i="38" s="1"/>
  <c r="AQ511" i="38"/>
  <c r="AQ512" i="38"/>
  <c r="AI513" i="38"/>
  <c r="AE514" i="38"/>
  <c r="F515" i="38"/>
  <c r="H515" i="38" s="1"/>
  <c r="AM516" i="38"/>
  <c r="AI517" i="38"/>
  <c r="AE518" i="38"/>
  <c r="AM520" i="38"/>
  <c r="AE522" i="38"/>
  <c r="AI522" i="38"/>
  <c r="F523" i="38"/>
  <c r="J523" i="38" s="1"/>
  <c r="AQ523" i="38"/>
  <c r="AQ524" i="38"/>
  <c r="AI525" i="38"/>
  <c r="E527" i="38"/>
  <c r="AQ528" i="38"/>
  <c r="AI529" i="38"/>
  <c r="AI530" i="38"/>
  <c r="F531" i="38"/>
  <c r="J531" i="38" s="1"/>
  <c r="AQ531" i="38"/>
  <c r="AQ532" i="38"/>
  <c r="AI533" i="38"/>
  <c r="AI534" i="38"/>
  <c r="F535" i="38"/>
  <c r="H535" i="38" s="1"/>
  <c r="AQ535" i="38"/>
  <c r="AQ536" i="38"/>
  <c r="AI537" i="38"/>
  <c r="AI538" i="38"/>
  <c r="F539" i="38"/>
  <c r="J539" i="38" s="1"/>
  <c r="AQ539" i="38"/>
  <c r="AQ540" i="38"/>
  <c r="AI542" i="38"/>
  <c r="F543" i="38"/>
  <c r="J543" i="38" s="1"/>
  <c r="AQ543" i="38"/>
  <c r="AQ544" i="38"/>
  <c r="AI545" i="38"/>
  <c r="AI546" i="38"/>
  <c r="F547" i="38"/>
  <c r="J547" i="38" s="1"/>
  <c r="AQ547" i="38"/>
  <c r="AJ548" i="38"/>
  <c r="AO548" i="38"/>
  <c r="AQ548" i="38" s="1"/>
  <c r="K549" i="38"/>
  <c r="O549" i="38"/>
  <c r="S549" i="38"/>
  <c r="W549" i="38"/>
  <c r="AA549" i="38"/>
  <c r="AF549" i="38"/>
  <c r="AI549" i="38" s="1"/>
  <c r="AK549" i="38"/>
  <c r="AP549" i="38"/>
  <c r="L550" i="38"/>
  <c r="P550" i="38"/>
  <c r="T550" i="38"/>
  <c r="X550" i="38"/>
  <c r="AB550" i="38"/>
  <c r="AG550" i="38"/>
  <c r="AI550" i="38" s="1"/>
  <c r="AL550" i="38"/>
  <c r="AM550" i="38" s="1"/>
  <c r="D551" i="38"/>
  <c r="M551" i="38"/>
  <c r="Q551" i="38"/>
  <c r="U551" i="38"/>
  <c r="Y551" i="38"/>
  <c r="AC551" i="38"/>
  <c r="AE551" i="38" s="1"/>
  <c r="AH551" i="38"/>
  <c r="AI551" i="38" s="1"/>
  <c r="AN551" i="38"/>
  <c r="E552" i="38"/>
  <c r="N552" i="38"/>
  <c r="R552" i="38"/>
  <c r="V552" i="38"/>
  <c r="Z552" i="38"/>
  <c r="AD552" i="38"/>
  <c r="AE552" i="38" s="1"/>
  <c r="AJ552" i="38"/>
  <c r="AM552" i="38" s="1"/>
  <c r="AO552" i="38"/>
  <c r="AQ552" i="38" s="1"/>
  <c r="K553" i="38"/>
  <c r="O553" i="38"/>
  <c r="S553" i="38"/>
  <c r="W553" i="38"/>
  <c r="AA553" i="38"/>
  <c r="AF553" i="38"/>
  <c r="AI553" i="38" s="1"/>
  <c r="AK553" i="38"/>
  <c r="AM553" i="38" s="1"/>
  <c r="AP553" i="38"/>
  <c r="AQ553" i="38" s="1"/>
  <c r="L554" i="38"/>
  <c r="P554" i="38"/>
  <c r="T554" i="38"/>
  <c r="X554" i="38"/>
  <c r="AD554" i="38"/>
  <c r="AK554" i="38"/>
  <c r="AM554" i="38" s="1"/>
  <c r="D555" i="38"/>
  <c r="O555" i="38"/>
  <c r="T555" i="38"/>
  <c r="Y555" i="38"/>
  <c r="AF555" i="38"/>
  <c r="AI555" i="38" s="1"/>
  <c r="AL555" i="38"/>
  <c r="E556" i="38"/>
  <c r="F556" i="38" s="1"/>
  <c r="P556" i="38"/>
  <c r="U556" i="38"/>
  <c r="Z556" i="38"/>
  <c r="AG556" i="38"/>
  <c r="AN556" i="38"/>
  <c r="K557" i="38"/>
  <c r="Q557" i="38"/>
  <c r="V557" i="38"/>
  <c r="AA557" i="38"/>
  <c r="AH557" i="38"/>
  <c r="AO557" i="38"/>
  <c r="AQ557" i="38" s="1"/>
  <c r="L558" i="38"/>
  <c r="R558" i="38"/>
  <c r="W558" i="38"/>
  <c r="AB558" i="38"/>
  <c r="AJ558" i="38"/>
  <c r="AM558" i="38" s="1"/>
  <c r="AP558" i="38"/>
  <c r="M559" i="38"/>
  <c r="S559" i="38"/>
  <c r="X559" i="38"/>
  <c r="AC559" i="38"/>
  <c r="AK559" i="38"/>
  <c r="D561" i="38"/>
  <c r="O561" i="38"/>
  <c r="T561" i="38"/>
  <c r="Y561" i="38"/>
  <c r="AF561" i="38"/>
  <c r="AL561" i="38"/>
  <c r="E562" i="38"/>
  <c r="F562" i="38" s="1"/>
  <c r="P562" i="38"/>
  <c r="U562" i="38"/>
  <c r="Z562" i="38"/>
  <c r="AG562" i="38"/>
  <c r="AN562" i="38"/>
  <c r="L563" i="38"/>
  <c r="L560" i="38" s="1"/>
  <c r="T563" i="38"/>
  <c r="AA563" i="38"/>
  <c r="AJ563" i="38"/>
  <c r="K564" i="38"/>
  <c r="Q564" i="38"/>
  <c r="X564" i="38"/>
  <c r="AG564" i="38"/>
  <c r="AP564" i="38"/>
  <c r="N565" i="38"/>
  <c r="V565" i="38"/>
  <c r="AC565" i="38"/>
  <c r="AE565" i="38" s="1"/>
  <c r="D162" i="7"/>
  <c r="F28" i="8"/>
  <c r="G28" i="8" s="1"/>
  <c r="F40" i="8"/>
  <c r="G40" i="8" s="1"/>
  <c r="F52" i="8"/>
  <c r="G52" i="8" s="1"/>
  <c r="F205" i="8"/>
  <c r="G205" i="8" s="1"/>
  <c r="F204" i="8"/>
  <c r="G204" i="8" s="1"/>
  <c r="F211" i="8"/>
  <c r="G211" i="8" s="1"/>
  <c r="F210" i="8"/>
  <c r="G210" i="8" s="1"/>
  <c r="F217" i="8"/>
  <c r="G217" i="8" s="1"/>
  <c r="F216" i="8"/>
  <c r="G216" i="8" s="1"/>
  <c r="F223" i="8"/>
  <c r="G223" i="8" s="1"/>
  <c r="F222" i="8"/>
  <c r="G222" i="8" s="1"/>
  <c r="F229" i="8"/>
  <c r="G229" i="8" s="1"/>
  <c r="F228" i="8"/>
  <c r="G228" i="8" s="1"/>
  <c r="F235" i="8"/>
  <c r="G235" i="8" s="1"/>
  <c r="F234" i="8"/>
  <c r="G234" i="8" s="1"/>
  <c r="F388" i="8"/>
  <c r="G388" i="8" s="1"/>
  <c r="F387" i="8"/>
  <c r="G387" i="8" s="1"/>
  <c r="F400" i="8"/>
  <c r="G400" i="8" s="1"/>
  <c r="F399" i="8"/>
  <c r="G399" i="8" s="1"/>
  <c r="F412" i="8"/>
  <c r="G412" i="8" s="1"/>
  <c r="F411" i="8"/>
  <c r="G411" i="8" s="1"/>
  <c r="F454" i="8"/>
  <c r="G454" i="8" s="1"/>
  <c r="F453" i="8"/>
  <c r="G453" i="8" s="1"/>
  <c r="F478" i="8"/>
  <c r="G478" i="8" s="1"/>
  <c r="F477" i="8"/>
  <c r="G477" i="8" s="1"/>
  <c r="F508" i="8"/>
  <c r="G508" i="8" s="1"/>
  <c r="F507" i="8"/>
  <c r="G507" i="8" s="1"/>
  <c r="F631" i="8"/>
  <c r="G631" i="8" s="1"/>
  <c r="F630" i="8"/>
  <c r="G630" i="8" s="1"/>
  <c r="F655" i="8"/>
  <c r="G655" i="8" s="1"/>
  <c r="F654" i="8"/>
  <c r="G654" i="8" s="1"/>
  <c r="F823" i="8"/>
  <c r="G823" i="8" s="1"/>
  <c r="F822" i="8"/>
  <c r="G822" i="8" s="1"/>
  <c r="F465" i="38"/>
  <c r="H465" i="38" s="1"/>
  <c r="AI469" i="38"/>
  <c r="F470" i="38"/>
  <c r="H470" i="38" s="1"/>
  <c r="AQ470" i="38"/>
  <c r="F474" i="38"/>
  <c r="H474" i="38" s="1"/>
  <c r="AQ474" i="38"/>
  <c r="AQ475" i="38"/>
  <c r="AI476" i="38"/>
  <c r="AI477" i="38"/>
  <c r="F478" i="38"/>
  <c r="H478" i="38" s="1"/>
  <c r="AQ479" i="38"/>
  <c r="AI481" i="38"/>
  <c r="F482" i="38"/>
  <c r="J482" i="38" s="1"/>
  <c r="AQ482" i="38"/>
  <c r="AQ483" i="38"/>
  <c r="AI484" i="38"/>
  <c r="AO485" i="38"/>
  <c r="F488" i="38"/>
  <c r="J488" i="38" s="1"/>
  <c r="AQ488" i="38"/>
  <c r="AM490" i="38"/>
  <c r="AQ490" i="38"/>
  <c r="AI491" i="38"/>
  <c r="AE492" i="38"/>
  <c r="F493" i="38"/>
  <c r="H493" i="38" s="1"/>
  <c r="AQ493" i="38"/>
  <c r="AM494" i="38"/>
  <c r="AI495" i="38"/>
  <c r="AE496" i="38"/>
  <c r="F497" i="38"/>
  <c r="H497" i="38" s="1"/>
  <c r="AM498" i="38"/>
  <c r="AB500" i="38"/>
  <c r="D500" i="38"/>
  <c r="AM502" i="38"/>
  <c r="AI503" i="38"/>
  <c r="AM503" i="38"/>
  <c r="AE504" i="38"/>
  <c r="F505" i="38"/>
  <c r="J505" i="38" s="1"/>
  <c r="AM507" i="38"/>
  <c r="AE508" i="38"/>
  <c r="AB509" i="38"/>
  <c r="F510" i="38"/>
  <c r="H510" i="38" s="1"/>
  <c r="AM511" i="38"/>
  <c r="AI512" i="38"/>
  <c r="AE513" i="38"/>
  <c r="F514" i="38"/>
  <c r="H514" i="38" s="1"/>
  <c r="AQ514" i="38"/>
  <c r="AM515" i="38"/>
  <c r="AI516" i="38"/>
  <c r="AE517" i="38"/>
  <c r="AQ518" i="38"/>
  <c r="AQ519" i="38"/>
  <c r="AI520" i="38"/>
  <c r="AE521" i="38"/>
  <c r="F522" i="38"/>
  <c r="H522" i="38" s="1"/>
  <c r="AM523" i="38"/>
  <c r="AI524" i="38"/>
  <c r="AM524" i="38"/>
  <c r="AE525" i="38"/>
  <c r="AJ527" i="38"/>
  <c r="AM528" i="38"/>
  <c r="AE529" i="38"/>
  <c r="F530" i="38"/>
  <c r="H530" i="38" s="1"/>
  <c r="AM531" i="38"/>
  <c r="AM532" i="38"/>
  <c r="AE533" i="38"/>
  <c r="F534" i="38"/>
  <c r="H534" i="38" s="1"/>
  <c r="AE534" i="38"/>
  <c r="AM535" i="38"/>
  <c r="AM536" i="38"/>
  <c r="AE537" i="38"/>
  <c r="F538" i="38"/>
  <c r="J538" i="38" s="1"/>
  <c r="AE538" i="38"/>
  <c r="AM539" i="38"/>
  <c r="AM540" i="38"/>
  <c r="F542" i="38"/>
  <c r="H542" i="38" s="1"/>
  <c r="AE542" i="38"/>
  <c r="AM543" i="38"/>
  <c r="AM544" i="38"/>
  <c r="AE545" i="38"/>
  <c r="F546" i="38"/>
  <c r="H546" i="38" s="1"/>
  <c r="AE546" i="38"/>
  <c r="AM547" i="38"/>
  <c r="AE549" i="38"/>
  <c r="F550" i="38"/>
  <c r="H550" i="38" s="1"/>
  <c r="AM551" i="38"/>
  <c r="AE553" i="38"/>
  <c r="F554" i="38"/>
  <c r="H554" i="38" s="1"/>
  <c r="AI559" i="38"/>
  <c r="AP565" i="38"/>
  <c r="AK565" i="38"/>
  <c r="AM565" i="38" s="1"/>
  <c r="AF565" i="38"/>
  <c r="AA565" i="38"/>
  <c r="W565" i="38"/>
  <c r="S565" i="38"/>
  <c r="O565" i="38"/>
  <c r="K565" i="38"/>
  <c r="AO564" i="38"/>
  <c r="AJ564" i="38"/>
  <c r="AD564" i="38"/>
  <c r="AE564" i="38" s="1"/>
  <c r="Z564" i="38"/>
  <c r="V564" i="38"/>
  <c r="R564" i="38"/>
  <c r="N564" i="38"/>
  <c r="E564" i="38"/>
  <c r="AN563" i="38"/>
  <c r="AQ563" i="38" s="1"/>
  <c r="AH563" i="38"/>
  <c r="AH560" i="38" s="1"/>
  <c r="AC563" i="38"/>
  <c r="Y563" i="38"/>
  <c r="U563" i="38"/>
  <c r="Q563" i="38"/>
  <c r="M563" i="38"/>
  <c r="M560" i="38" s="1"/>
  <c r="D563" i="38"/>
  <c r="F563" i="38" s="1"/>
  <c r="H563" i="38" s="1"/>
  <c r="AN565" i="38"/>
  <c r="AQ565" i="38" s="1"/>
  <c r="AG565" i="38"/>
  <c r="Z565" i="38"/>
  <c r="U565" i="38"/>
  <c r="P565" i="38"/>
  <c r="E565" i="38"/>
  <c r="F565" i="38" s="1"/>
  <c r="AL564" i="38"/>
  <c r="AF564" i="38"/>
  <c r="Y564" i="38"/>
  <c r="T564" i="38"/>
  <c r="O564" i="38"/>
  <c r="D564" i="38"/>
  <c r="F564" i="38" s="1"/>
  <c r="H564" i="38" s="1"/>
  <c r="AK563" i="38"/>
  <c r="AD563" i="38"/>
  <c r="X563" i="38"/>
  <c r="S563" i="38"/>
  <c r="N563" i="38"/>
  <c r="AP562" i="38"/>
  <c r="AK562" i="38"/>
  <c r="AM562" i="38" s="1"/>
  <c r="AF562" i="38"/>
  <c r="AA562" i="38"/>
  <c r="W562" i="38"/>
  <c r="S562" i="38"/>
  <c r="O562" i="38"/>
  <c r="K562" i="38"/>
  <c r="AO561" i="38"/>
  <c r="AJ561" i="38"/>
  <c r="AD561" i="38"/>
  <c r="Z561" i="38"/>
  <c r="V561" i="38"/>
  <c r="R561" i="38"/>
  <c r="N561" i="38"/>
  <c r="E561" i="38"/>
  <c r="AO559" i="38"/>
  <c r="AQ559" i="38" s="1"/>
  <c r="AJ559" i="38"/>
  <c r="AD559" i="38"/>
  <c r="Z559" i="38"/>
  <c r="V559" i="38"/>
  <c r="R559" i="38"/>
  <c r="N559" i="38"/>
  <c r="E559" i="38"/>
  <c r="F559" i="38" s="1"/>
  <c r="AN558" i="38"/>
  <c r="AH558" i="38"/>
  <c r="AI558" i="38" s="1"/>
  <c r="AC558" i="38"/>
  <c r="Y558" i="38"/>
  <c r="U558" i="38"/>
  <c r="Q558" i="38"/>
  <c r="M558" i="38"/>
  <c r="D558" i="38"/>
  <c r="F558" i="38" s="1"/>
  <c r="J558" i="38" s="1"/>
  <c r="AL557" i="38"/>
  <c r="AM557" i="38" s="1"/>
  <c r="AG557" i="38"/>
  <c r="AB557" i="38"/>
  <c r="AE557" i="38" s="1"/>
  <c r="X557" i="38"/>
  <c r="T557" i="38"/>
  <c r="P557" i="38"/>
  <c r="L557" i="38"/>
  <c r="AP556" i="38"/>
  <c r="AK556" i="38"/>
  <c r="AM556" i="38" s="1"/>
  <c r="AF556" i="38"/>
  <c r="AA556" i="38"/>
  <c r="W556" i="38"/>
  <c r="S556" i="38"/>
  <c r="O556" i="38"/>
  <c r="K556" i="38"/>
  <c r="AO555" i="38"/>
  <c r="AQ555" i="38" s="1"/>
  <c r="AJ555" i="38"/>
  <c r="AD555" i="38"/>
  <c r="AE555" i="38" s="1"/>
  <c r="Z555" i="38"/>
  <c r="V555" i="38"/>
  <c r="R555" i="38"/>
  <c r="N555" i="38"/>
  <c r="E555" i="38"/>
  <c r="AN554" i="38"/>
  <c r="AQ554" i="38" s="1"/>
  <c r="AH554" i="38"/>
  <c r="AI554" i="38" s="1"/>
  <c r="AC554" i="38"/>
  <c r="Y554" i="38"/>
  <c r="G61" i="8"/>
  <c r="G60" i="8"/>
  <c r="F127" i="8"/>
  <c r="G127" i="8" s="1"/>
  <c r="F126" i="8"/>
  <c r="G126" i="8" s="1"/>
  <c r="F460" i="8"/>
  <c r="G460" i="8" s="1"/>
  <c r="F459" i="8"/>
  <c r="G459" i="8" s="1"/>
  <c r="F532" i="8"/>
  <c r="G532" i="8" s="1"/>
  <c r="F531" i="8"/>
  <c r="G531" i="8" s="1"/>
  <c r="F637" i="8"/>
  <c r="G637" i="8" s="1"/>
  <c r="F636" i="8"/>
  <c r="G636" i="8" s="1"/>
  <c r="F682" i="8"/>
  <c r="G682" i="8" s="1"/>
  <c r="F681" i="8"/>
  <c r="G681" i="8" s="1"/>
  <c r="F694" i="8"/>
  <c r="G694" i="8" s="1"/>
  <c r="F693" i="8"/>
  <c r="G693" i="8" s="1"/>
  <c r="F706" i="8"/>
  <c r="G706" i="8" s="1"/>
  <c r="F705" i="8"/>
  <c r="G705" i="8" s="1"/>
  <c r="F718" i="8"/>
  <c r="G718" i="8" s="1"/>
  <c r="F717" i="8"/>
  <c r="G717" i="8" s="1"/>
  <c r="F739" i="8"/>
  <c r="G739" i="8" s="1"/>
  <c r="F738" i="8"/>
  <c r="G738" i="8" s="1"/>
  <c r="F745" i="8"/>
  <c r="G745" i="8" s="1"/>
  <c r="F744" i="8"/>
  <c r="G744" i="8" s="1"/>
  <c r="G12" i="9"/>
  <c r="F259" i="8"/>
  <c r="G259" i="8" s="1"/>
  <c r="F258" i="8"/>
  <c r="G258" i="8" s="1"/>
  <c r="F348" i="8"/>
  <c r="G348" i="8" s="1"/>
  <c r="F349" i="8"/>
  <c r="G349" i="8" s="1"/>
  <c r="F361" i="8"/>
  <c r="G361" i="8" s="1"/>
  <c r="F360" i="8"/>
  <c r="G360" i="8" s="1"/>
  <c r="F382" i="8"/>
  <c r="G382" i="8" s="1"/>
  <c r="F381" i="8"/>
  <c r="G381" i="8" s="1"/>
  <c r="F394" i="8"/>
  <c r="G394" i="8" s="1"/>
  <c r="F393" i="8"/>
  <c r="G393" i="8" s="1"/>
  <c r="F406" i="8"/>
  <c r="G406" i="8" s="1"/>
  <c r="F405" i="8"/>
  <c r="G405"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487" i="8"/>
  <c r="G487" i="8" s="1"/>
  <c r="F486" i="8"/>
  <c r="G486" i="8" s="1"/>
  <c r="F520" i="8"/>
  <c r="G520" i="8" s="1"/>
  <c r="F519" i="8"/>
  <c r="G519" i="8" s="1"/>
  <c r="F622" i="8"/>
  <c r="G622" i="8" s="1"/>
  <c r="F621" i="8"/>
  <c r="G621" i="8" s="1"/>
  <c r="F628" i="8"/>
  <c r="G628" i="8" s="1"/>
  <c r="F627" i="8"/>
  <c r="G627" i="8" s="1"/>
  <c r="F634" i="8"/>
  <c r="G634" i="8" s="1"/>
  <c r="F633" i="8"/>
  <c r="G633" i="8" s="1"/>
  <c r="F640" i="8"/>
  <c r="G640" i="8" s="1"/>
  <c r="F639" i="8"/>
  <c r="G639" i="8" s="1"/>
  <c r="F646" i="8"/>
  <c r="G646" i="8" s="1"/>
  <c r="F645" i="8"/>
  <c r="G645" i="8" s="1"/>
  <c r="F652" i="8"/>
  <c r="G652" i="8" s="1"/>
  <c r="F651" i="8"/>
  <c r="G651" i="8" s="1"/>
  <c r="F658" i="8"/>
  <c r="G658" i="8" s="1"/>
  <c r="F657" i="8"/>
  <c r="G657" i="8" s="1"/>
  <c r="F688" i="8"/>
  <c r="G688" i="8" s="1"/>
  <c r="F687" i="8"/>
  <c r="G687" i="8" s="1"/>
  <c r="F700" i="8"/>
  <c r="G700" i="8" s="1"/>
  <c r="F699" i="8"/>
  <c r="G699" i="8" s="1"/>
  <c r="F712" i="8"/>
  <c r="G712" i="8" s="1"/>
  <c r="F711" i="8"/>
  <c r="G711" i="8" s="1"/>
  <c r="F757" i="8"/>
  <c r="G757" i="8" s="1"/>
  <c r="F756" i="8"/>
  <c r="G756" i="8" s="1"/>
  <c r="F832" i="8"/>
  <c r="G832" i="8" s="1"/>
  <c r="F831" i="8"/>
  <c r="G831" i="8" s="1"/>
  <c r="F85" i="8"/>
  <c r="G85" i="8" s="1"/>
  <c r="F84" i="8"/>
  <c r="G84" i="8" s="1"/>
  <c r="F91" i="8"/>
  <c r="G91" i="8" s="1"/>
  <c r="F90" i="8"/>
  <c r="G90" i="8" s="1"/>
  <c r="F97" i="8"/>
  <c r="G97" i="8" s="1"/>
  <c r="F96" i="8"/>
  <c r="G96" i="8" s="1"/>
  <c r="F103" i="8"/>
  <c r="G103" i="8" s="1"/>
  <c r="F102" i="8"/>
  <c r="G102" i="8" s="1"/>
  <c r="F109" i="8"/>
  <c r="G109" i="8" s="1"/>
  <c r="F108" i="8"/>
  <c r="G108" i="8" s="1"/>
  <c r="F115" i="8"/>
  <c r="G115" i="8" s="1"/>
  <c r="F114" i="8"/>
  <c r="G114" i="8" s="1"/>
  <c r="F139" i="8"/>
  <c r="G139" i="8" s="1"/>
  <c r="F181" i="8"/>
  <c r="G181" i="8" s="1"/>
  <c r="F180" i="8"/>
  <c r="G180" i="8" s="1"/>
  <c r="F198" i="8"/>
  <c r="G198" i="8" s="1"/>
  <c r="F241" i="8"/>
  <c r="G241" i="8" s="1"/>
  <c r="F240" i="8"/>
  <c r="G240"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19" i="8"/>
  <c r="G319" i="8" s="1"/>
  <c r="F318" i="8"/>
  <c r="G318" i="8" s="1"/>
  <c r="F391" i="8"/>
  <c r="G391" i="8" s="1"/>
  <c r="F390" i="8"/>
  <c r="G390" i="8" s="1"/>
  <c r="F403" i="8"/>
  <c r="G403" i="8" s="1"/>
  <c r="F402" i="8"/>
  <c r="G402" i="8" s="1"/>
  <c r="F415" i="8"/>
  <c r="G415" i="8" s="1"/>
  <c r="F414" i="8"/>
  <c r="G414" i="8" s="1"/>
  <c r="F439" i="8"/>
  <c r="G439" i="8" s="1"/>
  <c r="F438" i="8"/>
  <c r="G438" i="8" s="1"/>
  <c r="F502" i="8"/>
  <c r="G502" i="8" s="1"/>
  <c r="F501" i="8"/>
  <c r="G501" i="8" s="1"/>
  <c r="F526" i="8"/>
  <c r="G526" i="8" s="1"/>
  <c r="F525" i="8"/>
  <c r="G525" i="8" s="1"/>
  <c r="F685" i="8"/>
  <c r="G685" i="8" s="1"/>
  <c r="F684" i="8"/>
  <c r="G684" i="8" s="1"/>
  <c r="F697" i="8"/>
  <c r="G697" i="8" s="1"/>
  <c r="F696" i="8"/>
  <c r="G696" i="8" s="1"/>
  <c r="F709" i="8"/>
  <c r="G709" i="8" s="1"/>
  <c r="F708" i="8"/>
  <c r="G708" i="8" s="1"/>
  <c r="F763" i="8"/>
  <c r="G763" i="8" s="1"/>
  <c r="F762" i="8"/>
  <c r="G762" i="8" s="1"/>
  <c r="F804" i="8"/>
  <c r="G804" i="8" s="1"/>
  <c r="F805" i="8"/>
  <c r="G805" i="8" s="1"/>
  <c r="F817" i="8"/>
  <c r="G817" i="8" s="1"/>
  <c r="F816" i="8"/>
  <c r="G816" i="8" s="1"/>
  <c r="D105" i="7"/>
  <c r="G67" i="8"/>
  <c r="G66" i="8"/>
  <c r="F82" i="8"/>
  <c r="G82" i="8" s="1"/>
  <c r="F81" i="8"/>
  <c r="G81" i="8" s="1"/>
  <c r="F88" i="8"/>
  <c r="G88" i="8" s="1"/>
  <c r="F87" i="8"/>
  <c r="G87" i="8" s="1"/>
  <c r="F94" i="8"/>
  <c r="G94" i="8" s="1"/>
  <c r="F93" i="8"/>
  <c r="G93" i="8" s="1"/>
  <c r="F100" i="8"/>
  <c r="G100" i="8" s="1"/>
  <c r="F99" i="8"/>
  <c r="G99" i="8" s="1"/>
  <c r="F106" i="8"/>
  <c r="G106" i="8" s="1"/>
  <c r="F105" i="8"/>
  <c r="G105" i="8" s="1"/>
  <c r="F112" i="8"/>
  <c r="G112" i="8" s="1"/>
  <c r="F111" i="8"/>
  <c r="G111" i="8" s="1"/>
  <c r="F118" i="8"/>
  <c r="G118" i="8" s="1"/>
  <c r="F117" i="8"/>
  <c r="G117" i="8" s="1"/>
  <c r="F265" i="8"/>
  <c r="G265" i="8" s="1"/>
  <c r="F264" i="8"/>
  <c r="G264" i="8" s="1"/>
  <c r="F271" i="8"/>
  <c r="G271" i="8" s="1"/>
  <c r="F270" i="8"/>
  <c r="G270" i="8" s="1"/>
  <c r="F277" i="8"/>
  <c r="G277" i="8" s="1"/>
  <c r="F276" i="8"/>
  <c r="G276" i="8" s="1"/>
  <c r="F283" i="8"/>
  <c r="G283" i="8" s="1"/>
  <c r="F282" i="8"/>
  <c r="G282" i="8" s="1"/>
  <c r="F289" i="8"/>
  <c r="G289" i="8" s="1"/>
  <c r="F288" i="8"/>
  <c r="G288" i="8" s="1"/>
  <c r="F295" i="8"/>
  <c r="G295" i="8" s="1"/>
  <c r="F294" i="8"/>
  <c r="G294" i="8" s="1"/>
  <c r="F307" i="8"/>
  <c r="G307" i="8" s="1"/>
  <c r="F306" i="8"/>
  <c r="G306" i="8" s="1"/>
  <c r="F385" i="8"/>
  <c r="G385" i="8" s="1"/>
  <c r="F384" i="8"/>
  <c r="G384" i="8" s="1"/>
  <c r="F397" i="8"/>
  <c r="G397" i="8" s="1"/>
  <c r="F396" i="8"/>
  <c r="G396" i="8" s="1"/>
  <c r="F409" i="8"/>
  <c r="G409" i="8" s="1"/>
  <c r="F408" i="8"/>
  <c r="G408" i="8" s="1"/>
  <c r="F514" i="8"/>
  <c r="G514" i="8" s="1"/>
  <c r="F513" i="8"/>
  <c r="G513" i="8" s="1"/>
  <c r="F538" i="8"/>
  <c r="G538" i="8" s="1"/>
  <c r="F537" i="8"/>
  <c r="G537" i="8" s="1"/>
  <c r="F570" i="8"/>
  <c r="G570" i="8" s="1"/>
  <c r="F571" i="8"/>
  <c r="G571" i="8" s="1"/>
  <c r="F582" i="8"/>
  <c r="G582" i="8" s="1"/>
  <c r="F583" i="8"/>
  <c r="G583" i="8" s="1"/>
  <c r="F594" i="8"/>
  <c r="G594" i="8" s="1"/>
  <c r="F595" i="8"/>
  <c r="G595" i="8" s="1"/>
  <c r="F607" i="8"/>
  <c r="G607" i="8" s="1"/>
  <c r="F606" i="8"/>
  <c r="G606" i="8" s="1"/>
  <c r="F691" i="8"/>
  <c r="G691" i="8" s="1"/>
  <c r="F690" i="8"/>
  <c r="G690" i="8" s="1"/>
  <c r="F703" i="8"/>
  <c r="G703" i="8" s="1"/>
  <c r="F702" i="8"/>
  <c r="G702" i="8" s="1"/>
  <c r="F715" i="8"/>
  <c r="G715" i="8" s="1"/>
  <c r="F714" i="8"/>
  <c r="G714" i="8" s="1"/>
  <c r="F751" i="8"/>
  <c r="G751" i="8" s="1"/>
  <c r="F750" i="8"/>
  <c r="G750" i="8" s="1"/>
  <c r="F775" i="8"/>
  <c r="G775" i="8" s="1"/>
  <c r="F774" i="8"/>
  <c r="G774" i="8" s="1"/>
  <c r="F421" i="8"/>
  <c r="G421" i="8" s="1"/>
  <c r="F420" i="8"/>
  <c r="G420" i="8" s="1"/>
  <c r="F721" i="8"/>
  <c r="G721" i="8" s="1"/>
  <c r="F720" i="8"/>
  <c r="G720" i="8" s="1"/>
  <c r="F787" i="8"/>
  <c r="G787" i="8" s="1"/>
  <c r="F786" i="8"/>
  <c r="G786" i="8" s="1"/>
  <c r="F826" i="8"/>
  <c r="G826" i="8" s="1"/>
  <c r="F825" i="8"/>
  <c r="G825" i="8" s="1"/>
  <c r="D143" i="7"/>
  <c r="D219" i="7"/>
  <c r="F121" i="8"/>
  <c r="G121" i="8" s="1"/>
  <c r="F120" i="8"/>
  <c r="G120" i="8" s="1"/>
  <c r="F247" i="8"/>
  <c r="G247" i="8" s="1"/>
  <c r="F246" i="8"/>
  <c r="G246" i="8" s="1"/>
  <c r="F321" i="8"/>
  <c r="G321" i="8" s="1"/>
  <c r="F324" i="8"/>
  <c r="G324" i="8" s="1"/>
  <c r="F327" i="8"/>
  <c r="G327" i="8" s="1"/>
  <c r="F330" i="8"/>
  <c r="G330" i="8" s="1"/>
  <c r="F333" i="8"/>
  <c r="G333" i="8" s="1"/>
  <c r="F336" i="8"/>
  <c r="G336" i="8" s="1"/>
  <c r="F339" i="8"/>
  <c r="G339" i="8" s="1"/>
  <c r="F367" i="8"/>
  <c r="G367" i="8" s="1"/>
  <c r="F366" i="8"/>
  <c r="G366" i="8" s="1"/>
  <c r="F505" i="8"/>
  <c r="G505" i="8" s="1"/>
  <c r="F504" i="8"/>
  <c r="G504" i="8" s="1"/>
  <c r="F511" i="8"/>
  <c r="G511" i="8" s="1"/>
  <c r="F510" i="8"/>
  <c r="G510" i="8" s="1"/>
  <c r="F517" i="8"/>
  <c r="G517" i="8" s="1"/>
  <c r="F516" i="8"/>
  <c r="G516" i="8" s="1"/>
  <c r="F523" i="8"/>
  <c r="G523" i="8" s="1"/>
  <c r="F522" i="8"/>
  <c r="G522" i="8" s="1"/>
  <c r="F529" i="8"/>
  <c r="G529" i="8" s="1"/>
  <c r="F528" i="8"/>
  <c r="G528" i="8" s="1"/>
  <c r="F535" i="8"/>
  <c r="G535" i="8" s="1"/>
  <c r="F534" i="8"/>
  <c r="G534" i="8" s="1"/>
  <c r="F559" i="8"/>
  <c r="G559" i="8" s="1"/>
  <c r="F601" i="8"/>
  <c r="G601" i="8" s="1"/>
  <c r="F600" i="8"/>
  <c r="G600" i="8" s="1"/>
  <c r="F727" i="8"/>
  <c r="G727" i="8" s="1"/>
  <c r="F726" i="8"/>
  <c r="G726" i="8" s="1"/>
  <c r="F742" i="8"/>
  <c r="G742" i="8" s="1"/>
  <c r="F741" i="8"/>
  <c r="G741" i="8" s="1"/>
  <c r="F748" i="8"/>
  <c r="G748" i="8" s="1"/>
  <c r="F747" i="8"/>
  <c r="G747" i="8" s="1"/>
  <c r="F754" i="8"/>
  <c r="G754" i="8" s="1"/>
  <c r="F753" i="8"/>
  <c r="G753" i="8" s="1"/>
  <c r="F760" i="8"/>
  <c r="G760" i="8" s="1"/>
  <c r="F759" i="8"/>
  <c r="G759" i="8" s="1"/>
  <c r="F766" i="8"/>
  <c r="G766" i="8" s="1"/>
  <c r="F765" i="8"/>
  <c r="G765" i="8" s="1"/>
  <c r="F772" i="8"/>
  <c r="G772" i="8" s="1"/>
  <c r="F771" i="8"/>
  <c r="G771" i="8" s="1"/>
  <c r="F778" i="8"/>
  <c r="G778" i="8" s="1"/>
  <c r="F777" i="8"/>
  <c r="G777" i="8" s="1"/>
  <c r="F820" i="8"/>
  <c r="G820" i="8" s="1"/>
  <c r="F819" i="8"/>
  <c r="G819" i="8" s="1"/>
  <c r="F835" i="8"/>
  <c r="G835" i="8" s="1"/>
  <c r="F834" i="8"/>
  <c r="G834" i="8" s="1"/>
  <c r="F847" i="8"/>
  <c r="G847" i="8" s="1"/>
  <c r="F846" i="8"/>
  <c r="G846" i="8" s="1"/>
  <c r="F865" i="8"/>
  <c r="G865" i="8" s="1"/>
  <c r="F879" i="8"/>
  <c r="G879" i="8" s="1"/>
  <c r="F889" i="8"/>
  <c r="G889" i="8" s="1"/>
  <c r="F921" i="8"/>
  <c r="G921" i="8" s="1"/>
  <c r="F924" i="8"/>
  <c r="G924" i="8" s="1"/>
  <c r="F927" i="8"/>
  <c r="G927" i="8" s="1"/>
  <c r="F930" i="8"/>
  <c r="G930" i="8" s="1"/>
  <c r="F933" i="8"/>
  <c r="G933" i="8" s="1"/>
  <c r="F936" i="8"/>
  <c r="G936" i="8" s="1"/>
  <c r="F939" i="8"/>
  <c r="G939" i="8" s="1"/>
  <c r="F942" i="8"/>
  <c r="G942" i="8" s="1"/>
  <c r="F945" i="8"/>
  <c r="G945" i="8" s="1"/>
  <c r="F948" i="8"/>
  <c r="G948" i="8" s="1"/>
  <c r="F951" i="8"/>
  <c r="G951" i="8" s="1"/>
  <c r="F954" i="8"/>
  <c r="G954" i="8" s="1"/>
  <c r="F957" i="8"/>
  <c r="G957" i="8" s="1"/>
  <c r="F961" i="8"/>
  <c r="G961" i="8" s="1"/>
  <c r="F960" i="8"/>
  <c r="G960" i="8" s="1"/>
  <c r="F187" i="8"/>
  <c r="G187" i="8" s="1"/>
  <c r="F186" i="8"/>
  <c r="G186" i="8" s="1"/>
  <c r="F301" i="8"/>
  <c r="G301" i="8" s="1"/>
  <c r="F300" i="8"/>
  <c r="G300" i="8" s="1"/>
  <c r="F481" i="8"/>
  <c r="G481" i="8" s="1"/>
  <c r="F480" i="8"/>
  <c r="G480" i="8" s="1"/>
  <c r="F499" i="8"/>
  <c r="G499" i="8" s="1"/>
  <c r="F498" i="8"/>
  <c r="G498" i="8" s="1"/>
  <c r="F547" i="8"/>
  <c r="G547" i="8" s="1"/>
  <c r="F546" i="8"/>
  <c r="G546" i="8" s="1"/>
  <c r="F558" i="8"/>
  <c r="G558" i="8" s="1"/>
  <c r="F618" i="8"/>
  <c r="G618" i="8" s="1"/>
  <c r="F619" i="8"/>
  <c r="G619" i="8" s="1"/>
  <c r="F661" i="8"/>
  <c r="G661" i="8" s="1"/>
  <c r="F660" i="8"/>
  <c r="G660" i="8" s="1"/>
  <c r="F829" i="8"/>
  <c r="G829" i="8" s="1"/>
  <c r="F828" i="8"/>
  <c r="G828" i="8" s="1"/>
  <c r="F838" i="8"/>
  <c r="G838" i="8" s="1"/>
  <c r="F837" i="8"/>
  <c r="G837" i="8" s="1"/>
  <c r="F901" i="8"/>
  <c r="G901" i="8" s="1"/>
  <c r="F900" i="8"/>
  <c r="G900" i="8" s="1"/>
  <c r="D200" i="9"/>
  <c r="D103" i="10"/>
  <c r="F427" i="8"/>
  <c r="G427" i="8" s="1"/>
  <c r="F426" i="8"/>
  <c r="G426" i="8" s="1"/>
  <c r="F541" i="8"/>
  <c r="G541" i="8" s="1"/>
  <c r="F540" i="8"/>
  <c r="G540" i="8" s="1"/>
  <c r="F667" i="8"/>
  <c r="G667" i="8" s="1"/>
  <c r="F666" i="8"/>
  <c r="G666" i="8" s="1"/>
  <c r="F781" i="8"/>
  <c r="G781" i="8" s="1"/>
  <c r="F780" i="8"/>
  <c r="G780" i="8" s="1"/>
  <c r="D29" i="9"/>
  <c r="D86" i="9"/>
  <c r="D143" i="9"/>
  <c r="D181" i="9"/>
  <c r="D316" i="12"/>
  <c r="D493" i="12"/>
  <c r="D757" i="12"/>
  <c r="D10" i="12"/>
  <c r="F841" i="8"/>
  <c r="G841" i="8" s="1"/>
  <c r="F840" i="8"/>
  <c r="G840" i="8" s="1"/>
  <c r="F967" i="8"/>
  <c r="G967" i="8" s="1"/>
  <c r="Z29" i="38" s="1"/>
  <c r="F966" i="8"/>
  <c r="G966" i="8" s="1"/>
  <c r="D105" i="9"/>
  <c r="D195" i="10"/>
  <c r="D140" i="12"/>
  <c r="D5" i="42"/>
  <c r="C10" i="27" s="1"/>
  <c r="Q149" i="43"/>
  <c r="P149" i="43"/>
  <c r="Q153" i="43"/>
  <c r="P153" i="43"/>
  <c r="Q157" i="43"/>
  <c r="P157" i="43"/>
  <c r="Q161" i="43"/>
  <c r="P161" i="43"/>
  <c r="Q165" i="43"/>
  <c r="P165" i="43"/>
  <c r="Q169" i="43"/>
  <c r="P169" i="43"/>
  <c r="Q173" i="43"/>
  <c r="P173" i="43"/>
  <c r="Q177" i="43"/>
  <c r="P177" i="43"/>
  <c r="D54" i="12"/>
  <c r="D96" i="12"/>
  <c r="D272" i="12"/>
  <c r="D625" i="12"/>
  <c r="P23" i="43"/>
  <c r="P31" i="43"/>
  <c r="P39" i="43"/>
  <c r="P47" i="43"/>
  <c r="Q62" i="43"/>
  <c r="P62" i="43"/>
  <c r="Q66" i="43"/>
  <c r="P66" i="43"/>
  <c r="Q70" i="43"/>
  <c r="P70" i="43"/>
  <c r="Q74" i="43"/>
  <c r="P74" i="43"/>
  <c r="Q78" i="43"/>
  <c r="P78" i="43"/>
  <c r="Q82" i="43"/>
  <c r="P82" i="43"/>
  <c r="Q86" i="43"/>
  <c r="P86" i="43"/>
  <c r="Q90" i="43"/>
  <c r="P90" i="43"/>
  <c r="P110" i="43"/>
  <c r="P118" i="43"/>
  <c r="P126" i="43"/>
  <c r="P134" i="43"/>
  <c r="D184" i="12"/>
  <c r="D537" i="12"/>
  <c r="P17" i="43"/>
  <c r="P21" i="43"/>
  <c r="P29" i="43"/>
  <c r="P37" i="43"/>
  <c r="P45" i="43"/>
  <c r="P108" i="43"/>
  <c r="P116" i="43"/>
  <c r="P124" i="43"/>
  <c r="P132" i="43"/>
  <c r="D139" i="43"/>
  <c r="Q147" i="43"/>
  <c r="P147" i="43"/>
  <c r="Q151" i="43"/>
  <c r="P151" i="43"/>
  <c r="Q155" i="43"/>
  <c r="P155" i="43"/>
  <c r="Q159" i="43"/>
  <c r="P159" i="43"/>
  <c r="Q163" i="43"/>
  <c r="P163" i="43"/>
  <c r="Q167" i="43"/>
  <c r="P167" i="43"/>
  <c r="Q171" i="43"/>
  <c r="P171" i="43"/>
  <c r="Q175" i="43"/>
  <c r="P175" i="43"/>
  <c r="Q179" i="43"/>
  <c r="P179" i="43"/>
  <c r="D449" i="12"/>
  <c r="D669" i="12"/>
  <c r="D801" i="12"/>
  <c r="P27" i="43"/>
  <c r="P35" i="43"/>
  <c r="P43" i="43"/>
  <c r="Q60" i="43"/>
  <c r="P60" i="43"/>
  <c r="Q64" i="43"/>
  <c r="P64" i="43"/>
  <c r="Q68" i="43"/>
  <c r="P68" i="43"/>
  <c r="Q72" i="43"/>
  <c r="P72" i="43"/>
  <c r="Q76" i="43"/>
  <c r="P76" i="43"/>
  <c r="Q80" i="43"/>
  <c r="P80" i="43"/>
  <c r="Q84" i="43"/>
  <c r="P84" i="43"/>
  <c r="Q88" i="43"/>
  <c r="P88" i="43"/>
  <c r="Q92" i="43"/>
  <c r="P92" i="43"/>
  <c r="D96" i="43"/>
  <c r="P106" i="43"/>
  <c r="P114" i="43"/>
  <c r="P122" i="43"/>
  <c r="P130" i="43"/>
  <c r="P36" i="33"/>
  <c r="H17" i="38"/>
  <c r="J17" i="38"/>
  <c r="H21" i="38"/>
  <c r="J21" i="38"/>
  <c r="H25" i="38"/>
  <c r="J25" i="38"/>
  <c r="H29" i="38"/>
  <c r="J29" i="38"/>
  <c r="H33" i="38"/>
  <c r="J33" i="38"/>
  <c r="H37" i="38"/>
  <c r="J37" i="38"/>
  <c r="H41" i="38"/>
  <c r="J41" i="38"/>
  <c r="J14" i="38"/>
  <c r="H14" i="38"/>
  <c r="J16" i="38"/>
  <c r="H16" i="38"/>
  <c r="J18" i="38"/>
  <c r="H18" i="38"/>
  <c r="J20" i="38"/>
  <c r="H20" i="38"/>
  <c r="J22" i="38"/>
  <c r="H22" i="38"/>
  <c r="J24" i="38"/>
  <c r="H24" i="38"/>
  <c r="J26" i="38"/>
  <c r="H26" i="38"/>
  <c r="J28" i="38"/>
  <c r="H28" i="38"/>
  <c r="J30" i="38"/>
  <c r="H30" i="38"/>
  <c r="J32" i="38"/>
  <c r="H32" i="38"/>
  <c r="J34" i="38"/>
  <c r="H34" i="38"/>
  <c r="J36" i="38"/>
  <c r="H36" i="38"/>
  <c r="J38" i="38"/>
  <c r="H38" i="38"/>
  <c r="J40" i="38"/>
  <c r="H40" i="38"/>
  <c r="H42" i="38"/>
  <c r="J42" i="38"/>
  <c r="H44" i="38"/>
  <c r="J44" i="38"/>
  <c r="H50" i="38"/>
  <c r="J50" i="38"/>
  <c r="H80" i="38"/>
  <c r="H126" i="38"/>
  <c r="J135" i="38"/>
  <c r="H135" i="38"/>
  <c r="J139" i="38"/>
  <c r="H139" i="38"/>
  <c r="J143" i="38"/>
  <c r="H143" i="38"/>
  <c r="H156" i="38"/>
  <c r="H170" i="38"/>
  <c r="J170" i="38"/>
  <c r="H174" i="38"/>
  <c r="J174" i="38"/>
  <c r="H178" i="38"/>
  <c r="J178" i="38"/>
  <c r="H182" i="38"/>
  <c r="J182" i="38"/>
  <c r="H184" i="38"/>
  <c r="H186" i="38"/>
  <c r="J186" i="38"/>
  <c r="F191" i="38"/>
  <c r="H196" i="38"/>
  <c r="J196" i="38"/>
  <c r="J201" i="38"/>
  <c r="H201" i="38"/>
  <c r="J205" i="38"/>
  <c r="H205" i="38"/>
  <c r="H210" i="38"/>
  <c r="J210" i="38"/>
  <c r="H216" i="38"/>
  <c r="J216" i="38"/>
  <c r="H220" i="38"/>
  <c r="J220" i="38"/>
  <c r="H226" i="38"/>
  <c r="J226" i="38"/>
  <c r="H230" i="38"/>
  <c r="J230" i="38"/>
  <c r="H234" i="38"/>
  <c r="J234" i="38"/>
  <c r="AI14" i="38"/>
  <c r="AM14" i="38"/>
  <c r="H46" i="38"/>
  <c r="J46" i="38"/>
  <c r="J49" i="38"/>
  <c r="H49" i="38"/>
  <c r="J51" i="38"/>
  <c r="H51" i="38"/>
  <c r="J55" i="38"/>
  <c r="H55" i="38"/>
  <c r="J59" i="38"/>
  <c r="H59" i="38"/>
  <c r="J63" i="38"/>
  <c r="H63" i="38"/>
  <c r="J67" i="38"/>
  <c r="H67" i="38"/>
  <c r="J71" i="38"/>
  <c r="H71" i="38"/>
  <c r="J75" i="38"/>
  <c r="H75" i="38"/>
  <c r="J79" i="38"/>
  <c r="H79" i="38"/>
  <c r="J81" i="38"/>
  <c r="H88" i="38"/>
  <c r="J88" i="38"/>
  <c r="J93" i="38"/>
  <c r="H93" i="38"/>
  <c r="J97" i="38"/>
  <c r="H97" i="38"/>
  <c r="J101" i="38"/>
  <c r="H101" i="38"/>
  <c r="J105" i="38"/>
  <c r="H105" i="38"/>
  <c r="J109" i="38"/>
  <c r="H109" i="38"/>
  <c r="J113" i="38"/>
  <c r="H113" i="38"/>
  <c r="J117" i="38"/>
  <c r="H117" i="38"/>
  <c r="J121" i="38"/>
  <c r="H121" i="38"/>
  <c r="J125" i="38"/>
  <c r="H125" i="38"/>
  <c r="J129" i="38"/>
  <c r="H129" i="38"/>
  <c r="H138" i="38"/>
  <c r="J138" i="38"/>
  <c r="H142" i="38"/>
  <c r="J142" i="38"/>
  <c r="H146" i="38"/>
  <c r="J146" i="38"/>
  <c r="J151" i="38"/>
  <c r="H151" i="38"/>
  <c r="J155" i="38"/>
  <c r="H155" i="38"/>
  <c r="J159" i="38"/>
  <c r="H159" i="38"/>
  <c r="J163" i="38"/>
  <c r="H163" i="38"/>
  <c r="J165" i="38"/>
  <c r="H165" i="38"/>
  <c r="J169" i="38"/>
  <c r="H169" i="38"/>
  <c r="J173" i="38"/>
  <c r="H173" i="38"/>
  <c r="J177" i="38"/>
  <c r="H177" i="38"/>
  <c r="J181" i="38"/>
  <c r="H181" i="38"/>
  <c r="J185" i="38"/>
  <c r="H185" i="38"/>
  <c r="J189" i="38"/>
  <c r="H189" i="38"/>
  <c r="J195" i="38"/>
  <c r="H195" i="38"/>
  <c r="H204" i="38"/>
  <c r="J204" i="38"/>
  <c r="J209" i="38"/>
  <c r="H209" i="38"/>
  <c r="J213" i="38"/>
  <c r="H213" i="38"/>
  <c r="J215" i="38"/>
  <c r="H215" i="38"/>
  <c r="J219" i="38"/>
  <c r="H219" i="38"/>
  <c r="J225" i="38"/>
  <c r="H225" i="38"/>
  <c r="J229" i="38"/>
  <c r="H229" i="38"/>
  <c r="J233" i="38"/>
  <c r="H233" i="38"/>
  <c r="J237" i="38"/>
  <c r="J239" i="38"/>
  <c r="H239" i="38"/>
  <c r="AE14" i="38"/>
  <c r="AQ14" i="38"/>
  <c r="F43" i="38"/>
  <c r="F45" i="38"/>
  <c r="J240" i="38"/>
  <c r="H240" i="38"/>
  <c r="J244" i="38"/>
  <c r="H244" i="38"/>
  <c r="J248" i="38"/>
  <c r="H248" i="38"/>
  <c r="J252" i="38"/>
  <c r="H252" i="38"/>
  <c r="J254" i="38"/>
  <c r="J256" i="38"/>
  <c r="H256" i="38"/>
  <c r="J264" i="38"/>
  <c r="J276" i="38"/>
  <c r="J304" i="38"/>
  <c r="F48" i="38"/>
  <c r="F84" i="38"/>
  <c r="F90" i="38"/>
  <c r="AE97" i="38"/>
  <c r="AI97" i="38"/>
  <c r="AM97" i="38"/>
  <c r="AQ97" i="38"/>
  <c r="F108" i="38"/>
  <c r="AE119" i="38"/>
  <c r="AI119" i="38"/>
  <c r="AM119" i="38"/>
  <c r="AQ119" i="38"/>
  <c r="F134" i="38"/>
  <c r="F150" i="38"/>
  <c r="AE165" i="38"/>
  <c r="AI165" i="38"/>
  <c r="F192" i="38"/>
  <c r="F200" i="38"/>
  <c r="F208" i="38"/>
  <c r="AM223" i="38"/>
  <c r="AQ223" i="38"/>
  <c r="F224" i="38"/>
  <c r="F236" i="38"/>
  <c r="H247" i="38"/>
  <c r="J247" i="38"/>
  <c r="H251" i="38"/>
  <c r="J251" i="38"/>
  <c r="H253" i="38"/>
  <c r="H255" i="38"/>
  <c r="J255" i="38"/>
  <c r="H257" i="38"/>
  <c r="J257" i="38"/>
  <c r="H259" i="38"/>
  <c r="J259" i="38"/>
  <c r="H263" i="38"/>
  <c r="J263" i="38"/>
  <c r="H265" i="38"/>
  <c r="J265" i="38"/>
  <c r="H269" i="38"/>
  <c r="J269" i="38"/>
  <c r="H271" i="38"/>
  <c r="J271" i="38"/>
  <c r="H273" i="38"/>
  <c r="J273" i="38"/>
  <c r="H275" i="38"/>
  <c r="J275" i="38"/>
  <c r="H277" i="38"/>
  <c r="J277" i="38"/>
  <c r="H279" i="38"/>
  <c r="J279" i="38"/>
  <c r="H281" i="38"/>
  <c r="J281" i="38"/>
  <c r="H283" i="38"/>
  <c r="J283" i="38"/>
  <c r="H285" i="38"/>
  <c r="J285" i="38"/>
  <c r="H287" i="38"/>
  <c r="J287" i="38"/>
  <c r="H289" i="38"/>
  <c r="J289" i="38"/>
  <c r="H291" i="38"/>
  <c r="J291" i="38"/>
  <c r="H293" i="38"/>
  <c r="J293" i="38"/>
  <c r="H295" i="38"/>
  <c r="J295" i="38"/>
  <c r="H297" i="38"/>
  <c r="J297" i="38"/>
  <c r="H299" i="38"/>
  <c r="J299" i="38"/>
  <c r="H301" i="38"/>
  <c r="J301" i="38"/>
  <c r="H303" i="38"/>
  <c r="J303" i="38"/>
  <c r="H305" i="38"/>
  <c r="J305" i="38"/>
  <c r="H307" i="38"/>
  <c r="J307" i="38"/>
  <c r="H309" i="38"/>
  <c r="J309" i="38"/>
  <c r="H311" i="38"/>
  <c r="J311" i="38"/>
  <c r="H313" i="38"/>
  <c r="J313" i="38"/>
  <c r="H315" i="38"/>
  <c r="J315" i="38"/>
  <c r="H317" i="38"/>
  <c r="J317" i="38"/>
  <c r="H319" i="38"/>
  <c r="J319" i="38"/>
  <c r="H321" i="38"/>
  <c r="J321" i="38"/>
  <c r="H323" i="38"/>
  <c r="J323" i="38"/>
  <c r="H325" i="38"/>
  <c r="J325" i="38"/>
  <c r="J330" i="38"/>
  <c r="H330" i="38"/>
  <c r="J332" i="38"/>
  <c r="H332" i="38"/>
  <c r="J334" i="38"/>
  <c r="H334" i="38"/>
  <c r="J336" i="38"/>
  <c r="H336" i="38"/>
  <c r="J338" i="38"/>
  <c r="H338" i="38"/>
  <c r="J340" i="38"/>
  <c r="H340" i="38"/>
  <c r="J342" i="38"/>
  <c r="H342" i="38"/>
  <c r="J344" i="38"/>
  <c r="H344" i="38"/>
  <c r="H347" i="38"/>
  <c r="J347" i="38"/>
  <c r="AF47" i="38"/>
  <c r="AN47" i="38"/>
  <c r="AB83" i="38"/>
  <c r="AF83" i="38"/>
  <c r="AI83" i="38" s="1"/>
  <c r="AJ83" i="38"/>
  <c r="AM83" i="38" s="1"/>
  <c r="AN83" i="38"/>
  <c r="AB89" i="38"/>
  <c r="AE89" i="38" s="1"/>
  <c r="AF89" i="38"/>
  <c r="AI89" i="38" s="1"/>
  <c r="AJ89" i="38"/>
  <c r="AN89" i="38"/>
  <c r="AB107" i="38"/>
  <c r="AF107" i="38"/>
  <c r="AJ107" i="38"/>
  <c r="AN107" i="38"/>
  <c r="AB133" i="38"/>
  <c r="AF133" i="38"/>
  <c r="AI133" i="38" s="1"/>
  <c r="AJ133" i="38"/>
  <c r="AM133" i="38" s="1"/>
  <c r="AN133" i="38"/>
  <c r="AB149" i="38"/>
  <c r="AF149" i="38"/>
  <c r="AJ149" i="38"/>
  <c r="AN149" i="38"/>
  <c r="AB191" i="38"/>
  <c r="AF191" i="38"/>
  <c r="H366" i="38"/>
  <c r="H417" i="38"/>
  <c r="D267" i="38"/>
  <c r="F267" i="38" s="1"/>
  <c r="AC312" i="38"/>
  <c r="AG312" i="38"/>
  <c r="AG222" i="38" s="1"/>
  <c r="AK312" i="38"/>
  <c r="AO312" i="38"/>
  <c r="AC328" i="38"/>
  <c r="AG328" i="38"/>
  <c r="AK328" i="38"/>
  <c r="AO328" i="38"/>
  <c r="AO327" i="38" s="1"/>
  <c r="D345" i="38"/>
  <c r="F345" i="38" s="1"/>
  <c r="AB345" i="38"/>
  <c r="AF345" i="38"/>
  <c r="AJ345" i="38"/>
  <c r="AN345" i="38"/>
  <c r="F349" i="38"/>
  <c r="J351" i="38"/>
  <c r="H351" i="38"/>
  <c r="J353" i="38"/>
  <c r="H353" i="38"/>
  <c r="J355" i="38"/>
  <c r="H355" i="38"/>
  <c r="J357" i="38"/>
  <c r="H357" i="38"/>
  <c r="J359" i="38"/>
  <c r="H359" i="38"/>
  <c r="J361" i="38"/>
  <c r="H361" i="38"/>
  <c r="J363" i="38"/>
  <c r="H363" i="38"/>
  <c r="J365" i="38"/>
  <c r="H365" i="38"/>
  <c r="J367" i="38"/>
  <c r="H367" i="38"/>
  <c r="J369" i="38"/>
  <c r="H369" i="38"/>
  <c r="J371" i="38"/>
  <c r="H371" i="38"/>
  <c r="J373" i="38"/>
  <c r="H373" i="38"/>
  <c r="J375" i="38"/>
  <c r="H375" i="38"/>
  <c r="J377" i="38"/>
  <c r="H377" i="38"/>
  <c r="J379" i="38"/>
  <c r="H379" i="38"/>
  <c r="J381" i="38"/>
  <c r="H381" i="38"/>
  <c r="H386" i="38"/>
  <c r="J386" i="38"/>
  <c r="H388" i="38"/>
  <c r="J388" i="38"/>
  <c r="J391" i="38"/>
  <c r="H391" i="38"/>
  <c r="J393" i="38"/>
  <c r="H393" i="38"/>
  <c r="J395" i="38"/>
  <c r="H395" i="38"/>
  <c r="H400" i="38"/>
  <c r="J400" i="38"/>
  <c r="H402" i="38"/>
  <c r="J402" i="38"/>
  <c r="H404" i="38"/>
  <c r="J404" i="38"/>
  <c r="H406" i="38"/>
  <c r="J406" i="38"/>
  <c r="H408" i="38"/>
  <c r="J408" i="38"/>
  <c r="H410" i="38"/>
  <c r="J410" i="38"/>
  <c r="H412" i="38"/>
  <c r="J412" i="38"/>
  <c r="H414" i="38"/>
  <c r="J414" i="38"/>
  <c r="H416" i="38"/>
  <c r="J416" i="38"/>
  <c r="H418" i="38"/>
  <c r="J418" i="38"/>
  <c r="H420" i="38"/>
  <c r="J420" i="38"/>
  <c r="H422" i="38"/>
  <c r="J422" i="38"/>
  <c r="H424" i="38"/>
  <c r="J424" i="38"/>
  <c r="H426" i="38"/>
  <c r="J426" i="38"/>
  <c r="H434" i="38"/>
  <c r="J434" i="38"/>
  <c r="J440" i="38"/>
  <c r="H456" i="38"/>
  <c r="J492" i="38"/>
  <c r="H492" i="38"/>
  <c r="J496" i="38"/>
  <c r="H496" i="38"/>
  <c r="J504" i="38"/>
  <c r="H504" i="38"/>
  <c r="H513" i="38"/>
  <c r="J513" i="38"/>
  <c r="H517" i="38"/>
  <c r="J517" i="38"/>
  <c r="H521" i="38"/>
  <c r="J521" i="38"/>
  <c r="F384" i="38"/>
  <c r="F390" i="38"/>
  <c r="AE399" i="38"/>
  <c r="AI399" i="38"/>
  <c r="AM399" i="38"/>
  <c r="J474" i="38"/>
  <c r="H507" i="38"/>
  <c r="J507" i="38"/>
  <c r="AB383" i="38"/>
  <c r="AF383" i="38"/>
  <c r="AJ383" i="38"/>
  <c r="AM383" i="38" s="1"/>
  <c r="AN383" i="38"/>
  <c r="AB389" i="38"/>
  <c r="AF389" i="38"/>
  <c r="AJ389" i="38"/>
  <c r="AN389" i="38"/>
  <c r="J525" i="38"/>
  <c r="H525" i="38"/>
  <c r="H543" i="38"/>
  <c r="D485" i="38"/>
  <c r="D489" i="38"/>
  <c r="F501" i="38"/>
  <c r="AI521" i="38"/>
  <c r="H536" i="38"/>
  <c r="J536" i="38"/>
  <c r="H548" i="38"/>
  <c r="J548" i="38"/>
  <c r="D5" i="40"/>
  <c r="C9" i="27" s="1"/>
  <c r="C40" i="27"/>
  <c r="C41" i="27"/>
  <c r="C42" i="27"/>
  <c r="C43" i="27"/>
  <c r="C44" i="27"/>
  <c r="C45" i="27"/>
  <c r="C46" i="27"/>
  <c r="C47" i="27"/>
  <c r="C48" i="27"/>
  <c r="C49" i="27"/>
  <c r="C50" i="27"/>
  <c r="C51" i="27"/>
  <c r="C52" i="27"/>
  <c r="C53" i="27"/>
  <c r="C54" i="27"/>
  <c r="C55" i="27"/>
  <c r="C69" i="27"/>
  <c r="C70" i="27"/>
  <c r="C71" i="27"/>
  <c r="C72" i="27"/>
  <c r="C73" i="27"/>
  <c r="C74" i="27"/>
  <c r="C75" i="27"/>
  <c r="C76" i="27"/>
  <c r="C77" i="27"/>
  <c r="C78" i="27"/>
  <c r="C79" i="27"/>
  <c r="C86" i="27"/>
  <c r="C87" i="27"/>
  <c r="C88" i="27"/>
  <c r="C89" i="27"/>
  <c r="C90" i="27"/>
  <c r="C91" i="27"/>
  <c r="C92" i="27"/>
  <c r="C93" i="27"/>
  <c r="C94" i="27"/>
  <c r="C95" i="27"/>
  <c r="C96" i="27"/>
  <c r="C97" i="27"/>
  <c r="C98" i="27"/>
  <c r="C99" i="27"/>
  <c r="C100" i="27"/>
  <c r="C101" i="27"/>
  <c r="C102" i="27"/>
  <c r="AM463" i="38" l="1"/>
  <c r="AI461" i="38"/>
  <c r="J394" i="38"/>
  <c r="J266" i="38"/>
  <c r="H180" i="38"/>
  <c r="H154" i="38"/>
  <c r="H87" i="38"/>
  <c r="H74" i="38"/>
  <c r="H35" i="38"/>
  <c r="H439" i="38"/>
  <c r="H292" i="38"/>
  <c r="J58" i="38"/>
  <c r="H19" i="38"/>
  <c r="H288" i="38"/>
  <c r="J123" i="38"/>
  <c r="H538" i="38"/>
  <c r="H531" i="38"/>
  <c r="H471" i="38"/>
  <c r="AE483" i="38"/>
  <c r="AB485" i="38"/>
  <c r="I18" i="27"/>
  <c r="I25" i="27" s="1"/>
  <c r="I27" i="27" s="1"/>
  <c r="J425" i="38"/>
  <c r="D190" i="38"/>
  <c r="AP190" i="38"/>
  <c r="AP106" i="38" s="1"/>
  <c r="AQ521" i="38"/>
  <c r="AE535" i="38"/>
  <c r="AM243" i="38"/>
  <c r="AM118" i="38"/>
  <c r="AB459" i="38"/>
  <c r="AM439" i="38"/>
  <c r="AM454" i="38"/>
  <c r="AR45" i="38"/>
  <c r="H430" i="38"/>
  <c r="J430" i="38"/>
  <c r="AE345" i="38"/>
  <c r="J348" i="38"/>
  <c r="J148" i="38"/>
  <c r="AL106" i="38"/>
  <c r="AM389" i="38"/>
  <c r="H490" i="38"/>
  <c r="H429" i="38"/>
  <c r="H413" i="38"/>
  <c r="J364" i="38"/>
  <c r="H329" i="38"/>
  <c r="J278" i="38"/>
  <c r="J91" i="38"/>
  <c r="J65" i="38"/>
  <c r="H235" i="38"/>
  <c r="J66" i="38"/>
  <c r="AO459" i="38"/>
  <c r="AM455" i="38"/>
  <c r="AE449" i="38"/>
  <c r="AM473" i="38"/>
  <c r="AE439" i="38"/>
  <c r="AM445" i="38"/>
  <c r="AQ448" i="38"/>
  <c r="AI523" i="38"/>
  <c r="U527" i="38"/>
  <c r="D509" i="38"/>
  <c r="H482" i="38"/>
  <c r="AM345" i="38"/>
  <c r="H427" i="38"/>
  <c r="H409" i="38"/>
  <c r="J242" i="38"/>
  <c r="H119" i="38"/>
  <c r="J166" i="38"/>
  <c r="AQ456" i="38"/>
  <c r="AI450" i="38"/>
  <c r="F445" i="38"/>
  <c r="H445" i="38" s="1"/>
  <c r="V459" i="38"/>
  <c r="O72" i="24"/>
  <c r="AA485" i="38"/>
  <c r="O485" i="38"/>
  <c r="R485" i="38"/>
  <c r="H179" i="38"/>
  <c r="H131" i="38"/>
  <c r="H152" i="38"/>
  <c r="J160" i="38"/>
  <c r="H147" i="38"/>
  <c r="J89" i="38"/>
  <c r="J478" i="38"/>
  <c r="AN489" i="38"/>
  <c r="F149" i="38"/>
  <c r="H149" i="38" s="1"/>
  <c r="AQ149" i="38"/>
  <c r="AM149" i="38"/>
  <c r="T106" i="38"/>
  <c r="H438" i="38"/>
  <c r="J438" i="38"/>
  <c r="J514" i="38"/>
  <c r="H466" i="38"/>
  <c r="H443" i="38"/>
  <c r="J324" i="38"/>
  <c r="J282" i="38"/>
  <c r="J211" i="38"/>
  <c r="J161" i="38"/>
  <c r="J69" i="38"/>
  <c r="J137" i="38"/>
  <c r="H112" i="38"/>
  <c r="J60" i="38"/>
  <c r="AR301" i="38"/>
  <c r="AR285" i="38"/>
  <c r="AR269" i="38"/>
  <c r="H436" i="38"/>
  <c r="J436" i="38"/>
  <c r="F532" i="38"/>
  <c r="F545" i="38"/>
  <c r="J202" i="38"/>
  <c r="H183" i="38"/>
  <c r="J95" i="38"/>
  <c r="J172" i="38"/>
  <c r="J124" i="38"/>
  <c r="H104" i="38"/>
  <c r="H76" i="38"/>
  <c r="J227" i="38"/>
  <c r="J197" i="38"/>
  <c r="J228" i="38"/>
  <c r="J188" i="38"/>
  <c r="H116" i="38"/>
  <c r="J102" i="38"/>
  <c r="H494" i="38"/>
  <c r="J479" i="38"/>
  <c r="H431" i="38"/>
  <c r="J419" i="38"/>
  <c r="J403" i="38"/>
  <c r="J261" i="38"/>
  <c r="H331" i="38"/>
  <c r="J298" i="38"/>
  <c r="J217" i="38"/>
  <c r="J167" i="38"/>
  <c r="J157" i="38"/>
  <c r="J144" i="38"/>
  <c r="H83" i="38"/>
  <c r="J194" i="38"/>
  <c r="H145" i="38"/>
  <c r="H132" i="38"/>
  <c r="J98" i="38"/>
  <c r="J72" i="38"/>
  <c r="H27" i="38"/>
  <c r="F449" i="38"/>
  <c r="H449" i="38" s="1"/>
  <c r="F486" i="38"/>
  <c r="F516" i="38"/>
  <c r="F557" i="38"/>
  <c r="J564" i="38"/>
  <c r="AQ435" i="38"/>
  <c r="AR435" i="38" s="1"/>
  <c r="K190" i="38"/>
  <c r="K106" i="38" s="1"/>
  <c r="J563" i="38"/>
  <c r="AR319" i="38"/>
  <c r="AR309" i="38"/>
  <c r="AR293" i="38"/>
  <c r="AR277" i="38"/>
  <c r="AI436" i="38"/>
  <c r="J428" i="38"/>
  <c r="H428" i="38"/>
  <c r="J432" i="38"/>
  <c r="H432" i="38"/>
  <c r="J530" i="38"/>
  <c r="J510" i="38"/>
  <c r="H383" i="38"/>
  <c r="H451" i="38"/>
  <c r="J435" i="38"/>
  <c r="J411" i="38"/>
  <c r="H385" i="38"/>
  <c r="AE149" i="38"/>
  <c r="AE133" i="38"/>
  <c r="AE83" i="38"/>
  <c r="H346" i="38"/>
  <c r="H308" i="38"/>
  <c r="J268" i="38"/>
  <c r="J250" i="38"/>
  <c r="J206" i="38"/>
  <c r="H199" i="38"/>
  <c r="H171" i="38"/>
  <c r="J115" i="38"/>
  <c r="J73" i="38"/>
  <c r="H57" i="38"/>
  <c r="J162" i="38"/>
  <c r="H82" i="38"/>
  <c r="H52" i="38"/>
  <c r="AR528" i="38"/>
  <c r="AB527" i="38"/>
  <c r="R459" i="38"/>
  <c r="AE448" i="38"/>
  <c r="AI482" i="38"/>
  <c r="AP485" i="38"/>
  <c r="AQ485" i="38" s="1"/>
  <c r="AE506" i="38"/>
  <c r="AR506" i="38" s="1"/>
  <c r="AE516" i="38"/>
  <c r="AI519" i="38"/>
  <c r="F512" i="38"/>
  <c r="F529" i="38"/>
  <c r="F553" i="38"/>
  <c r="AK190" i="38"/>
  <c r="AK106" i="38" s="1"/>
  <c r="F444" i="38"/>
  <c r="P527" i="38"/>
  <c r="AE556" i="38"/>
  <c r="AE440" i="38"/>
  <c r="AR440" i="38" s="1"/>
  <c r="AE441" i="38"/>
  <c r="AM446" i="38"/>
  <c r="AR446" i="38" s="1"/>
  <c r="F453" i="38"/>
  <c r="J453" i="38" s="1"/>
  <c r="AE456" i="38"/>
  <c r="AR456" i="38" s="1"/>
  <c r="AI511" i="38"/>
  <c r="AM514" i="38"/>
  <c r="AM513" i="38"/>
  <c r="AR513" i="38" s="1"/>
  <c r="F520" i="38"/>
  <c r="AR326" i="38"/>
  <c r="K398" i="38"/>
  <c r="AE460" i="38"/>
  <c r="X459" i="38"/>
  <c r="V467" i="38"/>
  <c r="AM441" i="38"/>
  <c r="AQ443" i="38"/>
  <c r="AQ444" i="38"/>
  <c r="AE461" i="38"/>
  <c r="AQ438" i="38"/>
  <c r="AR438" i="38" s="1"/>
  <c r="F441" i="38"/>
  <c r="J441" i="38" s="1"/>
  <c r="AE444" i="38"/>
  <c r="AE445" i="38"/>
  <c r="AM450" i="38"/>
  <c r="F457" i="38"/>
  <c r="J457" i="38" s="1"/>
  <c r="Z459" i="38"/>
  <c r="H203" i="38"/>
  <c r="J203" i="38"/>
  <c r="J111" i="38"/>
  <c r="H111" i="38"/>
  <c r="H274" i="38"/>
  <c r="J274" i="38"/>
  <c r="H300" i="38"/>
  <c r="J300" i="38"/>
  <c r="AE383" i="38"/>
  <c r="J465" i="38"/>
  <c r="J506" i="38"/>
  <c r="J447" i="38"/>
  <c r="J380" i="38"/>
  <c r="J362" i="38"/>
  <c r="H133" i="38"/>
  <c r="AM555" i="38"/>
  <c r="AR555" i="38" s="1"/>
  <c r="AI492" i="38"/>
  <c r="AM486" i="38"/>
  <c r="H333" i="38"/>
  <c r="J333" i="38"/>
  <c r="J122" i="38"/>
  <c r="H122" i="38"/>
  <c r="H136" i="38"/>
  <c r="J136" i="38"/>
  <c r="AO509" i="38"/>
  <c r="AO499" i="38" s="1"/>
  <c r="AQ515" i="38"/>
  <c r="J389" i="38"/>
  <c r="H389" i="38"/>
  <c r="H284" i="38"/>
  <c r="J284" i="38"/>
  <c r="J515" i="38"/>
  <c r="J396" i="38"/>
  <c r="J378" i="38"/>
  <c r="H249" i="38"/>
  <c r="J339" i="38"/>
  <c r="H316" i="38"/>
  <c r="J140" i="38"/>
  <c r="H127" i="38"/>
  <c r="J212" i="38"/>
  <c r="H128" i="38"/>
  <c r="H92" i="38"/>
  <c r="H56" i="38"/>
  <c r="J318" i="38"/>
  <c r="H318" i="38"/>
  <c r="J258" i="38"/>
  <c r="H258" i="38"/>
  <c r="J372" i="38"/>
  <c r="H372" i="38"/>
  <c r="J356" i="38"/>
  <c r="H356" i="38"/>
  <c r="AE463" i="38"/>
  <c r="AE464" i="38"/>
  <c r="AI466" i="38"/>
  <c r="F463" i="38"/>
  <c r="AQ133" i="38"/>
  <c r="AQ83" i="38"/>
  <c r="AQ47" i="38"/>
  <c r="AE554" i="38"/>
  <c r="AR554" i="38" s="1"/>
  <c r="AR213" i="38"/>
  <c r="AR136" i="38"/>
  <c r="AR44" i="38"/>
  <c r="R467" i="38"/>
  <c r="N467" i="38"/>
  <c r="T459" i="38"/>
  <c r="P459" i="38"/>
  <c r="AQ454" i="38"/>
  <c r="AR454" i="38" s="1"/>
  <c r="AM452" i="38"/>
  <c r="AB467" i="38"/>
  <c r="AM466" i="38"/>
  <c r="N459" i="38"/>
  <c r="L459" i="38"/>
  <c r="AM442" i="38"/>
  <c r="AE452" i="38"/>
  <c r="AM458" i="38"/>
  <c r="AR458" i="38" s="1"/>
  <c r="AM468" i="38"/>
  <c r="AI470" i="38"/>
  <c r="AI471" i="38"/>
  <c r="AQ476" i="38"/>
  <c r="AQ477" i="38"/>
  <c r="F480" i="38"/>
  <c r="F452" i="38"/>
  <c r="F469" i="38"/>
  <c r="F472" i="38"/>
  <c r="F448" i="38"/>
  <c r="J542" i="38"/>
  <c r="AE164" i="38"/>
  <c r="AR343" i="38"/>
  <c r="AE470" i="38"/>
  <c r="AR134" i="38"/>
  <c r="E190" i="38"/>
  <c r="F190" i="38" s="1"/>
  <c r="AR409" i="38"/>
  <c r="P560" i="38"/>
  <c r="AR120" i="38"/>
  <c r="AR417" i="38"/>
  <c r="AR401" i="38"/>
  <c r="AR204" i="38"/>
  <c r="AR201" i="38"/>
  <c r="AR87" i="38"/>
  <c r="AR71" i="38"/>
  <c r="AA190" i="38"/>
  <c r="AA106" i="38" s="1"/>
  <c r="H158" i="38"/>
  <c r="C7" i="27"/>
  <c r="AJ222" i="38"/>
  <c r="AR188" i="38"/>
  <c r="AR172" i="38"/>
  <c r="AR147" i="38"/>
  <c r="AR137" i="38"/>
  <c r="Z222" i="38"/>
  <c r="T327" i="38"/>
  <c r="AR140" i="38"/>
  <c r="S190" i="38"/>
  <c r="S106" i="38" s="1"/>
  <c r="H558" i="38"/>
  <c r="H539" i="38"/>
  <c r="H523" i="38"/>
  <c r="J470" i="38"/>
  <c r="J519" i="38"/>
  <c r="H511" i="38"/>
  <c r="H498" i="38"/>
  <c r="AK222" i="38"/>
  <c r="J455" i="38"/>
  <c r="J433" i="38"/>
  <c r="H423" i="38"/>
  <c r="H415" i="38"/>
  <c r="H387" i="38"/>
  <c r="J376" i="38"/>
  <c r="H370" i="38"/>
  <c r="J360" i="38"/>
  <c r="H354" i="38"/>
  <c r="H343" i="38"/>
  <c r="J337" i="38"/>
  <c r="J326" i="38"/>
  <c r="H320" i="38"/>
  <c r="H306" i="38"/>
  <c r="H296" i="38"/>
  <c r="H290" i="38"/>
  <c r="H280" i="38"/>
  <c r="J246" i="38"/>
  <c r="H153" i="38"/>
  <c r="H53" i="38"/>
  <c r="H238" i="38"/>
  <c r="J218" i="38"/>
  <c r="J207" i="38"/>
  <c r="H198" i="38"/>
  <c r="H168" i="38"/>
  <c r="J141" i="38"/>
  <c r="H120" i="38"/>
  <c r="H110" i="38"/>
  <c r="J100" i="38"/>
  <c r="H85" i="38"/>
  <c r="J68" i="38"/>
  <c r="J23" i="38"/>
  <c r="AR387" i="38"/>
  <c r="AR323" i="38"/>
  <c r="AR297" i="38"/>
  <c r="AR281" i="38"/>
  <c r="E459" i="38"/>
  <c r="AQ442" i="38"/>
  <c r="F503" i="38"/>
  <c r="AI552" i="38"/>
  <c r="AR552" i="38" s="1"/>
  <c r="H502" i="38"/>
  <c r="J502" i="38"/>
  <c r="AH327" i="38"/>
  <c r="AR54" i="38"/>
  <c r="AR37" i="38"/>
  <c r="AR18" i="38"/>
  <c r="F13" i="38"/>
  <c r="H13" i="38" s="1"/>
  <c r="AN467" i="38"/>
  <c r="Q467" i="38"/>
  <c r="D467" i="38"/>
  <c r="AH467" i="38"/>
  <c r="V398" i="38"/>
  <c r="W398" i="38"/>
  <c r="Y398" i="38"/>
  <c r="AA398" i="38"/>
  <c r="D459" i="38"/>
  <c r="Y459" i="38"/>
  <c r="AM462" i="38"/>
  <c r="AD459" i="38"/>
  <c r="Z467" i="38"/>
  <c r="Z500" i="38"/>
  <c r="AR46" i="38"/>
  <c r="AR16" i="38"/>
  <c r="U398" i="38"/>
  <c r="J534" i="38"/>
  <c r="H518" i="38"/>
  <c r="H446" i="38"/>
  <c r="AQ345" i="38"/>
  <c r="AI345" i="38"/>
  <c r="AC327" i="38"/>
  <c r="H399" i="38"/>
  <c r="J61" i="38"/>
  <c r="J39" i="38"/>
  <c r="H70" i="38"/>
  <c r="J70" i="38"/>
  <c r="H54" i="38"/>
  <c r="J54" i="38"/>
  <c r="AR82" i="38"/>
  <c r="W106" i="38"/>
  <c r="AR128" i="38"/>
  <c r="C6" i="27"/>
  <c r="Z64" i="38"/>
  <c r="Z47" i="38" s="1"/>
  <c r="AO560" i="38"/>
  <c r="W560" i="38"/>
  <c r="AP560" i="38"/>
  <c r="Q560" i="38"/>
  <c r="AR512" i="38"/>
  <c r="D560" i="38"/>
  <c r="AR429" i="38"/>
  <c r="AR413" i="38"/>
  <c r="Z327" i="38"/>
  <c r="AR311" i="38"/>
  <c r="AR303" i="38"/>
  <c r="AR295" i="38"/>
  <c r="AR290" i="38"/>
  <c r="AR287" i="38"/>
  <c r="AR282" i="38"/>
  <c r="AR279" i="38"/>
  <c r="AR271" i="38"/>
  <c r="AR252" i="38"/>
  <c r="AF459" i="38"/>
  <c r="AR394" i="38"/>
  <c r="AR393" i="38"/>
  <c r="AL327" i="38"/>
  <c r="X327" i="38"/>
  <c r="P327" i="38"/>
  <c r="AR379" i="38"/>
  <c r="AR374" i="38"/>
  <c r="AR363" i="38"/>
  <c r="AR358" i="38"/>
  <c r="AR347" i="38"/>
  <c r="N190" i="38"/>
  <c r="AR158" i="38"/>
  <c r="AR150" i="38"/>
  <c r="AR212" i="38"/>
  <c r="AR116" i="38"/>
  <c r="AR62" i="38"/>
  <c r="AR17" i="38"/>
  <c r="AR41" i="38"/>
  <c r="D5" i="43"/>
  <c r="C11" i="27" s="1"/>
  <c r="AJ459" i="38"/>
  <c r="M398" i="38"/>
  <c r="AI444" i="38"/>
  <c r="AQ460" i="38"/>
  <c r="AQ461" i="38"/>
  <c r="AI462" i="38"/>
  <c r="F464" i="38"/>
  <c r="AM464" i="38"/>
  <c r="F468" i="38"/>
  <c r="AI96" i="38"/>
  <c r="AR96" i="38" s="1"/>
  <c r="H475" i="38"/>
  <c r="J475" i="38"/>
  <c r="Q398" i="38"/>
  <c r="S398" i="38"/>
  <c r="AM451" i="38"/>
  <c r="X467" i="38"/>
  <c r="AQ441" i="38"/>
  <c r="L398" i="38"/>
  <c r="AB398" i="38"/>
  <c r="N398" i="38"/>
  <c r="AI441" i="38"/>
  <c r="AQ447" i="38"/>
  <c r="AI457" i="38"/>
  <c r="AQ558" i="38"/>
  <c r="AM564" i="38"/>
  <c r="AQ471" i="38"/>
  <c r="F483" i="38"/>
  <c r="J483" i="38" s="1"/>
  <c r="AR396" i="38"/>
  <c r="AD327" i="38"/>
  <c r="N327" i="38"/>
  <c r="AR220" i="38"/>
  <c r="AR72" i="38"/>
  <c r="Z398" i="38"/>
  <c r="AC398" i="38"/>
  <c r="O398" i="38"/>
  <c r="AK398" i="38"/>
  <c r="P398" i="38"/>
  <c r="AH398" i="38"/>
  <c r="R398" i="38"/>
  <c r="AH222" i="38"/>
  <c r="J554" i="38"/>
  <c r="AI389" i="38"/>
  <c r="J461" i="38"/>
  <c r="H407" i="38"/>
  <c r="H401" i="38"/>
  <c r="J368" i="38"/>
  <c r="AI149" i="38"/>
  <c r="J341" i="38"/>
  <c r="H310" i="38"/>
  <c r="H272" i="38"/>
  <c r="H262" i="38"/>
  <c r="J232" i="38"/>
  <c r="J176" i="38"/>
  <c r="J130" i="38"/>
  <c r="J94" i="38"/>
  <c r="J64" i="38"/>
  <c r="AA560" i="38"/>
  <c r="AR465" i="38"/>
  <c r="AR386" i="38"/>
  <c r="AR377" i="38"/>
  <c r="AR370" i="38"/>
  <c r="AR367" i="38"/>
  <c r="AR361" i="38"/>
  <c r="AR354" i="38"/>
  <c r="AR351" i="38"/>
  <c r="AR336" i="38"/>
  <c r="AR329" i="38"/>
  <c r="AR325" i="38"/>
  <c r="AR249" i="38"/>
  <c r="AR434" i="38"/>
  <c r="AR418" i="38"/>
  <c r="AR402" i="38"/>
  <c r="AR344" i="38"/>
  <c r="AR331" i="38"/>
  <c r="F312" i="38"/>
  <c r="AR302" i="38"/>
  <c r="AR299" i="38"/>
  <c r="AR286" i="38"/>
  <c r="AR283" i="38"/>
  <c r="AR270" i="38"/>
  <c r="AR322" i="38"/>
  <c r="AR300" i="38"/>
  <c r="AR284" i="38"/>
  <c r="AR247" i="38"/>
  <c r="AR244" i="38"/>
  <c r="AR240" i="38"/>
  <c r="AR237" i="38"/>
  <c r="AR211" i="38"/>
  <c r="AR180" i="38"/>
  <c r="AR145" i="38"/>
  <c r="AR142" i="38"/>
  <c r="AR139" i="38"/>
  <c r="AR132" i="38"/>
  <c r="AR129" i="38"/>
  <c r="AR109" i="38"/>
  <c r="F243" i="38"/>
  <c r="AR104" i="38"/>
  <c r="T398" i="38"/>
  <c r="AL398" i="38"/>
  <c r="AN398" i="38"/>
  <c r="V560" i="38"/>
  <c r="J546" i="38"/>
  <c r="H547" i="38"/>
  <c r="H462" i="38"/>
  <c r="AE312" i="38"/>
  <c r="J382" i="38"/>
  <c r="J352" i="38"/>
  <c r="J241" i="38"/>
  <c r="J350" i="38"/>
  <c r="H314" i="38"/>
  <c r="H294" i="38"/>
  <c r="H231" i="38"/>
  <c r="H221" i="38"/>
  <c r="H187" i="38"/>
  <c r="H99" i="38"/>
  <c r="J86" i="38"/>
  <c r="AQ556" i="38"/>
  <c r="J550" i="38"/>
  <c r="AQ389" i="38"/>
  <c r="AQ383" i="38"/>
  <c r="AR508" i="38"/>
  <c r="AR433" i="38"/>
  <c r="AR373" i="38"/>
  <c r="AR357" i="38"/>
  <c r="AR332" i="38"/>
  <c r="AR307" i="38"/>
  <c r="AR291" i="38"/>
  <c r="AR298" i="38"/>
  <c r="AR392" i="38"/>
  <c r="V327" i="38"/>
  <c r="F328" i="38"/>
  <c r="H328" i="38" s="1"/>
  <c r="AR306" i="38"/>
  <c r="AR242" i="38"/>
  <c r="AR232" i="38"/>
  <c r="AR176" i="38"/>
  <c r="AR163" i="38"/>
  <c r="AR148" i="38"/>
  <c r="AR124" i="38"/>
  <c r="AR121" i="38"/>
  <c r="AR108" i="38"/>
  <c r="AR248" i="38"/>
  <c r="AM235" i="38"/>
  <c r="AR228" i="38"/>
  <c r="O106" i="38"/>
  <c r="P12" i="38"/>
  <c r="AL12" i="38"/>
  <c r="L12" i="38"/>
  <c r="AR26" i="38"/>
  <c r="AR22" i="38"/>
  <c r="O12" i="38"/>
  <c r="AO467" i="38"/>
  <c r="AJ398" i="38"/>
  <c r="X398" i="38"/>
  <c r="E398" i="38"/>
  <c r="AI445" i="38"/>
  <c r="J442" i="38"/>
  <c r="H442" i="38"/>
  <c r="J450" i="38"/>
  <c r="H450" i="38"/>
  <c r="S541" i="38"/>
  <c r="AR315" i="38"/>
  <c r="AR289" i="38"/>
  <c r="AR273" i="38"/>
  <c r="AR74" i="38"/>
  <c r="AI451" i="38"/>
  <c r="AQ457" i="38"/>
  <c r="W459" i="38"/>
  <c r="AP459" i="38"/>
  <c r="AL467" i="38"/>
  <c r="L485" i="38"/>
  <c r="Q500" i="38"/>
  <c r="AK459" i="38"/>
  <c r="AG467" i="38"/>
  <c r="AI474" i="38"/>
  <c r="AQ480" i="38"/>
  <c r="F484" i="38"/>
  <c r="R489" i="38"/>
  <c r="AJ489" i="38"/>
  <c r="E500" i="38"/>
  <c r="AN509" i="38"/>
  <c r="S467" i="38"/>
  <c r="AK467" i="38"/>
  <c r="Q485" i="38"/>
  <c r="AH485" i="38"/>
  <c r="AI485" i="38" s="1"/>
  <c r="AJ485" i="38"/>
  <c r="S489" i="38"/>
  <c r="AK489" i="38"/>
  <c r="K500" i="38"/>
  <c r="AA500" i="38"/>
  <c r="L500" i="38"/>
  <c r="AE502" i="38"/>
  <c r="AR502" i="38" s="1"/>
  <c r="Y509" i="38"/>
  <c r="Y499" i="38" s="1"/>
  <c r="AE469" i="38"/>
  <c r="AR469" i="38" s="1"/>
  <c r="AM474" i="38"/>
  <c r="AM475" i="38"/>
  <c r="AR475" i="38" s="1"/>
  <c r="F481" i="38"/>
  <c r="AE484" i="38"/>
  <c r="AR484" i="38" s="1"/>
  <c r="T489" i="38"/>
  <c r="AL489" i="38"/>
  <c r="U489" i="38"/>
  <c r="AQ491" i="38"/>
  <c r="AR491" i="38" s="1"/>
  <c r="F495" i="38"/>
  <c r="AE498" i="38"/>
  <c r="E509" i="38"/>
  <c r="F509" i="38" s="1"/>
  <c r="Z509" i="38"/>
  <c r="Z499" i="38" s="1"/>
  <c r="AM519" i="38"/>
  <c r="N527" i="38"/>
  <c r="K509" i="38"/>
  <c r="AA509" i="38"/>
  <c r="L509" i="38"/>
  <c r="AE511" i="38"/>
  <c r="AR511" i="38" s="1"/>
  <c r="AI514" i="38"/>
  <c r="AM517" i="38"/>
  <c r="AR517" i="38" s="1"/>
  <c r="AQ520" i="38"/>
  <c r="AR520" i="38" s="1"/>
  <c r="AQ522" i="38"/>
  <c r="AR522" i="38" s="1"/>
  <c r="X527" i="38"/>
  <c r="AL527" i="38"/>
  <c r="AE531" i="38"/>
  <c r="R527" i="38"/>
  <c r="F524" i="38"/>
  <c r="K527" i="38"/>
  <c r="AA527" i="38"/>
  <c r="AQ542" i="38"/>
  <c r="AR542" i="38" s="1"/>
  <c r="AI531" i="38"/>
  <c r="AI532" i="38"/>
  <c r="AQ537" i="38"/>
  <c r="AR537" i="38" s="1"/>
  <c r="AQ538" i="38"/>
  <c r="AR538" i="38" s="1"/>
  <c r="AE543" i="38"/>
  <c r="AQ546" i="38"/>
  <c r="AR546" i="38" s="1"/>
  <c r="AI548" i="38"/>
  <c r="F487" i="38"/>
  <c r="M467" i="38"/>
  <c r="AL459" i="38"/>
  <c r="AE235" i="38"/>
  <c r="AR235" i="38" s="1"/>
  <c r="U190" i="38"/>
  <c r="U106" i="38" s="1"/>
  <c r="AJ541" i="38"/>
  <c r="AJ526" i="38" s="1"/>
  <c r="AR427" i="38"/>
  <c r="AR411" i="38"/>
  <c r="AR318" i="38"/>
  <c r="AM267" i="38"/>
  <c r="AR231" i="38"/>
  <c r="R541" i="38"/>
  <c r="AR436" i="38"/>
  <c r="AR420" i="38"/>
  <c r="AR404" i="38"/>
  <c r="AO398" i="38"/>
  <c r="AR391" i="38"/>
  <c r="AR382" i="38"/>
  <c r="AR366" i="38"/>
  <c r="AR350" i="38"/>
  <c r="AR341" i="38"/>
  <c r="AR321" i="38"/>
  <c r="AR314" i="38"/>
  <c r="AR255" i="38"/>
  <c r="AR251" i="38"/>
  <c r="D398" i="38"/>
  <c r="AR320" i="38"/>
  <c r="S222" i="38"/>
  <c r="AR239" i="38"/>
  <c r="AR218" i="38"/>
  <c r="AR203" i="38"/>
  <c r="AR200" i="38"/>
  <c r="AR92" i="38"/>
  <c r="T222" i="38"/>
  <c r="P106" i="38"/>
  <c r="AR70" i="38"/>
  <c r="AR67" i="38"/>
  <c r="AR63" i="38"/>
  <c r="AR43" i="38"/>
  <c r="AR34" i="38"/>
  <c r="AR30" i="38"/>
  <c r="AR21" i="38"/>
  <c r="AP12" i="38"/>
  <c r="D103" i="27"/>
  <c r="AI448" i="38"/>
  <c r="M459" i="38"/>
  <c r="AC459" i="38"/>
  <c r="AI463" i="38"/>
  <c r="AC467" i="38"/>
  <c r="AI447" i="38"/>
  <c r="AQ453" i="38"/>
  <c r="AR453" i="38" s="1"/>
  <c r="K459" i="38"/>
  <c r="AE462" i="38"/>
  <c r="T467" i="38"/>
  <c r="T485" i="38"/>
  <c r="AH500" i="38"/>
  <c r="AH499" i="38" s="1"/>
  <c r="AF398" i="38"/>
  <c r="P467" i="38"/>
  <c r="AQ468" i="38"/>
  <c r="AJ467" i="38"/>
  <c r="AQ472" i="38"/>
  <c r="F476" i="38"/>
  <c r="U500" i="38"/>
  <c r="V489" i="38"/>
  <c r="AO489" i="38"/>
  <c r="N500" i="38"/>
  <c r="AD500" i="38"/>
  <c r="Z527" i="38"/>
  <c r="W467" i="38"/>
  <c r="AP467" i="38"/>
  <c r="U485" i="38"/>
  <c r="AQ486" i="38"/>
  <c r="V485" i="38"/>
  <c r="W489" i="38"/>
  <c r="AP489" i="38"/>
  <c r="AE495" i="38"/>
  <c r="AR495" i="38" s="1"/>
  <c r="AI498" i="38"/>
  <c r="O500" i="38"/>
  <c r="AI501" i="38"/>
  <c r="P500" i="38"/>
  <c r="AG500" i="38"/>
  <c r="AM504" i="38"/>
  <c r="AR504" i="38" s="1"/>
  <c r="AM470" i="38"/>
  <c r="AM471" i="38"/>
  <c r="F477" i="38"/>
  <c r="AE480" i="38"/>
  <c r="AE481" i="38"/>
  <c r="AR481" i="38" s="1"/>
  <c r="X489" i="38"/>
  <c r="F491" i="38"/>
  <c r="Y489" i="38"/>
  <c r="AE494" i="38"/>
  <c r="AI497" i="38"/>
  <c r="M509" i="38"/>
  <c r="M499" i="38" s="1"/>
  <c r="N509" i="38"/>
  <c r="AD509" i="38"/>
  <c r="O509" i="38"/>
  <c r="AI510" i="38"/>
  <c r="P509" i="38"/>
  <c r="AG509" i="38"/>
  <c r="AI509" i="38" s="1"/>
  <c r="AQ516" i="38"/>
  <c r="AC527" i="38"/>
  <c r="V527" i="38"/>
  <c r="T527" i="38"/>
  <c r="AE523" i="38"/>
  <c r="AR523" i="38" s="1"/>
  <c r="O527" i="38"/>
  <c r="AF527" i="38"/>
  <c r="AQ533" i="38"/>
  <c r="AQ534" i="38"/>
  <c r="AR534" i="38" s="1"/>
  <c r="F537" i="38"/>
  <c r="AE562" i="38"/>
  <c r="F549" i="38"/>
  <c r="AQ450" i="38"/>
  <c r="AP398" i="38"/>
  <c r="AD398" i="38"/>
  <c r="AO190" i="38"/>
  <c r="AO106" i="38" s="1"/>
  <c r="AH190" i="38"/>
  <c r="AH106" i="38" s="1"/>
  <c r="Q190" i="38"/>
  <c r="Q106" i="38" s="1"/>
  <c r="AK541" i="38"/>
  <c r="AR305" i="38"/>
  <c r="K560" i="38"/>
  <c r="AQ564" i="38"/>
  <c r="J522" i="38"/>
  <c r="J535" i="38"/>
  <c r="AE389" i="38"/>
  <c r="H505" i="38"/>
  <c r="J497" i="38"/>
  <c r="J493" i="38"/>
  <c r="H488" i="38"/>
  <c r="AK327" i="38"/>
  <c r="H437" i="38"/>
  <c r="H421" i="38"/>
  <c r="H405" i="38"/>
  <c r="J392" i="38"/>
  <c r="J374" i="38"/>
  <c r="J358" i="38"/>
  <c r="AM89" i="38"/>
  <c r="AI47" i="38"/>
  <c r="H245" i="38"/>
  <c r="J335" i="38"/>
  <c r="H322" i="38"/>
  <c r="H302" i="38"/>
  <c r="H286" i="38"/>
  <c r="H270" i="38"/>
  <c r="AN12" i="38"/>
  <c r="H193" i="38"/>
  <c r="H175" i="38"/>
  <c r="H103" i="38"/>
  <c r="H77" i="38"/>
  <c r="H114" i="38"/>
  <c r="J78" i="38"/>
  <c r="J62" i="38"/>
  <c r="J31" i="38"/>
  <c r="J15" i="38"/>
  <c r="M541" i="38"/>
  <c r="AM548" i="38"/>
  <c r="AR545" i="38"/>
  <c r="AR524" i="38"/>
  <c r="AR507" i="38"/>
  <c r="AR487" i="38"/>
  <c r="AE559" i="38"/>
  <c r="AD541" i="38"/>
  <c r="AB541" i="38"/>
  <c r="L541" i="38"/>
  <c r="AA541" i="38"/>
  <c r="K541" i="38"/>
  <c r="AM549" i="38"/>
  <c r="AR425" i="38"/>
  <c r="AP327" i="38"/>
  <c r="R327" i="38"/>
  <c r="AR378" i="38"/>
  <c r="AR375" i="38"/>
  <c r="AR369" i="38"/>
  <c r="AR362" i="38"/>
  <c r="AR359" i="38"/>
  <c r="AR353" i="38"/>
  <c r="AR346" i="38"/>
  <c r="AR337" i="38"/>
  <c r="AR317" i="38"/>
  <c r="AR257" i="38"/>
  <c r="AR275" i="38"/>
  <c r="AR265" i="38"/>
  <c r="O222" i="38"/>
  <c r="AR209" i="38"/>
  <c r="AR206" i="38"/>
  <c r="AR162" i="38"/>
  <c r="AR159" i="38"/>
  <c r="AR117" i="38"/>
  <c r="AR86" i="38"/>
  <c r="AR79" i="38"/>
  <c r="E222" i="38"/>
  <c r="L106" i="38"/>
  <c r="AR181" i="38"/>
  <c r="AG106" i="38"/>
  <c r="AQ260" i="38"/>
  <c r="AR260" i="38" s="1"/>
  <c r="AR205" i="38"/>
  <c r="AR194" i="38"/>
  <c r="AR186" i="38"/>
  <c r="AR179" i="38"/>
  <c r="AR170" i="38"/>
  <c r="AR157" i="38"/>
  <c r="AR154" i="38"/>
  <c r="AR151" i="38"/>
  <c r="AR138" i="38"/>
  <c r="AR135" i="38"/>
  <c r="AR131" i="38"/>
  <c r="AR125" i="38"/>
  <c r="AR122" i="38"/>
  <c r="AR115" i="38"/>
  <c r="AR112" i="38"/>
  <c r="AR101" i="38"/>
  <c r="AR98" i="38"/>
  <c r="AR91" i="38"/>
  <c r="AR66" i="38"/>
  <c r="AR60" i="38"/>
  <c r="AR53" i="38"/>
  <c r="AR50" i="38"/>
  <c r="X12" i="38"/>
  <c r="Q459" i="38"/>
  <c r="AH459" i="38"/>
  <c r="S459" i="38"/>
  <c r="AD467" i="38"/>
  <c r="AI443" i="38"/>
  <c r="AQ449" i="38"/>
  <c r="O459" i="38"/>
  <c r="AG459" i="38"/>
  <c r="Y467" i="38"/>
  <c r="AA459" i="38"/>
  <c r="AN500" i="38"/>
  <c r="E489" i="38"/>
  <c r="F489" i="38" s="1"/>
  <c r="J489" i="38" s="1"/>
  <c r="Z489" i="38"/>
  <c r="R500" i="38"/>
  <c r="AJ500" i="38"/>
  <c r="AJ499" i="38" s="1"/>
  <c r="AQ505" i="38"/>
  <c r="AR505" i="38" s="1"/>
  <c r="K467" i="38"/>
  <c r="AA467" i="38"/>
  <c r="Y485" i="38"/>
  <c r="Z485" i="38"/>
  <c r="K485" i="38"/>
  <c r="K489" i="38"/>
  <c r="AA489" i="38"/>
  <c r="AI494" i="38"/>
  <c r="S500" i="38"/>
  <c r="T500" i="38"/>
  <c r="AL500" i="38"/>
  <c r="U467" i="38"/>
  <c r="F473" i="38"/>
  <c r="AE476" i="38"/>
  <c r="AE477" i="38"/>
  <c r="AM482" i="38"/>
  <c r="AM483" i="38"/>
  <c r="AR483" i="38" s="1"/>
  <c r="L489" i="38"/>
  <c r="AE490" i="38"/>
  <c r="M489" i="38"/>
  <c r="AC489" i="38"/>
  <c r="AI493" i="38"/>
  <c r="AM496" i="38"/>
  <c r="AC509" i="38"/>
  <c r="R509" i="38"/>
  <c r="L527" i="38"/>
  <c r="AH527" i="38"/>
  <c r="S509" i="38"/>
  <c r="AK509" i="38"/>
  <c r="AK499" i="38" s="1"/>
  <c r="T509" i="38"/>
  <c r="AL509" i="38"/>
  <c r="AE519" i="38"/>
  <c r="M527" i="38"/>
  <c r="AD527" i="38"/>
  <c r="AQ525" i="38"/>
  <c r="Y527" i="38"/>
  <c r="AM525" i="38"/>
  <c r="S527" i="38"/>
  <c r="AK527" i="38"/>
  <c r="AI543" i="38"/>
  <c r="AI544" i="38"/>
  <c r="AR544" i="38" s="1"/>
  <c r="AQ530" i="38"/>
  <c r="AR530" i="38" s="1"/>
  <c r="F533" i="38"/>
  <c r="AI539" i="38"/>
  <c r="AR539" i="38" s="1"/>
  <c r="AI540" i="38"/>
  <c r="AR540" i="38" s="1"/>
  <c r="AE468" i="38"/>
  <c r="AC190" i="38"/>
  <c r="AC106" i="38" s="1"/>
  <c r="M190" i="38"/>
  <c r="M106" i="38" s="1"/>
  <c r="D130" i="8"/>
  <c r="D610" i="8"/>
  <c r="V541" i="38"/>
  <c r="T541" i="38"/>
  <c r="AI383" i="38"/>
  <c r="AO222" i="38"/>
  <c r="AQ89" i="38"/>
  <c r="D370" i="8"/>
  <c r="D850" i="8"/>
  <c r="D310" i="8"/>
  <c r="D190" i="8"/>
  <c r="D250" i="8"/>
  <c r="AD28" i="38"/>
  <c r="C4" i="27"/>
  <c r="D790" i="8"/>
  <c r="D670" i="8"/>
  <c r="D730" i="8"/>
  <c r="AE558" i="38"/>
  <c r="AG327" i="38"/>
  <c r="AM191" i="38"/>
  <c r="D910" i="8"/>
  <c r="D5" i="12"/>
  <c r="C8" i="27" s="1"/>
  <c r="D550" i="8"/>
  <c r="D490" i="8"/>
  <c r="D430" i="8"/>
  <c r="O541" i="38"/>
  <c r="P541" i="38"/>
  <c r="AI557" i="38"/>
  <c r="AR557" i="38" s="1"/>
  <c r="Q541" i="38"/>
  <c r="AM559" i="38"/>
  <c r="X560" i="38"/>
  <c r="AE563" i="38"/>
  <c r="AE550" i="38"/>
  <c r="AG541" i="38"/>
  <c r="AG526" i="38" s="1"/>
  <c r="AR503" i="38"/>
  <c r="AI486" i="38"/>
  <c r="AL560" i="38"/>
  <c r="O560" i="38"/>
  <c r="Z541" i="38"/>
  <c r="E541" i="38"/>
  <c r="E526" i="38" s="1"/>
  <c r="X541" i="38"/>
  <c r="AP541" i="38"/>
  <c r="W541" i="38"/>
  <c r="AM447" i="38"/>
  <c r="AR428" i="38"/>
  <c r="AR412" i="38"/>
  <c r="AR381" i="38"/>
  <c r="AR371" i="38"/>
  <c r="AR365" i="38"/>
  <c r="AR355" i="38"/>
  <c r="AR349" i="38"/>
  <c r="AR340" i="38"/>
  <c r="AR333" i="38"/>
  <c r="AR313" i="38"/>
  <c r="AR263" i="38"/>
  <c r="AR256" i="38"/>
  <c r="AR253" i="38"/>
  <c r="L327" i="38"/>
  <c r="AR274" i="38"/>
  <c r="AR264" i="38"/>
  <c r="AG398" i="38"/>
  <c r="AR310" i="38"/>
  <c r="AR294" i="38"/>
  <c r="AR278" i="38"/>
  <c r="AR245" i="38"/>
  <c r="K222" i="38"/>
  <c r="AR224" i="38"/>
  <c r="AR214" i="38"/>
  <c r="AR208" i="38"/>
  <c r="AR202" i="38"/>
  <c r="AR198" i="38"/>
  <c r="AR184" i="38"/>
  <c r="AR168" i="38"/>
  <c r="AR155" i="38"/>
  <c r="AR146" i="38"/>
  <c r="AR143" i="38"/>
  <c r="AR113" i="38"/>
  <c r="AR100" i="38"/>
  <c r="AR59" i="38"/>
  <c r="AR105" i="38"/>
  <c r="AR93" i="38"/>
  <c r="AR85" i="38"/>
  <c r="AR78" i="38"/>
  <c r="AN222" i="38"/>
  <c r="AR75" i="38"/>
  <c r="AR58" i="38"/>
  <c r="AR55" i="38"/>
  <c r="AR38" i="38"/>
  <c r="AR25" i="38"/>
  <c r="W12" i="38"/>
  <c r="AR51" i="38"/>
  <c r="D80" i="27"/>
  <c r="F458" i="38"/>
  <c r="AQ455" i="38"/>
  <c r="AI449" i="38"/>
  <c r="L467" i="38"/>
  <c r="U459" i="38"/>
  <c r="AC500" i="38"/>
  <c r="Q509" i="38"/>
  <c r="AI439" i="38"/>
  <c r="AQ445" i="38"/>
  <c r="AI455" i="38"/>
  <c r="AR455" i="38" s="1"/>
  <c r="AL485" i="38"/>
  <c r="AQ464" i="38"/>
  <c r="N489" i="38"/>
  <c r="AD489" i="38"/>
  <c r="V500" i="38"/>
  <c r="AQ501" i="38"/>
  <c r="U509" i="38"/>
  <c r="O467" i="38"/>
  <c r="AF467" i="38"/>
  <c r="M485" i="38"/>
  <c r="AC485" i="38"/>
  <c r="AD485" i="38"/>
  <c r="AI488" i="38"/>
  <c r="AR488" i="38" s="1"/>
  <c r="O489" i="38"/>
  <c r="AI490" i="38"/>
  <c r="AM493" i="38"/>
  <c r="AQ496" i="38"/>
  <c r="AQ497" i="38"/>
  <c r="W500" i="38"/>
  <c r="AP500" i="38"/>
  <c r="X500" i="38"/>
  <c r="E467" i="38"/>
  <c r="AE472" i="38"/>
  <c r="AE473" i="38"/>
  <c r="AM478" i="38"/>
  <c r="AR478" i="38" s="1"/>
  <c r="AM479" i="38"/>
  <c r="AR479" i="38" s="1"/>
  <c r="E485" i="38"/>
  <c r="F485" i="38" s="1"/>
  <c r="P489" i="38"/>
  <c r="AG489" i="38"/>
  <c r="Q489" i="38"/>
  <c r="AH489" i="38"/>
  <c r="AM492" i="38"/>
  <c r="F508" i="38"/>
  <c r="V509" i="38"/>
  <c r="AQ510" i="38"/>
  <c r="Q527" i="38"/>
  <c r="W509" i="38"/>
  <c r="AP509" i="38"/>
  <c r="X509" i="38"/>
  <c r="AE515" i="38"/>
  <c r="AI518" i="38"/>
  <c r="AR518" i="38" s="1"/>
  <c r="AO527" i="38"/>
  <c r="F528" i="38"/>
  <c r="AM529" i="38"/>
  <c r="AR529" i="38" s="1"/>
  <c r="AM533" i="38"/>
  <c r="F540" i="38"/>
  <c r="AM521" i="38"/>
  <c r="AR521" i="38" s="1"/>
  <c r="W527" i="38"/>
  <c r="AP527" i="38"/>
  <c r="AE532" i="38"/>
  <c r="AI535" i="38"/>
  <c r="AR535" i="38" s="1"/>
  <c r="AI536" i="38"/>
  <c r="AR536" i="38" s="1"/>
  <c r="F544" i="38"/>
  <c r="AE547" i="38"/>
  <c r="AR547" i="38" s="1"/>
  <c r="AQ550" i="38"/>
  <c r="F454" i="38"/>
  <c r="AQ451" i="38"/>
  <c r="F118" i="38"/>
  <c r="AQ164" i="38"/>
  <c r="Y190" i="38"/>
  <c r="Y106" i="38" s="1"/>
  <c r="D57" i="27"/>
  <c r="J556" i="38"/>
  <c r="H556" i="38"/>
  <c r="AR243" i="38"/>
  <c r="J565" i="38"/>
  <c r="H565" i="38"/>
  <c r="AR199" i="38"/>
  <c r="J559" i="38"/>
  <c r="H559" i="38"/>
  <c r="J562" i="38"/>
  <c r="H562" i="38"/>
  <c r="J214" i="38"/>
  <c r="H214" i="38"/>
  <c r="AA64" i="38"/>
  <c r="AA47" i="38" s="1"/>
  <c r="AB64" i="38"/>
  <c r="AQ562" i="38"/>
  <c r="AA29" i="38"/>
  <c r="AD29" i="38"/>
  <c r="AI556" i="38"/>
  <c r="Y541" i="38"/>
  <c r="F551" i="38"/>
  <c r="D541" i="38"/>
  <c r="T29" i="38"/>
  <c r="AI563" i="38"/>
  <c r="AL541" i="38"/>
  <c r="AR385" i="38"/>
  <c r="AR338" i="38"/>
  <c r="AR372" i="38"/>
  <c r="AR356" i="38"/>
  <c r="AR233" i="38"/>
  <c r="F164" i="38"/>
  <c r="AR197" i="38"/>
  <c r="AR81" i="38"/>
  <c r="AR65" i="38"/>
  <c r="BJ3" i="43"/>
  <c r="BJ3" i="40"/>
  <c r="BJ3" i="42"/>
  <c r="BJ3" i="12"/>
  <c r="BJ3" i="10"/>
  <c r="BJ3" i="9"/>
  <c r="BJ3" i="8"/>
  <c r="BJ3" i="7"/>
  <c r="BU3" i="43"/>
  <c r="BU3" i="42"/>
  <c r="BU3" i="40"/>
  <c r="BU3" i="12"/>
  <c r="BU3" i="9"/>
  <c r="BU3" i="10"/>
  <c r="BU3" i="7"/>
  <c r="BU3" i="8"/>
  <c r="BE3" i="43"/>
  <c r="BE3" i="42"/>
  <c r="BE3" i="40"/>
  <c r="BE3" i="12"/>
  <c r="BE3" i="10"/>
  <c r="BE3" i="9"/>
  <c r="BE3" i="7"/>
  <c r="BE3" i="8"/>
  <c r="AR207" i="38"/>
  <c r="BT3" i="43"/>
  <c r="BT3" i="42"/>
  <c r="BT3" i="12"/>
  <c r="BT3" i="9"/>
  <c r="BT3" i="40"/>
  <c r="BT3" i="10"/>
  <c r="BT3" i="7"/>
  <c r="BT3" i="8"/>
  <c r="BD3" i="43"/>
  <c r="BD3" i="42"/>
  <c r="BD3" i="12"/>
  <c r="BD3" i="9"/>
  <c r="BD3" i="40"/>
  <c r="BD3" i="10"/>
  <c r="BD3" i="8"/>
  <c r="BD3" i="7"/>
  <c r="D5" i="8"/>
  <c r="C5" i="27" s="1"/>
  <c r="AJ64" i="38"/>
  <c r="E560" i="38"/>
  <c r="Z560" i="38"/>
  <c r="AN560" i="38"/>
  <c r="U560" i="38"/>
  <c r="AI561" i="38"/>
  <c r="AF560" i="38"/>
  <c r="F561" i="38"/>
  <c r="AQ551" i="38"/>
  <c r="AR551" i="38" s="1"/>
  <c r="AN541" i="38"/>
  <c r="U541" i="38"/>
  <c r="AF499" i="38"/>
  <c r="F552" i="38"/>
  <c r="F527" i="38"/>
  <c r="AQ549" i="38"/>
  <c r="AR432" i="38"/>
  <c r="AR416" i="38"/>
  <c r="AR400" i="38"/>
  <c r="AR250" i="38"/>
  <c r="AR430" i="38"/>
  <c r="AR423" i="38"/>
  <c r="AR414" i="38"/>
  <c r="AR407" i="38"/>
  <c r="AR388" i="38"/>
  <c r="AR334" i="38"/>
  <c r="AR259" i="38"/>
  <c r="AR376" i="38"/>
  <c r="AR360" i="38"/>
  <c r="AR324" i="38"/>
  <c r="AR304" i="38"/>
  <c r="AR288" i="38"/>
  <c r="AR272" i="38"/>
  <c r="AR246" i="38"/>
  <c r="AB222" i="38"/>
  <c r="AR141" i="38"/>
  <c r="F96" i="38"/>
  <c r="AR258" i="38"/>
  <c r="P222" i="38"/>
  <c r="AR215" i="38"/>
  <c r="AR195" i="38"/>
  <c r="Z190" i="38"/>
  <c r="Z106" i="38" s="1"/>
  <c r="AN190" i="38"/>
  <c r="AR185" i="38"/>
  <c r="AR169" i="38"/>
  <c r="AR88" i="38"/>
  <c r="AR234" i="38"/>
  <c r="AR227" i="38"/>
  <c r="AR216" i="38"/>
  <c r="AR210" i="38"/>
  <c r="AR193" i="38"/>
  <c r="AR182" i="38"/>
  <c r="AR175" i="38"/>
  <c r="AR166" i="38"/>
  <c r="AR160" i="38"/>
  <c r="AR153" i="38"/>
  <c r="AR127" i="38"/>
  <c r="AE118" i="38"/>
  <c r="AR118" i="38" s="1"/>
  <c r="AR111" i="38"/>
  <c r="AR103" i="38"/>
  <c r="AR94" i="38"/>
  <c r="AR77" i="38"/>
  <c r="AR68" i="38"/>
  <c r="BF3" i="40"/>
  <c r="BF3" i="43"/>
  <c r="BF3" i="42"/>
  <c r="BF3" i="12"/>
  <c r="BF3" i="9"/>
  <c r="BF3" i="10"/>
  <c r="BF3" i="8"/>
  <c r="BF3" i="7"/>
  <c r="S12" i="38"/>
  <c r="BQ3" i="43"/>
  <c r="BQ3" i="42"/>
  <c r="BQ3" i="40"/>
  <c r="BQ3" i="12"/>
  <c r="BQ3" i="10"/>
  <c r="BQ3" i="8"/>
  <c r="BQ3" i="7"/>
  <c r="BQ3" i="9"/>
  <c r="AR56" i="38"/>
  <c r="AR49" i="38"/>
  <c r="AR24" i="38"/>
  <c r="AR20" i="38"/>
  <c r="AR15" i="38"/>
  <c r="E12" i="38"/>
  <c r="BP3" i="43"/>
  <c r="BP3" i="42"/>
  <c r="BP3" i="12"/>
  <c r="BP3" i="9"/>
  <c r="BP3" i="40"/>
  <c r="BP3" i="10"/>
  <c r="BP3" i="8"/>
  <c r="BP3" i="7"/>
  <c r="AF12" i="38"/>
  <c r="AI12" i="38" s="1"/>
  <c r="AA28" i="38"/>
  <c r="AB28" i="38"/>
  <c r="N560" i="38"/>
  <c r="AD560" i="38"/>
  <c r="AQ561" i="38"/>
  <c r="AI564" i="38"/>
  <c r="AM563" i="38"/>
  <c r="Y560" i="38"/>
  <c r="F555" i="38"/>
  <c r="AH541" i="38"/>
  <c r="AC560" i="38"/>
  <c r="AO541" i="38"/>
  <c r="AR437" i="38"/>
  <c r="AR421" i="38"/>
  <c r="AR405" i="38"/>
  <c r="AF541" i="38"/>
  <c r="AR426" i="38"/>
  <c r="AR419" i="38"/>
  <c r="AR410" i="38"/>
  <c r="AR403" i="38"/>
  <c r="AR339" i="38"/>
  <c r="AR330" i="38"/>
  <c r="AR380" i="38"/>
  <c r="AR364" i="38"/>
  <c r="AR348" i="38"/>
  <c r="AR308" i="38"/>
  <c r="AR292" i="38"/>
  <c r="AR276" i="38"/>
  <c r="AR144" i="38"/>
  <c r="AE267" i="38"/>
  <c r="AR262" i="38"/>
  <c r="AR238" i="38"/>
  <c r="AR225" i="38"/>
  <c r="L222" i="38"/>
  <c r="AR219" i="38"/>
  <c r="V190" i="38"/>
  <c r="V106" i="38" s="1"/>
  <c r="AR189" i="38"/>
  <c r="AR173" i="38"/>
  <c r="AR84" i="38"/>
  <c r="AR261" i="38"/>
  <c r="AR230" i="38"/>
  <c r="AR221" i="38"/>
  <c r="AR196" i="38"/>
  <c r="AR187" i="38"/>
  <c r="AR178" i="38"/>
  <c r="AR171" i="38"/>
  <c r="AR156" i="38"/>
  <c r="AR130" i="38"/>
  <c r="AR123" i="38"/>
  <c r="AR114" i="38"/>
  <c r="AD106" i="38"/>
  <c r="N106" i="38"/>
  <c r="AR99" i="38"/>
  <c r="AR80" i="38"/>
  <c r="AR73" i="38"/>
  <c r="BB3" i="43"/>
  <c r="BB3" i="40"/>
  <c r="BB3" i="42"/>
  <c r="BB3" i="10"/>
  <c r="BB3" i="12"/>
  <c r="BB3" i="9"/>
  <c r="BB3" i="8"/>
  <c r="BB3" i="7"/>
  <c r="K12" i="38"/>
  <c r="BM3" i="43"/>
  <c r="BM3" i="42"/>
  <c r="BM3" i="40"/>
  <c r="BM3" i="12"/>
  <c r="BM3" i="10"/>
  <c r="BM3" i="9"/>
  <c r="BM3" i="7"/>
  <c r="BM3" i="8"/>
  <c r="AR61" i="38"/>
  <c r="AR52" i="38"/>
  <c r="AR40" i="38"/>
  <c r="AR36" i="38"/>
  <c r="AR32" i="38"/>
  <c r="AR27" i="38"/>
  <c r="AR23" i="38"/>
  <c r="AR19" i="38"/>
  <c r="AK12" i="38"/>
  <c r="AO12" i="38"/>
  <c r="BL3" i="43"/>
  <c r="BL3" i="42"/>
  <c r="BL3" i="12"/>
  <c r="BL3" i="9"/>
  <c r="BL3" i="40"/>
  <c r="BL3" i="8"/>
  <c r="BL3" i="10"/>
  <c r="BL3" i="7"/>
  <c r="AM13" i="38"/>
  <c r="D327" i="38"/>
  <c r="F327" i="38" s="1"/>
  <c r="J327" i="38" s="1"/>
  <c r="AR14" i="38"/>
  <c r="Z28" i="38"/>
  <c r="Z13" i="38" s="1"/>
  <c r="T64" i="38"/>
  <c r="T47" i="38" s="1"/>
  <c r="AB29" i="38"/>
  <c r="R560" i="38"/>
  <c r="AM561" i="38"/>
  <c r="AJ560" i="38"/>
  <c r="S560" i="38"/>
  <c r="AI565" i="38"/>
  <c r="AR565" i="38" s="1"/>
  <c r="AR553" i="38"/>
  <c r="AB499" i="38"/>
  <c r="AI562" i="38"/>
  <c r="AG560" i="38"/>
  <c r="T560" i="38"/>
  <c r="N541" i="38"/>
  <c r="AC541" i="38"/>
  <c r="AC28" i="38"/>
  <c r="T28" i="38"/>
  <c r="AE561" i="38"/>
  <c r="AK560" i="38"/>
  <c r="AR424" i="38"/>
  <c r="AR408" i="38"/>
  <c r="AQ459" i="38"/>
  <c r="AR431" i="38"/>
  <c r="AR422" i="38"/>
  <c r="AR415" i="38"/>
  <c r="AR406" i="38"/>
  <c r="AR384" i="38"/>
  <c r="AR342" i="38"/>
  <c r="AR335" i="38"/>
  <c r="AR390" i="38"/>
  <c r="AR368" i="38"/>
  <c r="AR352" i="38"/>
  <c r="AR316" i="38"/>
  <c r="AR296" i="38"/>
  <c r="AR280" i="38"/>
  <c r="AR268" i="38"/>
  <c r="AR241" i="38"/>
  <c r="AR266" i="38"/>
  <c r="AR229" i="38"/>
  <c r="AF222" i="38"/>
  <c r="AI222" i="38" s="1"/>
  <c r="R190" i="38"/>
  <c r="R106" i="38" s="1"/>
  <c r="AR177" i="38"/>
  <c r="F260" i="38"/>
  <c r="AR236" i="38"/>
  <c r="AR226" i="38"/>
  <c r="AR217" i="38"/>
  <c r="AR192" i="38"/>
  <c r="AR183" i="38"/>
  <c r="AR174" i="38"/>
  <c r="AR167" i="38"/>
  <c r="AR161" i="38"/>
  <c r="AR152" i="38"/>
  <c r="AR126" i="38"/>
  <c r="AR110" i="38"/>
  <c r="AR102" i="38"/>
  <c r="AR95" i="38"/>
  <c r="AR90" i="38"/>
  <c r="AR76" i="38"/>
  <c r="AR69" i="38"/>
  <c r="AR42" i="38"/>
  <c r="BN3" i="40"/>
  <c r="BN3" i="43"/>
  <c r="BN3" i="42"/>
  <c r="BN3" i="9"/>
  <c r="BN3" i="12"/>
  <c r="BN3" i="10"/>
  <c r="BN3" i="8"/>
  <c r="BN3" i="7"/>
  <c r="AI13" i="38"/>
  <c r="BI3" i="43"/>
  <c r="BI3" i="42"/>
  <c r="BI3" i="40"/>
  <c r="BI3" i="9"/>
  <c r="BI3" i="12"/>
  <c r="BI3" i="7"/>
  <c r="BI3" i="10"/>
  <c r="BI3" i="8"/>
  <c r="AR57" i="38"/>
  <c r="AR48" i="38"/>
  <c r="AR39" i="38"/>
  <c r="AR35" i="38"/>
  <c r="AR31" i="38"/>
  <c r="D12" i="38"/>
  <c r="BH3" i="43"/>
  <c r="BH3" i="42"/>
  <c r="BH3" i="12"/>
  <c r="BH3" i="9"/>
  <c r="BH3" i="10"/>
  <c r="BH3" i="40"/>
  <c r="BH3" i="8"/>
  <c r="BH3" i="7"/>
  <c r="AQ13" i="38"/>
  <c r="J460" i="38"/>
  <c r="H460" i="38"/>
  <c r="H390" i="38"/>
  <c r="J390" i="38"/>
  <c r="J345" i="38"/>
  <c r="H345" i="38"/>
  <c r="J267" i="38"/>
  <c r="H267" i="38"/>
  <c r="AI191" i="38"/>
  <c r="AF190" i="38"/>
  <c r="AQ107" i="38"/>
  <c r="AI107" i="38"/>
  <c r="H236" i="38"/>
  <c r="J236" i="38"/>
  <c r="H208" i="38"/>
  <c r="J208" i="38"/>
  <c r="H192" i="38"/>
  <c r="J192" i="38"/>
  <c r="H134" i="38"/>
  <c r="J134" i="38"/>
  <c r="H90" i="38"/>
  <c r="J90" i="38"/>
  <c r="H48" i="38"/>
  <c r="J48" i="38"/>
  <c r="J43" i="38"/>
  <c r="H43" i="38"/>
  <c r="J223" i="38"/>
  <c r="H223" i="38"/>
  <c r="J191" i="38"/>
  <c r="H191" i="38"/>
  <c r="J107" i="38"/>
  <c r="H107" i="38"/>
  <c r="D499" i="38"/>
  <c r="AR399" i="38"/>
  <c r="AJ327" i="38"/>
  <c r="AB327" i="38"/>
  <c r="AQ312" i="38"/>
  <c r="AI312" i="38"/>
  <c r="AQ328" i="38"/>
  <c r="AI328" i="38"/>
  <c r="AR165" i="38"/>
  <c r="AR119" i="38"/>
  <c r="AC222" i="38"/>
  <c r="H501" i="38"/>
  <c r="J501" i="38"/>
  <c r="H384" i="38"/>
  <c r="J384" i="38"/>
  <c r="J349" i="38"/>
  <c r="H349" i="38"/>
  <c r="AE191" i="38"/>
  <c r="AB190" i="38"/>
  <c r="AM107" i="38"/>
  <c r="AJ106" i="38"/>
  <c r="AE107" i="38"/>
  <c r="AB106" i="38"/>
  <c r="H224" i="38"/>
  <c r="J224" i="38"/>
  <c r="H200" i="38"/>
  <c r="J200" i="38"/>
  <c r="H150" i="38"/>
  <c r="J150" i="38"/>
  <c r="H108" i="38"/>
  <c r="J108" i="38"/>
  <c r="H84" i="38"/>
  <c r="J84" i="38"/>
  <c r="J45" i="38"/>
  <c r="H45" i="38"/>
  <c r="AN327" i="38"/>
  <c r="AF327" i="38"/>
  <c r="AM312" i="38"/>
  <c r="AM328" i="38"/>
  <c r="AE328" i="38"/>
  <c r="AR223" i="38"/>
  <c r="AR97" i="38"/>
  <c r="D222" i="38"/>
  <c r="D106" i="38"/>
  <c r="C103" i="27"/>
  <c r="C80" i="27"/>
  <c r="C57" i="27"/>
  <c r="AR514" i="38" l="1"/>
  <c r="AR515" i="38"/>
  <c r="AR473" i="38"/>
  <c r="P526" i="38"/>
  <c r="J445" i="38"/>
  <c r="AR83" i="38"/>
  <c r="D397" i="38"/>
  <c r="J149" i="38"/>
  <c r="U526" i="38"/>
  <c r="AR439" i="38"/>
  <c r="AR461" i="38"/>
  <c r="AR463" i="38"/>
  <c r="R526" i="38"/>
  <c r="AR466" i="38"/>
  <c r="F459" i="38"/>
  <c r="H459" i="38" s="1"/>
  <c r="AM222" i="38"/>
  <c r="AR480" i="38"/>
  <c r="AR133" i="38"/>
  <c r="AI190" i="38"/>
  <c r="N526" i="38"/>
  <c r="F467" i="38"/>
  <c r="J467" i="38" s="1"/>
  <c r="AQ222" i="38"/>
  <c r="AB526" i="38"/>
  <c r="AQ560" i="38"/>
  <c r="AR492" i="38"/>
  <c r="AR477" i="38"/>
  <c r="AR482" i="38"/>
  <c r="AQ190" i="38"/>
  <c r="AR383" i="38"/>
  <c r="AR548" i="38"/>
  <c r="AB397" i="38"/>
  <c r="AR452" i="38"/>
  <c r="T13" i="38"/>
  <c r="T12" i="38" s="1"/>
  <c r="AM106" i="38"/>
  <c r="AR449" i="38"/>
  <c r="J449" i="38"/>
  <c r="Z12" i="38"/>
  <c r="J557" i="38"/>
  <c r="H557" i="38"/>
  <c r="J545" i="38"/>
  <c r="H545" i="38"/>
  <c r="J516" i="38"/>
  <c r="H516" i="38"/>
  <c r="H532" i="38"/>
  <c r="J532" i="38"/>
  <c r="J486" i="38"/>
  <c r="H486" i="38"/>
  <c r="AR460" i="38"/>
  <c r="J553" i="38"/>
  <c r="H553" i="38"/>
  <c r="F560" i="38"/>
  <c r="H560" i="38" s="1"/>
  <c r="AR443" i="38"/>
  <c r="AR448" i="38"/>
  <c r="AR531" i="38"/>
  <c r="AR474" i="38"/>
  <c r="AR149" i="38"/>
  <c r="AR345" i="38"/>
  <c r="AR470" i="38"/>
  <c r="AR442" i="38"/>
  <c r="H529" i="38"/>
  <c r="J529" i="38"/>
  <c r="AA13" i="38"/>
  <c r="AA12" i="38" s="1"/>
  <c r="AR550" i="38"/>
  <c r="AR516" i="38"/>
  <c r="AR471" i="38"/>
  <c r="H457" i="38"/>
  <c r="H441" i="38"/>
  <c r="J444" i="38"/>
  <c r="H444" i="38"/>
  <c r="H512" i="38"/>
  <c r="J512" i="38"/>
  <c r="AM190" i="38"/>
  <c r="AR558" i="38"/>
  <c r="H453" i="38"/>
  <c r="AE459" i="38"/>
  <c r="AN397" i="38"/>
  <c r="J520" i="38"/>
  <c r="H520" i="38"/>
  <c r="H509" i="38"/>
  <c r="J509" i="38"/>
  <c r="J13" i="38"/>
  <c r="AR561" i="38"/>
  <c r="AC526" i="38"/>
  <c r="AR549" i="38"/>
  <c r="AR464" i="38"/>
  <c r="AR441" i="38"/>
  <c r="AR444" i="38"/>
  <c r="AR533" i="38"/>
  <c r="AR543" i="38"/>
  <c r="AR519" i="38"/>
  <c r="AE509" i="38"/>
  <c r="AR494" i="38"/>
  <c r="AA526" i="38"/>
  <c r="F398" i="38"/>
  <c r="J398" i="38" s="1"/>
  <c r="AR389" i="38"/>
  <c r="AM398" i="38"/>
  <c r="AR164" i="38"/>
  <c r="AR472" i="38"/>
  <c r="AR490" i="38"/>
  <c r="N397" i="38"/>
  <c r="X526" i="38"/>
  <c r="AR468" i="38"/>
  <c r="AR450" i="38"/>
  <c r="J459" i="38"/>
  <c r="AR476" i="38"/>
  <c r="E106" i="38"/>
  <c r="F106" i="38" s="1"/>
  <c r="H469" i="38"/>
  <c r="J469" i="38"/>
  <c r="H463" i="38"/>
  <c r="J463" i="38"/>
  <c r="J452" i="38"/>
  <c r="H452" i="38"/>
  <c r="H448" i="38"/>
  <c r="J448" i="38"/>
  <c r="J480" i="38"/>
  <c r="H480" i="38"/>
  <c r="J472" i="38"/>
  <c r="H472" i="38"/>
  <c r="F222" i="38"/>
  <c r="J222" i="38" s="1"/>
  <c r="AM327" i="38"/>
  <c r="AQ12" i="38"/>
  <c r="AR89" i="38"/>
  <c r="AQ398" i="38"/>
  <c r="AR457" i="38"/>
  <c r="J190" i="38"/>
  <c r="H190" i="38"/>
  <c r="AH526" i="38"/>
  <c r="AL526" i="38"/>
  <c r="AR267" i="38"/>
  <c r="AR496" i="38"/>
  <c r="H483" i="38"/>
  <c r="AE398" i="38"/>
  <c r="AO397" i="38"/>
  <c r="AI327" i="38"/>
  <c r="AE190" i="38"/>
  <c r="H489" i="38"/>
  <c r="AR556" i="38"/>
  <c r="AR462" i="38"/>
  <c r="AI560" i="38"/>
  <c r="D566" i="38"/>
  <c r="AQ327" i="38"/>
  <c r="J47" i="38"/>
  <c r="AF106" i="38"/>
  <c r="AI106" i="38" s="1"/>
  <c r="AM509" i="38"/>
  <c r="AE327" i="38"/>
  <c r="AR562" i="38"/>
  <c r="AO526" i="38"/>
  <c r="C13" i="27"/>
  <c r="J28" i="27" s="1"/>
  <c r="AR564" i="38"/>
  <c r="AR525" i="38"/>
  <c r="AE29" i="38"/>
  <c r="AR29" i="38" s="1"/>
  <c r="AR447" i="38"/>
  <c r="Y526" i="38"/>
  <c r="AR451" i="38"/>
  <c r="V499" i="38"/>
  <c r="AR445" i="38"/>
  <c r="U397" i="38"/>
  <c r="AR486" i="38"/>
  <c r="AM527" i="38"/>
  <c r="AI527" i="38"/>
  <c r="J503" i="38"/>
  <c r="H503" i="38"/>
  <c r="AR532" i="38"/>
  <c r="AR497" i="38"/>
  <c r="AD397" i="38"/>
  <c r="Z526" i="38"/>
  <c r="V526" i="38"/>
  <c r="Z397" i="38"/>
  <c r="AI459" i="38"/>
  <c r="S397" i="38"/>
  <c r="K526" i="38"/>
  <c r="AP397" i="38"/>
  <c r="AR498" i="38"/>
  <c r="V397" i="38"/>
  <c r="AQ489" i="38"/>
  <c r="AE560" i="38"/>
  <c r="AD13" i="38"/>
  <c r="AD12" i="38" s="1"/>
  <c r="AQ509" i="38"/>
  <c r="AP499" i="38"/>
  <c r="AR493" i="38"/>
  <c r="L397" i="38"/>
  <c r="AR559" i="38"/>
  <c r="O526" i="38"/>
  <c r="T526" i="38"/>
  <c r="Y397" i="38"/>
  <c r="Y566" i="38" s="1"/>
  <c r="J328" i="38"/>
  <c r="X397" i="38"/>
  <c r="AQ467" i="38"/>
  <c r="AJ397" i="38"/>
  <c r="T397" i="38"/>
  <c r="R397" i="38"/>
  <c r="AI489" i="38"/>
  <c r="H468" i="38"/>
  <c r="J468" i="38"/>
  <c r="J464" i="38"/>
  <c r="H464" i="38"/>
  <c r="AE106" i="38"/>
  <c r="AN106" i="38"/>
  <c r="AQ106" i="38" s="1"/>
  <c r="AM560" i="38"/>
  <c r="Q397" i="38"/>
  <c r="AE527" i="38"/>
  <c r="AR510" i="38"/>
  <c r="AE467" i="38"/>
  <c r="W397" i="38"/>
  <c r="H243" i="38"/>
  <c r="J243" i="38"/>
  <c r="W499" i="38"/>
  <c r="AE485" i="38"/>
  <c r="O397" i="38"/>
  <c r="K397" i="38"/>
  <c r="AR563" i="38"/>
  <c r="AQ527" i="38"/>
  <c r="AA397" i="38"/>
  <c r="AR501" i="38"/>
  <c r="AC397" i="38"/>
  <c r="AL397" i="38"/>
  <c r="J312" i="38"/>
  <c r="H312" i="38"/>
  <c r="AE489" i="38"/>
  <c r="AH397" i="38"/>
  <c r="P397" i="38"/>
  <c r="M397" i="38"/>
  <c r="AM459" i="38"/>
  <c r="J485" i="38"/>
  <c r="H485" i="38"/>
  <c r="H544" i="38"/>
  <c r="J544" i="38"/>
  <c r="H508" i="38"/>
  <c r="J508" i="38"/>
  <c r="X499" i="38"/>
  <c r="AG397" i="38"/>
  <c r="J473" i="38"/>
  <c r="H473" i="38"/>
  <c r="S499" i="38"/>
  <c r="AD526" i="38"/>
  <c r="AK526" i="38"/>
  <c r="AD499" i="38"/>
  <c r="U499" i="38"/>
  <c r="H524" i="38"/>
  <c r="J524" i="38"/>
  <c r="J481" i="38"/>
  <c r="H481" i="38"/>
  <c r="K499" i="38"/>
  <c r="J484" i="38"/>
  <c r="H484" i="38"/>
  <c r="S526" i="38"/>
  <c r="AK397" i="38"/>
  <c r="J454" i="38"/>
  <c r="H454" i="38"/>
  <c r="AC499" i="38"/>
  <c r="AE500" i="38"/>
  <c r="W526" i="38"/>
  <c r="H537" i="38"/>
  <c r="J537" i="38"/>
  <c r="H491" i="38"/>
  <c r="J491" i="38"/>
  <c r="J477" i="38"/>
  <c r="H477" i="38"/>
  <c r="O499" i="38"/>
  <c r="N499" i="38"/>
  <c r="J476" i="38"/>
  <c r="H476" i="38"/>
  <c r="J487" i="38"/>
  <c r="H487" i="38"/>
  <c r="AM489" i="38"/>
  <c r="F500" i="38"/>
  <c r="E499" i="38"/>
  <c r="F499" i="38" s="1"/>
  <c r="Q499" i="38"/>
  <c r="E397" i="38"/>
  <c r="F397" i="38" s="1"/>
  <c r="AR107" i="38"/>
  <c r="AR191" i="38"/>
  <c r="H528" i="38"/>
  <c r="J528" i="38"/>
  <c r="J458" i="38"/>
  <c r="H458" i="38"/>
  <c r="AP526" i="38"/>
  <c r="H533" i="38"/>
  <c r="J533" i="38"/>
  <c r="AL499" i="38"/>
  <c r="AM500" i="38"/>
  <c r="AN499" i="38"/>
  <c r="AQ499" i="38" s="1"/>
  <c r="AQ500" i="38"/>
  <c r="L526" i="38"/>
  <c r="M526" i="38"/>
  <c r="AG499" i="38"/>
  <c r="AI499" i="38" s="1"/>
  <c r="AI500" i="38"/>
  <c r="AI398" i="38"/>
  <c r="AF397" i="38"/>
  <c r="H495" i="38"/>
  <c r="J495" i="38"/>
  <c r="L499" i="38"/>
  <c r="AM467" i="38"/>
  <c r="H118" i="38"/>
  <c r="J118" i="38"/>
  <c r="H540" i="38"/>
  <c r="J540" i="38"/>
  <c r="Q526" i="38"/>
  <c r="T499" i="38"/>
  <c r="R499" i="38"/>
  <c r="H549" i="38"/>
  <c r="J549" i="38"/>
  <c r="P499" i="38"/>
  <c r="AA499" i="38"/>
  <c r="AM485" i="38"/>
  <c r="AI467" i="38"/>
  <c r="H260" i="38"/>
  <c r="J260" i="38"/>
  <c r="AI541" i="38"/>
  <c r="AF526" i="38"/>
  <c r="J555" i="38"/>
  <c r="H555" i="38"/>
  <c r="AR328" i="38"/>
  <c r="H327" i="38"/>
  <c r="AR312" i="38"/>
  <c r="F12" i="38"/>
  <c r="AE28" i="38"/>
  <c r="AR28" i="38" s="1"/>
  <c r="AC13" i="38"/>
  <c r="AC12" i="38" s="1"/>
  <c r="AB13" i="38"/>
  <c r="AE541" i="38"/>
  <c r="H96" i="38"/>
  <c r="J96" i="38"/>
  <c r="J552" i="38"/>
  <c r="H552" i="38"/>
  <c r="AQ541" i="38"/>
  <c r="AN526" i="38"/>
  <c r="F541" i="38"/>
  <c r="D526" i="38"/>
  <c r="F526" i="38" s="1"/>
  <c r="AM64" i="38"/>
  <c r="AJ47" i="38"/>
  <c r="J164" i="38"/>
  <c r="H164" i="38"/>
  <c r="J551" i="38"/>
  <c r="H551" i="38"/>
  <c r="AE64" i="38"/>
  <c r="AB47" i="38"/>
  <c r="AE47" i="38" s="1"/>
  <c r="AM541" i="38"/>
  <c r="H527" i="38"/>
  <c r="J527" i="38"/>
  <c r="J561" i="38"/>
  <c r="H561" i="38"/>
  <c r="AE222" i="38"/>
  <c r="H222" i="38" l="1"/>
  <c r="AR327" i="38"/>
  <c r="AR190" i="38"/>
  <c r="AM526" i="38"/>
  <c r="H467" i="38"/>
  <c r="AE397" i="38"/>
  <c r="AR222" i="38"/>
  <c r="AH566" i="38"/>
  <c r="Z566" i="38"/>
  <c r="S566" i="38"/>
  <c r="AR560" i="38"/>
  <c r="AR398" i="38"/>
  <c r="J560" i="38"/>
  <c r="T566" i="38"/>
  <c r="K566" i="38"/>
  <c r="AR485" i="38"/>
  <c r="H541" i="38"/>
  <c r="J397" i="38"/>
  <c r="H397" i="38"/>
  <c r="AF566" i="38"/>
  <c r="AC566" i="38"/>
  <c r="AO566" i="38"/>
  <c r="AR106" i="38"/>
  <c r="AR459" i="38"/>
  <c r="U566" i="38"/>
  <c r="AQ526" i="38"/>
  <c r="P566" i="38"/>
  <c r="E566" i="38"/>
  <c r="F9" i="27" s="1"/>
  <c r="AR489" i="38"/>
  <c r="AR527" i="38"/>
  <c r="V566" i="38"/>
  <c r="AR509" i="38"/>
  <c r="O566" i="38"/>
  <c r="AE526" i="38"/>
  <c r="AN566" i="38"/>
  <c r="L566" i="38"/>
  <c r="AL566" i="38"/>
  <c r="AR467" i="38"/>
  <c r="X566" i="38"/>
  <c r="J541" i="38"/>
  <c r="AI526" i="38"/>
  <c r="AA566" i="38"/>
  <c r="R566" i="38"/>
  <c r="AI397" i="38"/>
  <c r="M566" i="38"/>
  <c r="AP566" i="38"/>
  <c r="N566" i="38"/>
  <c r="W566" i="38"/>
  <c r="AQ397" i="38"/>
  <c r="H398" i="38"/>
  <c r="AM499" i="38"/>
  <c r="AM397" i="38"/>
  <c r="AE499" i="38"/>
  <c r="AD566" i="38"/>
  <c r="Q566" i="38"/>
  <c r="H499" i="38"/>
  <c r="J499" i="38"/>
  <c r="AG566" i="38"/>
  <c r="AK566" i="38"/>
  <c r="AR64" i="38"/>
  <c r="AR500" i="38"/>
  <c r="J500" i="38"/>
  <c r="H500" i="38"/>
  <c r="AM47" i="38"/>
  <c r="AR47" i="38" s="1"/>
  <c r="AJ12" i="38"/>
  <c r="J526" i="38"/>
  <c r="H526" i="38"/>
  <c r="AR541" i="38"/>
  <c r="J12" i="38"/>
  <c r="H12" i="38"/>
  <c r="AE13" i="38"/>
  <c r="AR13" i="38" s="1"/>
  <c r="AB12" i="38"/>
  <c r="J106" i="38"/>
  <c r="H106" i="38"/>
  <c r="F8" i="27"/>
  <c r="AI566" i="38" l="1"/>
  <c r="F566" i="38"/>
  <c r="H566" i="38" s="1"/>
  <c r="AR526" i="38"/>
  <c r="AR397" i="38"/>
  <c r="AQ566" i="38"/>
  <c r="AR499" i="38"/>
  <c r="AM12" i="38"/>
  <c r="AJ566" i="38"/>
  <c r="AM566" i="38" s="1"/>
  <c r="AB566" i="38"/>
  <c r="AE566" i="38" s="1"/>
  <c r="AE12" i="38"/>
  <c r="AR12" i="38" l="1"/>
  <c r="J566" i="38"/>
  <c r="F10" i="27"/>
  <c r="AR566" i="38"/>
  <c r="F11" i="27" s="1"/>
  <c r="J2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Javier Alexis Martinez Moncada</author>
  </authors>
  <commentList>
    <comment ref="D7" authorId="0">
      <text>
        <r>
          <rPr>
            <b/>
            <sz val="9"/>
            <color indexed="81"/>
            <rFont val="Tahoma"/>
            <family val="2"/>
          </rPr>
          <t>GESTION ADMINISTRATIVA  ( APROBADA LA NORMATIVA )</t>
        </r>
        <r>
          <rPr>
            <sz val="9"/>
            <color indexed="81"/>
            <rFont val="Tahoma"/>
            <family val="2"/>
          </rPr>
          <t xml:space="preserve">
SE PASO PARA ESA DIMENSION </t>
        </r>
      </text>
    </comment>
  </commentList>
</comments>
</file>

<file path=xl/sharedStrings.xml><?xml version="1.0" encoding="utf-8"?>
<sst xmlns="http://schemas.openxmlformats.org/spreadsheetml/2006/main" count="14331" uniqueCount="1962">
  <si>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</si>
  <si>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</si>
  <si>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</si>
  <si>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</si>
  <si>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</si>
  <si>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</si>
  <si>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</si>
  <si>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</si>
  <si>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</si>
  <si>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</si>
  <si>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</si>
  <si>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</si>
  <si>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</si>
  <si>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</si>
  <si>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</si>
  <si>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</si>
  <si>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</si>
  <si>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</si>
  <si>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</si>
  <si>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</si>
  <si>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</si>
  <si>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</si>
  <si>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</si>
  <si>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</si>
  <si>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</si>
  <si>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</si>
  <si>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</si>
  <si>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</si>
  <si>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</si>
  <si>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</si>
  <si>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</si>
  <si>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</si>
  <si>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</si>
  <si>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</si>
  <si>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</si>
  <si>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</si>
  <si>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</si>
  <si>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</si>
  <si>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</si>
  <si>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</si>
  <si>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</si>
  <si>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</si>
  <si>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</si>
  <si>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</si>
  <si>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</si>
  <si>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</si>
  <si>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</si>
  <si>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</si>
  <si>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</si>
  <si>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</si>
  <si>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</si>
  <si>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</si>
  <si>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</si>
  <si>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</si>
  <si>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</si>
  <si>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</si>
  <si>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</si>
  <si>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</si>
  <si>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</si>
  <si>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</si>
  <si>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</si>
  <si>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</si>
  <si>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</si>
  <si>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</si>
  <si>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</si>
  <si>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</si>
  <si>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</si>
  <si>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</si>
  <si>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</si>
  <si>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</si>
  <si>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</si>
  <si>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</si>
  <si>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</si>
  <si>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</si>
  <si>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</si>
  <si>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</si>
  <si>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</si>
  <si>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</si>
  <si>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</si>
  <si>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</si>
  <si>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</si>
  <si>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</si>
  <si>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</si>
  <si>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</si>
  <si>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</si>
  <si>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</si>
  <si>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</si>
  <si>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</si>
  <si>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</si>
  <si>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</si>
  <si>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</si>
  <si>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</si>
  <si>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</si>
  <si>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</si>
  <si>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</si>
  <si>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</si>
  <si>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</si>
  <si>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</si>
  <si>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</si>
  <si>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</si>
  <si>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</si>
  <si>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</si>
  <si>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</si>
  <si>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</si>
  <si>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</si>
  <si>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</si>
  <si>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</si>
  <si>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</si>
  <si>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</si>
  <si>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</si>
  <si>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</si>
  <si>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</si>
  <si>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</si>
  <si>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</si>
  <si>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</si>
  <si>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</si>
  <si>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</si>
  <si>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</si>
  <si>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</si>
  <si>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</si>
  <si>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</si>
  <si>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</si>
  <si>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</si>
  <si>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</si>
  <si>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</si>
  <si>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</si>
  <si>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</si>
  <si>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</si>
  <si>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</si>
  <si>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</si>
  <si>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</si>
  <si>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</si>
  <si>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</si>
  <si>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</si>
  <si>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</si>
  <si>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</si>
  <si>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</si>
  <si>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</si>
  <si>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</si>
  <si>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</si>
  <si>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</si>
  <si>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</si>
  <si>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</si>
  <si>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</si>
  <si>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</si>
  <si>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</si>
  <si>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</si>
  <si>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</si>
  <si>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</si>
  <si>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</si>
  <si>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</si>
  <si>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</si>
  <si>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</si>
  <si>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</si>
  <si>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</si>
  <si>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</si>
  <si>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</si>
  <si>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</si>
  <si>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</si>
  <si>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</si>
  <si>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</si>
  <si>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</si>
  <si>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</si>
  <si>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</si>
  <si>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</si>
  <si>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</si>
  <si>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</si>
  <si>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</si>
  <si>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</si>
  <si>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</si>
  <si>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</si>
  <si>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</si>
  <si>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</si>
  <si>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</si>
  <si>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</si>
  <si>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</si>
  <si>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</si>
  <si>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</si>
  <si>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</si>
  <si>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</si>
  <si>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</si>
  <si>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</si>
  <si>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</si>
  <si>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</si>
  <si>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</si>
  <si>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</si>
  <si>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</si>
  <si>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</si>
  <si>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</si>
  <si>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</si>
  <si>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</si>
  <si>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</si>
  <si>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</si>
  <si>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</si>
  <si>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</si>
  <si>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</si>
  <si>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</si>
  <si>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</si>
  <si>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</si>
  <si>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</si>
  <si>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</si>
  <si>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</si>
  <si>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</si>
  <si>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</si>
  <si>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</si>
  <si>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</si>
  <si>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</si>
  <si>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</si>
  <si>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</si>
  <si>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</si>
  <si>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</si>
  <si>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</si>
  <si>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</si>
  <si>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</si>
  <si>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</si>
  <si>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</si>
  <si>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</si>
  <si>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</si>
  <si>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</si>
  <si>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</si>
  <si>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</si>
  <si>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</si>
  <si>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</si>
  <si>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</si>
  <si>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</si>
  <si>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</si>
  <si>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</si>
  <si>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</si>
  <si>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</si>
  <si>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</si>
  <si>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</si>
  <si>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</si>
  <si>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</si>
  <si>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</si>
  <si>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</si>
  <si>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</si>
  <si>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</si>
  <si>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</si>
  <si>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</si>
  <si>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</si>
  <si>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</si>
  <si>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</si>
  <si>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</si>
  <si>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</si>
  <si>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</si>
  <si>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</si>
  <si>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</si>
  <si>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</si>
  <si>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</si>
  <si>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</si>
  <si>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</si>
  <si>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</si>
  <si>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</si>
  <si>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</si>
  <si>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</si>
  <si>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</si>
  <si>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</si>
  <si>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</si>
  <si>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</si>
  <si>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</si>
  <si>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</si>
  <si>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</si>
  <si>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</si>
  <si>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</si>
  <si>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</si>
  <si>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</si>
  <si>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</si>
  <si>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</si>
  <si>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</si>
  <si>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</si>
  <si>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</si>
  <si>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</si>
  <si>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</si>
  <si>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</si>
  <si>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</si>
  <si>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</si>
  <si>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</si>
  <si>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</si>
  <si>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</si>
  <si>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</si>
  <si>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</si>
  <si>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</si>
  <si>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</si>
  <si>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</si>
  <si>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</si>
  <si>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</si>
  <si>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</si>
  <si>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</si>
  <si>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</si>
  <si>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</si>
  <si>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</si>
  <si>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</si>
  <si>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</si>
  <si>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</si>
  <si>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</si>
  <si>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</si>
  <si>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</si>
  <si>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</si>
  <si>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</si>
  <si>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</si>
  <si>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</si>
  <si>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</si>
  <si>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</si>
  <si>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</si>
  <si>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</si>
  <si>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</si>
  <si>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</si>
  <si>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</si>
  <si>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</si>
  <si>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</si>
  <si>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</si>
  <si>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</si>
  <si>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</si>
  <si>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</si>
  <si>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</si>
  <si>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</si>
  <si>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</si>
  <si>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</si>
  <si>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</si>
  <si>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</si>
  <si>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</si>
  <si>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</si>
  <si>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</si>
  <si>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</si>
  <si>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</si>
  <si>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</si>
  <si>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</si>
  <si>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</si>
  <si>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</si>
  <si>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</si>
  <si>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</si>
  <si>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</si>
  <si>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</si>
  <si>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</si>
  <si>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</si>
  <si>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</si>
  <si>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</si>
  <si>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</si>
  <si>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</si>
  <si>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</si>
  <si>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</si>
  <si>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</si>
  <si>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</si>
  <si>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</si>
  <si>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</si>
  <si>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</si>
  <si>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</si>
  <si>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</si>
  <si>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</si>
  <si>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</si>
  <si>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</si>
  <si>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</si>
  <si>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</si>
  <si>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</si>
  <si>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</si>
  <si>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</si>
  <si>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</si>
  <si>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</si>
  <si>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</si>
  <si>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</si>
  <si>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</si>
  <si>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</si>
  <si>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</si>
  <si>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</si>
  <si>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</si>
  <si>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</si>
  <si>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</si>
  <si>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</si>
  <si>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</si>
  <si>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</si>
  <si>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</si>
  <si>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</si>
  <si>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</si>
  <si>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</si>
  <si>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</si>
  <si>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</si>
  <si>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</si>
  <si>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</si>
  <si>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</si>
  <si>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</si>
  <si>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</si>
  <si>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</si>
  <si>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</si>
  <si>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</si>
  <si>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</si>
  <si>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</si>
  <si>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</si>
  <si>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</si>
  <si>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</si>
  <si>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</si>
  <si>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</si>
  <si>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</si>
  <si>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</si>
  <si>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</si>
  <si>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</si>
  <si>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</si>
  <si>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</si>
  <si>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</si>
  <si>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</si>
  <si>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</si>
  <si>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</si>
  <si>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</si>
  <si>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</si>
  <si>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</si>
  <si>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</si>
  <si>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</si>
  <si>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</si>
  <si>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</si>
  <si>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</si>
  <si>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</si>
  <si>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</si>
  <si>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</si>
  <si>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</si>
  <si>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</si>
  <si>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</si>
  <si>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</si>
  <si>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</si>
  <si>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</si>
  <si>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</si>
  <si>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</si>
  <si>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</si>
  <si>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</si>
  <si>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</si>
  <si>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</si>
  <si>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</si>
  <si>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</si>
  <si>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</si>
  <si>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</si>
  <si>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</si>
  <si>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</si>
  <si>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</si>
  <si>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</si>
  <si>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</si>
  <si>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</si>
  <si>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</si>
  <si>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</si>
  <si>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</si>
  <si>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</si>
  <si>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</si>
  <si>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</si>
  <si>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</si>
  <si>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</si>
  <si>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</si>
  <si>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</si>
  <si>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</si>
  <si>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</si>
  <si>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</si>
  <si>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</si>
  <si>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</si>
  <si>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</si>
  <si>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</si>
  <si>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</si>
  <si>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</si>
  <si>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</si>
  <si>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</si>
  <si>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</si>
  <si>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</si>
  <si>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</si>
  <si>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</si>
  <si>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</si>
  <si>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</si>
  <si>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</si>
  <si>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</si>
  <si>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</si>
  <si>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</si>
  <si>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</si>
  <si>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</si>
  <si>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</si>
  <si>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</si>
  <si>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</si>
  <si>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</si>
  <si>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</si>
  <si>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</si>
  <si>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</si>
  <si>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</si>
  <si>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</si>
  <si>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</si>
  <si>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</si>
  <si>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</si>
  <si>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</si>
  <si>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</si>
  <si>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</si>
  <si>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</si>
  <si>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</si>
  <si>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</si>
  <si>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</si>
  <si>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</si>
  <si>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</si>
  <si>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</si>
  <si>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</si>
  <si>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</si>
  <si>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</si>
  <si>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</si>
  <si>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</si>
  <si>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</si>
  <si>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</si>
  <si>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</si>
  <si>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</si>
  <si>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</si>
  <si>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</si>
  <si>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</si>
  <si>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</si>
  <si>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</si>
  <si>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</si>
  <si>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</si>
  <si>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</si>
  <si>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</si>
  <si>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</si>
  <si>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</si>
  <si>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</si>
  <si>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</si>
  <si>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</si>
  <si>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</si>
  <si>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</si>
  <si>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</si>
  <si>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</si>
  <si>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</si>
  <si>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</si>
  <si>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</si>
  <si>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</si>
  <si>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</si>
  <si>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</si>
  <si>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</si>
  <si>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</si>
  <si>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</si>
  <si>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</si>
  <si>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</si>
  <si>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</si>
  <si>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</si>
  <si>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</si>
  <si>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</si>
  <si>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</si>
  <si>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</si>
  <si>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</si>
  <si>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</si>
  <si>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</si>
  <si>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</si>
  <si>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</si>
  <si>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</si>
  <si>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</si>
  <si>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</si>
  <si>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</si>
  <si>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</si>
  <si>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</si>
  <si>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</si>
  <si>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</si>
  <si>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</si>
  <si>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</si>
  <si>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</si>
  <si>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</si>
  <si>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</si>
  <si>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</si>
  <si>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</si>
  <si>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</si>
  <si>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</si>
  <si>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</si>
  <si>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</si>
  <si>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</si>
  <si>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</si>
  <si>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</si>
  <si>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</si>
  <si>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</si>
  <si>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</si>
  <si>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</si>
  <si>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</si>
  <si>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</si>
  <si>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</si>
  <si>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</si>
  <si>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</si>
  <si>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</si>
  <si>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</si>
  <si>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</si>
  <si>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</si>
  <si>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</si>
  <si>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</si>
  <si>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</si>
  <si>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</si>
  <si>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</si>
  <si>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</si>
  <si>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</si>
  <si>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</si>
  <si>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</si>
  <si>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</si>
  <si>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</si>
  <si>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</si>
  <si>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</si>
  <si>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</si>
  <si>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</si>
  <si>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</si>
  <si>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</si>
  <si>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</si>
  <si>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</si>
  <si>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</si>
  <si>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</si>
  <si>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</si>
  <si>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</si>
  <si>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</si>
  <si>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</si>
  <si>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</si>
  <si>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</si>
  <si>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</si>
  <si>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</si>
  <si>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</si>
  <si>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</si>
  <si>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</si>
  <si>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</si>
  <si>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</si>
  <si>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</si>
  <si>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</si>
  <si>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</si>
  <si>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</si>
  <si>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</si>
  <si>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</si>
  <si>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</si>
  <si>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</si>
  <si>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</si>
  <si>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</si>
  <si>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</si>
  <si>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</si>
  <si>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</si>
  <si>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</si>
  <si>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</si>
  <si>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</si>
  <si>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</si>
  <si>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</si>
  <si>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</si>
  <si>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</si>
  <si>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</si>
  <si>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</si>
  <si>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</si>
  <si>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</si>
  <si>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</si>
  <si>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</si>
  <si>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</si>
  <si>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</si>
  <si>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</si>
  <si>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</si>
  <si>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</si>
  <si>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</si>
  <si>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</si>
  <si>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</si>
  <si>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</si>
  <si>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</si>
  <si>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</si>
  <si>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</si>
  <si>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</si>
  <si>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</si>
  <si>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</si>
  <si>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</si>
  <si>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</si>
  <si>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</si>
  <si>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</si>
  <si>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</si>
  <si>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</si>
  <si>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</si>
  <si>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</si>
  <si>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</si>
  <si>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</si>
  <si>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</si>
  <si>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</si>
  <si>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</si>
  <si>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</si>
  <si>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</si>
  <si>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</si>
  <si>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</si>
  <si>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</si>
  <si>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</si>
  <si>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</si>
  <si>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</si>
  <si>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</si>
  <si>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</si>
  <si>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</si>
  <si>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</si>
  <si>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</si>
  <si>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</si>
  <si>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</si>
  <si>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</si>
  <si>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</si>
  <si>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</si>
  <si>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</si>
  <si>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</si>
  <si>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</si>
  <si>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</si>
  <si>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</si>
  <si>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</si>
  <si>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</si>
  <si>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</si>
  <si>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</si>
  <si>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</si>
  <si>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</si>
  <si>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</si>
  <si>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</si>
  <si>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</si>
  <si>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</si>
  <si>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</si>
  <si>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</si>
  <si>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</si>
  <si>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</si>
  <si>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</si>
  <si>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</si>
  <si>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</si>
  <si>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</si>
  <si>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</si>
  <si>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</si>
  <si>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</si>
  <si>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</si>
  <si>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</si>
  <si>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</si>
  <si>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</si>
  <si>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</si>
  <si>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</si>
  <si>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</si>
  <si>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</si>
  <si>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</si>
  <si>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</si>
  <si>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</si>
  <si>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</si>
  <si>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</si>
  <si>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</si>
  <si>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</si>
  <si>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</si>
  <si>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</si>
  <si>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</si>
  <si>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</si>
  <si>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</si>
  <si>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</si>
  <si>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</si>
  <si>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</si>
  <si>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</si>
  <si>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</si>
  <si>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</si>
  <si>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</si>
  <si>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</si>
  <si>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</si>
  <si>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</si>
  <si>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</si>
  <si>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</si>
  <si>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</si>
  <si>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</si>
  <si>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</si>
  <si>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</si>
  <si>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</si>
  <si>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</si>
  <si>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</si>
  <si>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</si>
  <si>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</si>
  <si>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</si>
  <si>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</si>
  <si>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</si>
  <si>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</si>
  <si>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</si>
  <si>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</si>
  <si>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</si>
  <si>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</si>
  <si>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</si>
  <si>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</si>
  <si>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</si>
  <si>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</si>
  <si>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</si>
  <si>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</si>
  <si>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</si>
  <si>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</si>
  <si>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</si>
  <si>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</si>
  <si>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</si>
  <si>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</si>
  <si>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</si>
  <si>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</si>
  <si>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</si>
  <si>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</si>
  <si>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</si>
  <si>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</si>
  <si>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</si>
  <si>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</si>
  <si>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</si>
  <si>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</si>
  <si>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</si>
  <si>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</si>
  <si>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</si>
  <si>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</si>
  <si>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</si>
  <si>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</si>
  <si>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</si>
  <si>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</si>
  <si>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</si>
  <si>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</si>
  <si>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</si>
  <si>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</si>
  <si>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</si>
  <si>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</si>
  <si>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</si>
  <si>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</si>
  <si>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</si>
  <si>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</si>
  <si>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</si>
  <si>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</si>
  <si>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</si>
  <si>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</si>
  <si>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</si>
  <si>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</si>
  <si>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</si>
  <si>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</si>
  <si>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</si>
  <si>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</si>
  <si>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</si>
  <si>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</si>
  <si>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</si>
  <si>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</si>
  <si>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</si>
  <si>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</si>
  <si>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</si>
  <si>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</si>
  <si>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</si>
  <si>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</si>
  <si>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</si>
  <si>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</si>
  <si>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</si>
  <si>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</si>
  <si>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</si>
  <si>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</si>
  <si>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</si>
  <si>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</si>
  <si>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</si>
  <si>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</si>
  <si>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</si>
  <si>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</si>
  <si>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</si>
  <si>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</si>
  <si>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</si>
  <si>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</si>
  <si>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</si>
  <si>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</si>
  <si>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</si>
  <si>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</si>
  <si>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</si>
  <si>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</si>
  <si>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</si>
  <si>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</si>
  <si>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</si>
  <si>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</si>
  <si>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</si>
  <si>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</si>
  <si>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</si>
  <si>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</si>
  <si>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</si>
  <si>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</si>
  <si>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</si>
  <si>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</si>
  <si>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</si>
  <si>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</si>
  <si>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</si>
  <si>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</si>
  <si>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</si>
  <si>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</si>
  <si>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</si>
  <si>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</si>
  <si>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</si>
  <si>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</si>
  <si>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</si>
  <si>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</si>
  <si>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</si>
  <si>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</si>
  <si>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</si>
  <si>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</si>
  <si>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</si>
  <si>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</si>
  <si>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</si>
  <si>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</si>
  <si>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</si>
  <si>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</si>
  <si>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</si>
  <si>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</si>
  <si>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</si>
  <si>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</si>
  <si>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</si>
  <si>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</si>
  <si>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</si>
  <si>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</si>
  <si>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</si>
  <si>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</si>
  <si>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</si>
  <si>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</si>
  <si>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</si>
  <si>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</si>
  <si>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</si>
  <si>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</si>
  <si>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</si>
  <si>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</si>
  <si>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</si>
  <si>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</si>
  <si>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</si>
  <si>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</si>
  <si>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</si>
  <si>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</si>
  <si>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</si>
  <si>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</si>
  <si>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</si>
  <si>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</si>
  <si>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</si>
  <si>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</si>
  <si>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</si>
  <si>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</si>
  <si>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</si>
  <si>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</si>
  <si>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</si>
  <si>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</si>
  <si>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</si>
  <si>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</si>
  <si>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</si>
  <si>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</si>
  <si>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</si>
  <si>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</si>
  <si>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</si>
  <si>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</si>
  <si>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</si>
  <si>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</si>
  <si>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</si>
  <si>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</si>
  <si>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</si>
  <si>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</si>
  <si>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</si>
  <si>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</si>
  <si>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</si>
  <si>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</si>
  <si>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</si>
  <si>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</si>
  <si>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</si>
  <si>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</si>
  <si>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</si>
  <si>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</si>
  <si>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</si>
  <si>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</si>
  <si>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</si>
  <si>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</si>
  <si>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</si>
  <si>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</si>
  <si>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</si>
  <si>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</si>
  <si>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</si>
  <si>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</si>
  <si>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</si>
  <si>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</si>
  <si>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</si>
  <si>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</si>
  <si>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</si>
  <si>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</si>
  <si>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</si>
  <si>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</si>
  <si>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</si>
  <si>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</si>
  <si>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</si>
  <si>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</si>
  <si>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</si>
  <si>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</si>
  <si>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</si>
  <si>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</si>
  <si>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</si>
  <si>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</si>
  <si>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</si>
  <si>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</si>
  <si>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</si>
  <si>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</si>
  <si>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</si>
  <si>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</si>
  <si>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</si>
  <si>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</si>
  <si>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</si>
  <si>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</si>
  <si>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</si>
  <si>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</si>
  <si>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</si>
  <si>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</si>
  <si>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</si>
  <si>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</si>
  <si>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</si>
  <si>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</si>
  <si>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</si>
  <si>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</si>
  <si>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</si>
  <si>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</si>
  <si>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</si>
  <si>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</si>
  <si>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</si>
  <si>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</si>
  <si>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</si>
  <si>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</si>
  <si>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</si>
  <si>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</si>
  <si>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</si>
  <si>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</si>
  <si>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</si>
  <si>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</si>
  <si>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</si>
  <si>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</si>
  <si>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</si>
  <si>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</si>
  <si>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</si>
  <si>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</si>
  <si>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</si>
  <si>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</si>
  <si>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</si>
  <si>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</si>
  <si>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</si>
  <si>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</si>
  <si>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</si>
  <si>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</si>
  <si>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</si>
  <si>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</si>
  <si>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</si>
  <si>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</si>
  <si>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</si>
  <si>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</si>
  <si>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</si>
  <si>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</si>
  <si>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</si>
  <si>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</si>
  <si>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</si>
  <si>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</si>
  <si>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</si>
  <si>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</si>
  <si>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</si>
  <si>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</si>
  <si>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</si>
  <si>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</si>
  <si>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</si>
  <si>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</si>
  <si>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</si>
  <si>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</si>
  <si>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</si>
  <si>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</si>
  <si>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</si>
  <si>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</si>
  <si>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</si>
  <si>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</si>
  <si>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</si>
  <si>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</si>
  <si>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</si>
  <si>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</si>
  <si>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</si>
  <si>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</si>
  <si>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</si>
  <si>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</si>
  <si>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</si>
  <si>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</si>
  <si>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</si>
  <si>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</si>
  <si>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</si>
  <si>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</si>
  <si>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</si>
  <si>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</si>
  <si>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</si>
  <si>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</si>
  <si>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</si>
  <si>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</si>
  <si>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</si>
  <si>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</si>
  <si>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</si>
  <si>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</si>
  <si>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</si>
  <si>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</si>
  <si>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</si>
  <si>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</si>
  <si>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</si>
  <si>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</si>
  <si>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</si>
  <si>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</si>
  <si>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</si>
  <si>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</si>
  <si>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</si>
  <si>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</si>
  <si>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</si>
  <si>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</si>
  <si>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</si>
  <si>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</si>
  <si>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</si>
  <si>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</si>
  <si>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</si>
  <si>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</si>
  <si>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</si>
  <si>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</si>
  <si>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</si>
  <si>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</si>
  <si>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</si>
  <si>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</si>
  <si>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</si>
  <si>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</si>
  <si>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</si>
  <si>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</si>
  <si>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</si>
  <si>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</si>
  <si>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</si>
  <si>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</si>
  <si>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</si>
  <si>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</si>
  <si>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</si>
  <si>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</si>
  <si>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</si>
  <si>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</si>
  <si>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</si>
  <si>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</si>
  <si>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</si>
  <si>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</si>
  <si>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</si>
  <si>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</si>
  <si>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</si>
  <si>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</si>
  <si>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</si>
  <si>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</si>
  <si>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</si>
  <si>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</si>
  <si>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</si>
  <si>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</si>
  <si>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</si>
  <si>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</si>
  <si>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</si>
  <si>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</si>
  <si>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</si>
  <si>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</si>
  <si>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</si>
  <si>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</si>
  <si>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</si>
  <si>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</si>
  <si>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</si>
  <si>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</si>
  <si>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</si>
  <si>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</si>
  <si>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</si>
  <si>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</si>
  <si>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</si>
  <si>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</si>
  <si>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</si>
  <si>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</si>
  <si>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</si>
  <si>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</si>
  <si>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</si>
  <si>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</si>
  <si>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</si>
  <si>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</si>
  <si>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</si>
  <si>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</si>
  <si>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</si>
  <si>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</si>
  <si>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</si>
  <si>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</si>
  <si>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</si>
  <si>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</si>
  <si>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</si>
  <si>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</si>
  <si>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</si>
  <si>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</si>
  <si>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</si>
  <si>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</si>
  <si>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</si>
  <si>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</si>
  <si>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</si>
  <si>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</si>
  <si>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</si>
  <si>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</si>
  <si>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</si>
  <si>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</si>
  <si>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</si>
  <si>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</si>
  <si>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</si>
  <si>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</si>
  <si>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</si>
  <si>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</si>
  <si>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</si>
  <si>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</si>
  <si>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</si>
  <si>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</si>
  <si>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</si>
  <si>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</si>
  <si>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</si>
  <si>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</si>
  <si>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</si>
  <si>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</si>
  <si>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</si>
  <si>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</si>
  <si>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</si>
  <si>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</si>
  <si>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</si>
  <si>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</si>
  <si>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</si>
  <si>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</si>
  <si>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</si>
  <si>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</si>
  <si>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</si>
  <si>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</si>
  <si>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</si>
  <si>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</si>
  <si>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</si>
  <si>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</si>
  <si>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</si>
  <si>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</si>
  <si>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</si>
  <si>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</si>
  <si>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</si>
  <si>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</si>
  <si>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</si>
  <si>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</si>
  <si>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</si>
  <si>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</si>
  <si>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</si>
  <si>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</si>
  <si>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</si>
  <si>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</si>
  <si>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</si>
  <si>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</si>
  <si>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</si>
  <si>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</si>
  <si>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</si>
  <si>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</si>
  <si>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</si>
  <si>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</si>
  <si>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</si>
  <si>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</si>
  <si>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</si>
  <si>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</si>
  <si>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</si>
  <si>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</si>
  <si>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</si>
  <si>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</si>
  <si>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</si>
  <si>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</si>
  <si>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</si>
  <si>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</si>
  <si>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</si>
  <si>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</si>
  <si>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</si>
  <si>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</si>
  <si>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</si>
  <si>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</si>
  <si>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</si>
  <si>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</si>
  <si>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</si>
  <si>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</si>
  <si>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</si>
  <si>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</si>
  <si>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</si>
  <si>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</si>
  <si>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</si>
  <si>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</si>
  <si>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</si>
  <si>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</si>
  <si>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</si>
  <si>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</si>
  <si>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</si>
  <si>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</si>
  <si>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</si>
  <si>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</si>
  <si>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</si>
  <si>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</si>
  <si>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</si>
  <si>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</si>
  <si>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</si>
  <si>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</si>
  <si>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</si>
  <si>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</si>
  <si>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</si>
  <si>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</si>
  <si>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</si>
  <si>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</si>
  <si>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</si>
  <si>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</si>
  <si>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</si>
  <si>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</si>
  <si>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</si>
  <si>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</si>
  <si>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</si>
  <si>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</si>
  <si>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</si>
  <si>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</si>
  <si>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</si>
  <si>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</si>
  <si>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</si>
  <si>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</si>
  <si>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</si>
  <si>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</si>
  <si>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</si>
  <si>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</si>
  <si>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</si>
  <si>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</si>
  <si>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</si>
  <si>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</si>
  <si>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</si>
  <si>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</si>
  <si>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</si>
  <si>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</si>
  <si>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</si>
  <si>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</si>
  <si>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</si>
  <si>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</si>
  <si>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</si>
  <si>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</si>
  <si>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</si>
  <si>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</si>
  <si>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</si>
  <si>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</si>
  <si>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</si>
  <si>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</si>
  <si>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</si>
  <si>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</si>
  <si>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</si>
  <si>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</si>
  <si>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</si>
  <si>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</si>
  <si>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</si>
  <si>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</si>
  <si>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</si>
  <si>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</si>
  <si>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</si>
  <si>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</si>
  <si>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</si>
  <si>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</si>
  <si>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</si>
  <si>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</si>
  <si>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</si>
  <si>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</si>
  <si>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</si>
  <si>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</si>
  <si>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</si>
  <si>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</si>
  <si>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</si>
  <si>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</si>
  <si>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</si>
  <si>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</si>
  <si>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</si>
  <si>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</si>
  <si>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</si>
  <si>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</si>
  <si>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</si>
  <si>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</si>
  <si>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</si>
  <si>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</si>
  <si>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</si>
  <si>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</si>
  <si>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</si>
  <si>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</si>
  <si>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</si>
  <si>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</si>
  <si>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</si>
  <si>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</si>
  <si>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</si>
  <si>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</si>
  <si>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</si>
  <si>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</si>
  <si>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</si>
  <si>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</si>
  <si>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</si>
  <si>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</si>
  <si>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</si>
  <si>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</si>
  <si>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</si>
  <si>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</si>
  <si>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</si>
  <si>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</si>
  <si>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</si>
  <si>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</si>
  <si>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</si>
  <si>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</si>
  <si>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</si>
  <si>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</si>
  <si>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</si>
  <si>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</si>
  <si>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</si>
  <si>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</si>
  <si>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</si>
  <si>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</si>
  <si>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</si>
  <si>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</si>
  <si>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</si>
  <si>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</si>
  <si>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</si>
  <si>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</si>
  <si>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</si>
  <si>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</si>
  <si>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</si>
  <si>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</si>
  <si>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</si>
  <si>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</si>
  <si>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</si>
  <si>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</si>
  <si>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</si>
  <si>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</si>
  <si>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</si>
  <si>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</si>
  <si>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</si>
  <si>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</si>
  <si>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</si>
  <si>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</si>
  <si>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</si>
  <si>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</si>
  <si>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</si>
  <si>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</si>
  <si>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</si>
  <si>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</si>
  <si>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</si>
  <si>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</si>
  <si>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</si>
  <si>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</si>
  <si>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</si>
  <si>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</si>
  <si>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</si>
  <si>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</si>
  <si>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</si>
  <si>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</si>
  <si>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</si>
  <si>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</si>
  <si>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</si>
  <si>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</si>
  <si>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</si>
  <si>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</si>
  <si>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</si>
  <si>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</si>
  <si>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</si>
  <si>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</si>
  <si>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</si>
  <si>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</si>
  <si>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</si>
  <si>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</si>
  <si>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</si>
  <si>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</si>
  <si>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</si>
  <si>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</si>
  <si>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</si>
  <si>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</si>
  <si>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</si>
  <si>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</si>
  <si>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</si>
  <si>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</si>
  <si>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</si>
  <si>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</si>
  <si>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</si>
  <si>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</si>
  <si>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</si>
  <si>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</si>
  <si>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</si>
  <si>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</si>
  <si>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</si>
  <si>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</si>
  <si>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</si>
  <si>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</si>
  <si>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</si>
  <si>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</si>
  <si>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</si>
  <si>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</si>
  <si>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</si>
  <si>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</si>
  <si>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</si>
  <si>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</si>
  <si>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</si>
  <si>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</si>
  <si>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</si>
  <si>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</si>
  <si>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</si>
  <si>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</si>
  <si>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</si>
  <si>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</si>
  <si>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</si>
  <si>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</si>
  <si>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</si>
  <si>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</si>
  <si>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</si>
  <si>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</si>
  <si>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</si>
  <si>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</si>
  <si>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</si>
  <si>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</si>
  <si>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</si>
  <si>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</si>
  <si>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</si>
  <si>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</si>
  <si>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</si>
  <si>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</si>
  <si>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</si>
  <si>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</si>
  <si>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</si>
  <si>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</si>
  <si>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</si>
  <si>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</si>
  <si>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</si>
  <si>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</si>
  <si>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</si>
  <si>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</si>
  <si>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</si>
  <si>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</si>
  <si>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</si>
  <si>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</si>
  <si>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</si>
  <si>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</si>
  <si>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</si>
  <si>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</si>
  <si>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</si>
  <si>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</si>
  <si>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</si>
  <si>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</si>
  <si>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</si>
  <si>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</si>
  <si>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</si>
  <si>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</si>
  <si>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</si>
  <si>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</si>
  <si>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</si>
  <si>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</si>
  <si>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</si>
  <si>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</si>
  <si>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</si>
  <si>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</si>
  <si>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</si>
  <si>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</si>
  <si>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</si>
  <si>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</si>
  <si>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</si>
  <si>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</si>
  <si>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</si>
  <si>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</si>
  <si>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</si>
  <si>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</si>
  <si>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</si>
  <si>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</si>
  <si>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</si>
  <si>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</si>
  <si>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</si>
  <si>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</si>
  <si>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</si>
  <si>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</si>
  <si>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</si>
  <si>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</si>
  <si>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</si>
  <si>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</si>
  <si>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</si>
  <si>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</si>
  <si>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</si>
  <si>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</si>
  <si>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</si>
  <si>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</si>
  <si>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</si>
  <si>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</si>
  <si>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</si>
  <si>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</si>
  <si>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</si>
  <si>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</si>
  <si>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</si>
  <si>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</si>
  <si>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</si>
  <si>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</si>
  <si>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</si>
  <si>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</si>
  <si>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</si>
  <si>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</si>
  <si>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</si>
  <si>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</si>
  <si>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</si>
  <si>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</si>
  <si>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</si>
  <si>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</si>
  <si>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</si>
  <si>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</si>
  <si>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</si>
  <si>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</si>
  <si>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</si>
  <si>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</si>
  <si>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</si>
  <si>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</si>
  <si>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</si>
  <si>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</si>
  <si>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</si>
  <si>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</si>
  <si>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</si>
  <si>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</si>
  <si>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</si>
  <si>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</si>
  <si>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</si>
  <si>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</si>
  <si>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</si>
  <si>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</si>
  <si>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</si>
  <si>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</si>
  <si>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</si>
  <si>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</si>
  <si>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</si>
  <si>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</si>
  <si>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</si>
  <si>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</si>
  <si>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</si>
  <si>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</si>
  <si>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</si>
  <si>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</si>
  <si>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</si>
  <si>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</si>
  <si>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</si>
  <si>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</si>
  <si>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</si>
  <si>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</si>
  <si>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</si>
  <si>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</si>
  <si>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</si>
  <si>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</si>
  <si>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</si>
  <si>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</si>
  <si>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</si>
  <si>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</si>
  <si>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</si>
  <si>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</si>
  <si>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</si>
  <si>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</si>
  <si>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</si>
  <si>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</si>
  <si>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</si>
  <si>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</si>
  <si>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</si>
  <si>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</si>
  <si>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</si>
  <si>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</si>
  <si>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</si>
  <si>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</si>
  <si>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</si>
  <si>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</si>
  <si>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</si>
  <si>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</si>
  <si>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</si>
  <si>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</si>
  <si>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</si>
  <si>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</si>
  <si>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</si>
  <si>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</si>
  <si>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</si>
  <si>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</si>
  <si>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</si>
  <si>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</si>
  <si>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</si>
  <si>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</si>
  <si>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</si>
  <si>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</si>
  <si>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</si>
  <si>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</si>
  <si>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</si>
  <si>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</si>
  <si>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</si>
  <si>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</si>
  <si>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</si>
  <si>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</si>
  <si>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</si>
  <si>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</si>
  <si>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</si>
  <si>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</si>
  <si>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</si>
  <si>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</si>
  <si>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</si>
  <si>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</si>
  <si>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</si>
  <si>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</si>
  <si>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</si>
  <si>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</si>
  <si>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</si>
  <si>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</si>
  <si>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</si>
  <si>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</si>
  <si>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</si>
  <si>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</si>
  <si>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</si>
  <si>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</si>
  <si>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</si>
  <si>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</si>
  <si>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</si>
  <si>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</si>
  <si>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</si>
  <si>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</si>
  <si>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</si>
  <si>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</si>
  <si>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</si>
  <si>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</si>
  <si>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</si>
  <si>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</si>
  <si>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</si>
  <si>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</si>
  <si>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</si>
  <si>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</si>
  <si>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</si>
  <si>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</si>
  <si>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</si>
  <si>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</si>
  <si>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</si>
  <si>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</si>
  <si>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</si>
  <si>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</si>
  <si>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</si>
  <si>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</si>
  <si>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</si>
  <si>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</si>
  <si>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</si>
  <si>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</si>
  <si>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Realizar informes y conclusiones sobre el origen y aplicación de los recursos presupuestados destinados a proyectos y programas prioritarios en las funciones sustantivas y de apoyo a las unidades académicas, que le sean requeridos</t>
  </si>
  <si>
    <t>Mediciones de ejecucion presupuestaria, total de gasto, total de presupuesto y variaciones encontradas en los diferentes reportes.</t>
  </si>
  <si>
    <t>11.1.1.1</t>
  </si>
  <si>
    <t>Generar reportes del sistema Administrativo Financiero (SAFI) tecnológico de la UNAH (SAFI), Así como de Business Intelligence (Información de Secretaría de Personal, Registro y área Financiera) analizar, realizar inspecciones a las áreas de ser necesario y emitir informes que oportunidades de mejorar con el objetivo de apoyar el cumplimiento del buen uso de los recursos y mejorar de la situación económica financiera de la UNAH.</t>
  </si>
  <si>
    <t>Analizar operaciones financieras y presupuestarias</t>
  </si>
  <si>
    <t>Reportes mensuales del sistema</t>
  </si>
  <si>
    <t>UNAH</t>
  </si>
  <si>
    <t>CCG</t>
  </si>
  <si>
    <t>Confiablidiad de la informacion presupuestaria y financiera</t>
  </si>
  <si>
    <t>11.1.1.2</t>
  </si>
  <si>
    <t>Dar seguimiento a los reportes que se generen para el desarrollo de las actividades administrativas y financieras.</t>
  </si>
  <si>
    <t>Informacion confiable</t>
  </si>
  <si>
    <t>Estados financieros reales y efectivos</t>
  </si>
  <si>
    <t>Reportes e informes contables, cobranzas, tesoreria, compras etc</t>
  </si>
  <si>
    <t>11.1.1.3</t>
  </si>
  <si>
    <t>Analizar  en el presupuesto aprobado según grupos de gastos y estructuras prrogramáticas</t>
  </si>
  <si>
    <t>Verifiacion de su ejecucion real</t>
  </si>
  <si>
    <t>Reportes presupuestarios</t>
  </si>
  <si>
    <t>11.1.1.4</t>
  </si>
  <si>
    <t>Emitir opinión de la situación de cada uno de los proyectos planificados en el grupo de gasto 4000, con relación al presupuesto asignado.</t>
  </si>
  <si>
    <t>Asignacion eficiente de los recursos</t>
  </si>
  <si>
    <t>POA y reportes presupuestarios</t>
  </si>
  <si>
    <t>11.1.1.5</t>
  </si>
  <si>
    <t>Sugerir mejoras en el sistema de información Presupuestaria,  de Tesorería  y Contable,  que permita contar con informacion confiable y facilite la evaluación y analisis de las operaciones.</t>
  </si>
  <si>
    <t>Integracion de la informacion que le permita ser confiable</t>
  </si>
  <si>
    <t>Reportes contables, financieros y presupuestarios.</t>
  </si>
  <si>
    <t xml:space="preserve">Promover la eficacia y eficiencia, mediante el uso racional de los recursos. </t>
  </si>
  <si>
    <t>% de avance financiero conforme a presupuesto asiganado y a estimaciones de obra pagadas;  Porcentaje de ejecucion presupuestaria en la cuenta Bienes capitalizables (4000)</t>
  </si>
  <si>
    <t>11.1.2.1</t>
  </si>
  <si>
    <t>Seguimiento y control de ordenes de pago por concepto de proyectos de construcción, conforme a los porcentajes de avances físicos y financieros y registrados en sistema informático.</t>
  </si>
  <si>
    <t>Control y verificacion de avance de los proyectos de construccion</t>
  </si>
  <si>
    <t>Reportes del SAFI</t>
  </si>
  <si>
    <t>Desarrollar estudios sobre los espacios físicos y medio ambiente en la UNAH</t>
  </si>
  <si>
    <t>Informe de las evaluaciones a los espacios fisicos de la UNAH</t>
  </si>
  <si>
    <t>Optimizar el usos de los espacios fisicos</t>
  </si>
  <si>
    <t xml:space="preserve">Informes de evaluaciones </t>
  </si>
  <si>
    <t>11.1.2.2</t>
  </si>
  <si>
    <t>Promover las consultas sobre la situacion administrativa, académica y de espacios fisicos.</t>
  </si>
  <si>
    <t>Conclusiones de la tabulacion de encuestas</t>
  </si>
  <si>
    <t>11.1.2.3</t>
  </si>
  <si>
    <t>Realizar  Evaluación Ambiental Preliminar en los CRU y C.U.</t>
  </si>
  <si>
    <t>Optimizar el usos de los espacios fisicos y areas ambientales</t>
  </si>
  <si>
    <t>Dar seguimiento en la administración, usos, recuperación y registro de los bienes inmuebles propiedad de la UNAH</t>
  </si>
  <si>
    <t>11.1.2.4</t>
  </si>
  <si>
    <t>Verificar el uso,  registro, medidas de protección  de los bienes inmuebles propiedad de la UNAH.</t>
  </si>
  <si>
    <t>Seguimiento y participación en procesos de licitación para la construcción, remodelación, mejoras y adherencias de inmuebles.</t>
  </si>
  <si>
    <t>Informes de seguimiento</t>
  </si>
  <si>
    <t>11.1.2.5</t>
  </si>
  <si>
    <t>Participación en proceso de precalificación de constructores, supervisores y consultores.</t>
  </si>
  <si>
    <t>Seguimiento al avence fisico de los proyectos y total de presupuesto ejecutado</t>
  </si>
  <si>
    <t>Total de Proyectos en ejecucion</t>
  </si>
  <si>
    <t>11.1.2.6</t>
  </si>
  <si>
    <t xml:space="preserve">Seguimiento y participación en las audiencias de apertura, evaluación y adjudicación de contratos. </t>
  </si>
  <si>
    <t>Seguimiento a la legalidad del proceso de licitacion</t>
  </si>
  <si>
    <t>Total de licitaciones adjudicadas</t>
  </si>
  <si>
    <t>11.1.2.7</t>
  </si>
  <si>
    <t>Visitas a los proyectos para conocer los avances físicos, financieros y en tiempo de ejecución de obra contratada.</t>
  </si>
  <si>
    <t>11.1.2.8</t>
  </si>
  <si>
    <t>Participar en el desarrollo de sistemas que permita consolidar el registro físico y contable de los bienes muebles e inmuebles propiedad de la UNAH</t>
  </si>
  <si>
    <t>Reportes de control de inventarios</t>
  </si>
  <si>
    <t>11.1.3.1</t>
  </si>
  <si>
    <t>Presentar informes sobre el manejo de la información, en el inventario y registro contable de los bienes inmuebles de la UNAH.</t>
  </si>
  <si>
    <t>3)Verificacion del registro correcto del gasto y la aplicación del procedimiento vigente.</t>
  </si>
  <si>
    <t>1) Buscar que las Unidades Académicas y administrativas de la UNAH tengan al final del año al menos un 80%  de su presupuesto ejecutado y así mismo los proyectos y actividades especiales que planificaron en sus POA.</t>
  </si>
  <si>
    <t>11.1.3.2</t>
  </si>
  <si>
    <t xml:space="preserve">Seguimiento y control mensual de órdenes de pago por concepto de compras via licitación, y ejecución presupuestaria  conforme a los registros contables y presupuestarios y registrados en sistema informático.      </t>
  </si>
  <si>
    <t>Verificacion del cumplimiento de normas presupuestarias</t>
  </si>
  <si>
    <t>Participar y evaluar los procesos de adquisición de bienes y servicios utilizados por la UNAH a través de las licitaciones y compras enmarcadas en la normativa institucional y nacional.</t>
  </si>
  <si>
    <t>11.1.3.3</t>
  </si>
  <si>
    <t>Formar parte de las comisiones de apertura, evaluacion y recepcion por medio de acuerdos de Rectoría.</t>
  </si>
  <si>
    <t>Total de comisiones integradas</t>
  </si>
  <si>
    <t>Salvaguardar el patrimonio cultural de la UNAH</t>
  </si>
  <si>
    <t>Numero de bienes restaurados y en custodia</t>
  </si>
  <si>
    <t>11.1.3.4</t>
  </si>
  <si>
    <t>Ejercer control sobre la administración de las unidades de custodia sobre obras de arte, piezas de museo y documentos históricos para velar por su restauración</t>
  </si>
  <si>
    <t>Seguimiento y custodia del patrimoni cultural de la UNAH</t>
  </si>
  <si>
    <t>Informes de inventarios  y restauraciones de bienes culturales</t>
  </si>
  <si>
    <t>Identificar Facultades y Centros Regionales que generan ingresos o que podrían generar,  elaborando planes para la percepción de recursos por sus actividades.</t>
  </si>
  <si>
    <t>Nuevas propuestas para generación de ingresos</t>
  </si>
  <si>
    <t>11.2.4.1</t>
  </si>
  <si>
    <t>Presentar nuevas propuestas para la generación de ingresos a la UNAH</t>
  </si>
  <si>
    <t>Generacion de recursos propios</t>
  </si>
  <si>
    <t>Estudios de factibilidad</t>
  </si>
  <si>
    <t>Total ingreos por concepto de maestrias</t>
  </si>
  <si>
    <t>11.2.4.2</t>
  </si>
  <si>
    <t>Verificar los ingresos que son producto de las maestrías auto- financiables, y confirmar los ingresos netos para la UNAH y para la unidad académica que los promueve.</t>
  </si>
  <si>
    <t xml:space="preserve">1) Unidades académicas  equipadas con mobiliario y herramientas de ayuda multimedia para la mejor práctica pedagógica.
</t>
  </si>
  <si>
    <t>Volumen de fondos otorgados y liquidados</t>
  </si>
  <si>
    <t>11.2.4.3</t>
  </si>
  <si>
    <t>Generar informe del movimiento de fondos y evaluar si cumplen con la normativa vigente.</t>
  </si>
  <si>
    <t>Reportes del SAFI, informacion contabilidad y tesoreria</t>
  </si>
  <si>
    <t>Procedimientos y procesos mejorados.</t>
  </si>
  <si>
    <t>11.2.4.4</t>
  </si>
  <si>
    <t>Realizar visitas a los CRU con el fin de conocer el cumplimiento de los procedimientos internos y/o proponer nuevos.</t>
  </si>
  <si>
    <t>Eficiencia en la gestion administrativa de las diferentes unidades</t>
  </si>
  <si>
    <t>Propuesta de mejora en los procesos y procedimientos</t>
  </si>
  <si>
    <t>11.2.4.5</t>
  </si>
  <si>
    <t xml:space="preserve">Revisar  y elaborar propuesta de mejora en los procesos de liquidación de fondos de funcionarios universitarios.  </t>
  </si>
  <si>
    <t>Ayudas memorias realizadas y verificadas.</t>
  </si>
  <si>
    <t>11.2.4.6</t>
  </si>
  <si>
    <t>Inspeccionar la elaboración anual de los informes y memorias que garanticen la transparencia y rendición de cuentas sobre el funcionamiento de la UNAH</t>
  </si>
  <si>
    <t>Soporte de transparecia y rendicion de cuentas</t>
  </si>
  <si>
    <t>Memorias archivadas</t>
  </si>
  <si>
    <t>Participar  en  la orientación y vigilancia  sobre  la evaluación de los controles internos contables y administrativos  que establecen  las normas, politicas y procedimientos que garanticen el adecuado manejo de los recursos de la Institución</t>
  </si>
  <si>
    <t>Conclusiones y recomendaciones de las evaluaciones, % de ejecucion presupuestaria, actividades especiales POA, Proyectos de generacion  de ingresos propios.</t>
  </si>
  <si>
    <t>11.2.4.7</t>
  </si>
  <si>
    <t xml:space="preserve">Evaluar la institución en sus unidades ejecutoras para determinar el uso de los recursos asignados y el nivel de cumplimiento en tiempo, lugar y calidad con los objetivos y metas establecidas en los planes y programas; Realizar evaluaciones de seguimiento a todas las unidades y centros regionales para verificar su correcta gestion academica y administrativa, asi como sus logros y planificacion anual.                                                                                                          </t>
  </si>
  <si>
    <t>Uso eficiente de los recursos</t>
  </si>
  <si>
    <t>Informes de evaluaciones administrativas</t>
  </si>
  <si>
    <t>Indicadores de rendimiento operativo</t>
  </si>
  <si>
    <t>11.2.4.8</t>
  </si>
  <si>
    <t>Determinar la eficiencia obtenida por las diferentes áreas de la institución, en la asignación y utilización de recursos.</t>
  </si>
  <si>
    <t>Recomendaciones formuladas</t>
  </si>
  <si>
    <t>11.2.4.9</t>
  </si>
  <si>
    <t>Formular las recomendaciones tendientes a mejorar y promover la eficiencia operacional de la intitución.</t>
  </si>
  <si>
    <t>11.2.4.10</t>
  </si>
  <si>
    <t>Dar seguimiento a las recomendaciones que hayan sido aprobadas por los Comisionados con el objeto de cerciorarse de que efectivamente se implantaron.</t>
  </si>
  <si>
    <t>Buscar que las Unidades Académicas y administrativas de la UNAH tengan al final del año al menos un 80%  de su presupuesto ejecutado y así mismo los proyectos y actividades especiales que planificaron en sus POA.</t>
  </si>
  <si>
    <t>11.2.4.12</t>
  </si>
  <si>
    <t xml:space="preserve">Verificar la ejecución presupuestaria de cada unidad de la UNAH y sus Centros Regionales.               </t>
  </si>
  <si>
    <t>11.2.4.13</t>
  </si>
  <si>
    <t>Pruebas de verificación en el sistema informático para comprobar  los valores desembolsados y saldos disponibles.</t>
  </si>
  <si>
    <t>Comprobacion de informacion</t>
  </si>
  <si>
    <t>11.2.4.14</t>
  </si>
  <si>
    <t xml:space="preserve">Seguimiento y verificación de las remuneraciones que corresponden a servicios prestados por el personal, que los importes y conceptos pagados correspondan a los autorizados en los contratos y disposiciones legales vigentes (Objeto de gasto 1000). </t>
  </si>
  <si>
    <t>Reporte de elaboracion de planillas</t>
  </si>
  <si>
    <t>11.2.4.15</t>
  </si>
  <si>
    <t xml:space="preserve">Seguimiento al pago y registro de las transacciones derivadas de las planillas de sueldos y salarios mensuales.  (Objeto de Gasto 1000) </t>
  </si>
  <si>
    <t>11.2.4.16</t>
  </si>
  <si>
    <t xml:space="preserve">Analizar que la ejecución presupuestaria de las unidades corresponden al gasto ejecutado.                                                </t>
  </si>
  <si>
    <t xml:space="preserve">Analizar la razonabilidad del gasto por transferencias, verificando el cumplimiento de la normativa en relación con las asignaciones concedidas y comprobar si el procedimiento es apropiado desde el punto de vista de la finalidad de la ayuda. (Objeto de Gasto 5000) </t>
  </si>
  <si>
    <t>Reportes mensuales del sistema, e informacion adicional de las unidades involucradas</t>
  </si>
  <si>
    <t>11.2.4.18</t>
  </si>
  <si>
    <t xml:space="preserve">Seguimiento a la ejecución de ingresos por transferencias del gobierno central a la UNAH y a otras instituciones que autorice ésta.     </t>
  </si>
  <si>
    <t>11.2.4.19</t>
  </si>
  <si>
    <t>Seguimiento al control de la erogación  y valores de la Tesorería General de la UNAH.</t>
  </si>
  <si>
    <t>Informacion adicional de las unidades involucradas</t>
  </si>
  <si>
    <t>11.2.4.20</t>
  </si>
  <si>
    <t>Estimación presupuestaria del costo unitario por estudiante en cada periodo académico.</t>
  </si>
  <si>
    <t>Costo benefico de la gestion academica</t>
  </si>
  <si>
    <t>Calculo de costo unitario por alumno en facultades y centros regionales.</t>
  </si>
  <si>
    <t>11.2.4.21</t>
  </si>
  <si>
    <t>Compra de Equipo tecnologico y de oficina para el desarrollo eficiente de las actividades de la CCG</t>
  </si>
  <si>
    <t>Generacion de normas y reglamentos para facilitar la generacion de nuevos ingresos</t>
  </si>
  <si>
    <t>Normas y procedimientos propuestos</t>
  </si>
  <si>
    <t>11.2.5.1</t>
  </si>
  <si>
    <t>Seguimiento y revisión de  normas y procedimientos  que agilicen y controlen  la captación y percepción de ingresos  por la venta de bienes y servicios o por recuperación.</t>
  </si>
  <si>
    <t>Reglamentacion de generacion de proyectos</t>
  </si>
  <si>
    <t>Normativa propuesta</t>
  </si>
  <si>
    <t>Relación idónea  entre los bienes, servicios y los recursos utilizados para alcanzar los objetivos y metas programadas por la institución aplicando los estándares establecidos en la planificación</t>
  </si>
  <si>
    <t>Informe de avances en planificación, % de  recaudación de ingresos y % de ejecución de  presupuesto; con el total de metas alcanzadas.</t>
  </si>
  <si>
    <t>11.2.5.2</t>
  </si>
  <si>
    <t xml:space="preserve">Seguimiento de los planes estratégicos de Ciudad Universitaria y Centros Regionales. </t>
  </si>
  <si>
    <t>Eficiente gestion administrativa</t>
  </si>
  <si>
    <t>Planes estrategicos elavorados.</t>
  </si>
  <si>
    <t>11.2.5.3</t>
  </si>
  <si>
    <t>Apoyo y seguimiento al dictamen del POA institucional.</t>
  </si>
  <si>
    <t>Seguimiento de la planificacion</t>
  </si>
  <si>
    <t>Dictamen de evaluacion del POA</t>
  </si>
  <si>
    <t>11.2.5.4</t>
  </si>
  <si>
    <t>Evaluación de la Gestión y control en el cumplimiento de metas y objetivos planificados, en las unidades Académicas, Administrativas y Centros Regionales.</t>
  </si>
  <si>
    <t>Informe de evaluacion de la planificacion</t>
  </si>
  <si>
    <t>11.2.5.5</t>
  </si>
  <si>
    <t>Revisión del ante-proyecto del Plan Operativo Anual y presupuesto anual de ingresos y egresos de la UNAH, para que sea elaborado conforme a las políticas  y reglamento de la materia.</t>
  </si>
  <si>
    <t>Capacitaciones para el conocimiento al personal administrativo y docente sobre la normativa de los bienes inmuebles de la UNAH</t>
  </si>
  <si>
    <t>Total de capacitaciones y visitas relaizadas</t>
  </si>
  <si>
    <t>11.2.5.6</t>
  </si>
  <si>
    <t>Capacitar al personal de la dirección (Directores, secretarios generales, administradores, etc.) de los CRU para que tengan conocimiento sobre los Bienes.</t>
  </si>
  <si>
    <t>Aplicación de la normativa de manejo y uso de los bienes patrimoniales</t>
  </si>
  <si>
    <t>Total de talleres impartidos</t>
  </si>
  <si>
    <t>Realizar verificaciones de la aplicación correcta del marco regulatorio para el inventario, control, uso y descargo  los bienes muebles tangibles e intangibles.</t>
  </si>
  <si>
    <t>11.2.5.7</t>
  </si>
  <si>
    <t>Realizar  visitas    a las  unidades de la universidad  en cuanto al control y uso de bienes dentro de la UNAH  para verificar como esta el manejo y el control interno.</t>
  </si>
  <si>
    <t>Fortalecimiento del control interno y  la transparencia</t>
  </si>
  <si>
    <t>Total de visitas realizadas</t>
  </si>
  <si>
    <t xml:space="preserve">Total de bienes registrados tangibles e intangibles </t>
  </si>
  <si>
    <t>11.2.5.8</t>
  </si>
  <si>
    <t>Registro de bienes tangibles e Intangibles como propiedad intelectual</t>
  </si>
  <si>
    <t>Total de bienes registrados</t>
  </si>
  <si>
    <t>Realizar verificaciones de la aplicación correcta del marco regulatorio de bienes Inmuebles</t>
  </si>
  <si>
    <t>11.2.5.9</t>
  </si>
  <si>
    <t>Verificación del marco regulatorio de la situación de los bienes inmuebles</t>
  </si>
  <si>
    <t>Realizar recomendaciones para optimizar el espacio físico de aulas, laboratorios, talleres y oficinas.</t>
  </si>
  <si>
    <t>Realizar Inventario de espacios físicos en los CRU y C.U.</t>
  </si>
  <si>
    <t>Informes sobre las condiciones que ofrece las diferentes obras de infraestructura y las medidas para su mantenimiento.</t>
  </si>
  <si>
    <t>Verficar que se de la protección a los bienes muebles e inmuebles y derechos de propiedad</t>
  </si>
  <si>
    <t>Conservación de los recursos naturales de la institución  y hacer propuestas de mejoramiento ambiental en las areas academicas, administrativas y naturales de la UNAH.</t>
  </si>
  <si>
    <t>11.1.2.9</t>
  </si>
  <si>
    <t>11.1.2.10</t>
  </si>
  <si>
    <t>11.1.2.11</t>
  </si>
  <si>
    <t>11.1.2.12</t>
  </si>
  <si>
    <t>11.1.2.13</t>
  </si>
  <si>
    <t>11.1.2.14</t>
  </si>
  <si>
    <t>11.2.4.11</t>
  </si>
  <si>
    <t>Procesos integrados al control interno institucional.</t>
  </si>
  <si>
    <t>7.1.1.1</t>
  </si>
  <si>
    <t>Dar seguimiento a los procesos de la gestión administrativa en CU y Centros Regionales.</t>
  </si>
  <si>
    <t>La socieda en general tendra Información de Oficio publicada mensualmente</t>
  </si>
  <si>
    <t>Actualización mensual</t>
  </si>
  <si>
    <t>7.1.1.2</t>
  </si>
  <si>
    <t>Publicación mensual de los documentos requeridos por el IAIP</t>
  </si>
  <si>
    <t>Comunidad uuniversitaria conciente de los conceptos derecho de acceso a la información pública y las politicas de Transparencia.</t>
  </si>
  <si>
    <t>Desarrollo de talleres en CU para el personal docente, administrativo y de servicio en materia de transparencia y acceso a la información pública.</t>
  </si>
  <si>
    <t>Gira por Centros Regionales capacitando en materia de transparencia a la comunidad universitaria</t>
  </si>
  <si>
    <t>Informe de Rendición de cuentas de cada una de las unidades e informe consolidado de rendición de cuentas institucional  del período.</t>
  </si>
  <si>
    <t>capacitar y dar apoyo a todas las unidades académicas y administrativas de cómo elaborar y presentar el informe de rendición de cuentas.</t>
  </si>
  <si>
    <t>Consolidar el informe de rendición de cuentas de la UNAH, para enviarlo a la JDU, Rectoría y a los órganos contralores del Estado.</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</si>
  <si>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</si>
  <si>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14.1.1.1</t>
  </si>
  <si>
    <t>Capacitar al personal de las unidades universitarias,  sobre la presentación de informes de rendición de cuentas.</t>
  </si>
  <si>
    <t>Publicacion de informe de rendicion de cuentas</t>
  </si>
  <si>
    <t>Habilitar espacios en la pagina de transparencia para la publicación de los informes de rendición de cuentas que presentan las unidades de la UNAH y evidenciar su cumplimiento.</t>
  </si>
  <si>
    <t xml:space="preserve">Actualizado el programa de recuperación de adeudos por subsidios, recursos propios, fondos asignados a servidores públicos universitarios / Atender las quejas y denuncias que se presenten a la CCG y dictaminar sobre la procedencia de la misma y actuar en consecuencia </t>
  </si>
  <si>
    <t>Reduccion de riesgos administrativos</t>
  </si>
  <si>
    <t>Pocesos mejorados</t>
  </si>
  <si>
    <t>Artículo 13 de la LTAIP y 16 y 17 del Reglamento</t>
  </si>
  <si>
    <t>Portal de Transparencia</t>
  </si>
  <si>
    <t>Comunidad Universitaria y Sociedad en General</t>
  </si>
  <si>
    <t>UAIP</t>
  </si>
  <si>
    <t>Articulo 6 de la LTAIPy Art. 8 de la LTAIP</t>
  </si>
  <si>
    <t>Lista de participantes</t>
  </si>
  <si>
    <t>Socializacion de transparecnia en las redes sociales</t>
  </si>
  <si>
    <t>7.1.1.5</t>
  </si>
  <si>
    <t>Perfiles en redes sociales</t>
  </si>
  <si>
    <t>Red Social</t>
  </si>
  <si>
    <t>Fortalecer la transparencia y rendicion de cuentas</t>
  </si>
  <si>
    <t>Informes Trimestrales</t>
  </si>
  <si>
    <t>Capacitacion motivacional, de integracion, y de clausura de actividades del año para el personal de la CCG.</t>
  </si>
  <si>
    <t>12.1.1.1</t>
  </si>
  <si>
    <t>Lista de asistencia del personal de la CCG</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</si>
  <si>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</si>
  <si>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13.1.1.1</t>
  </si>
  <si>
    <t>Respuesta a solicitudes de informacion</t>
  </si>
  <si>
    <t>Publicacion de infromacion y atencion a solicitudes</t>
  </si>
  <si>
    <t>Fomentar la transparencia y la rendicion de cuentas</t>
  </si>
  <si>
    <t>Listas de asistencia de los representates de todas las unidades.</t>
  </si>
  <si>
    <t>Desarrollo de medios tecnologicos para el acceso a la informacion</t>
  </si>
  <si>
    <t>Total de informes publicados</t>
  </si>
  <si>
    <t>9.1.1.1</t>
  </si>
  <si>
    <t>9.1.1.2</t>
  </si>
  <si>
    <t>Seguimiento a los CONVENIOS UNAH-con diferentes instituciones  y alianzas estrategicas firmados por la UNAH</t>
  </si>
  <si>
    <t>Total de Convenios firmados y beneficios obtenidos</t>
  </si>
  <si>
    <t>Revisión de los convenios firmados por la UNAH</t>
  </si>
  <si>
    <t>Presentación de los resultados de los convenios UNAH anualmente</t>
  </si>
  <si>
    <t>Informe de seguimiento</t>
  </si>
  <si>
    <t>Desarrollo de talleres en CU para estudiantes, el personal docente, administrativo y de servicio en materia de transparencia y acceso a la información pública.</t>
  </si>
  <si>
    <t>Seguimiento y control de ordenes de pago por concepto de proyectos de construcción, conforme a los porcentajes de avances físicos y financieros y registrados en sistema informático. Ejercer control del patrimonio en materia de espacios fisicos, delimitaciones , registro de propiedad, sistema de vigilancia y su mantenimiento.</t>
  </si>
  <si>
    <t>11.1.1.6</t>
  </si>
  <si>
    <t>Informes permanentes de la situacion del proyecto de Ordenamiento de Bienes Inmuebles a nivel nacional</t>
  </si>
  <si>
    <t>Comunidad universitaria conciente de los conceptos derecho de acceso a la información pública y las politicas de Transparencia.</t>
  </si>
  <si>
    <t>Capacitar y dar apoyo a todas las unidades académicas y administrativas de cómo elaborar y presentar el informe de rendición de cuentas.</t>
  </si>
  <si>
    <t>Porcentaje de Propuestas de mejora</t>
  </si>
  <si>
    <t>Número de Participantes capacitados</t>
  </si>
  <si>
    <t>Porcentaje de Bienes recuperados, registrados y en uso</t>
  </si>
  <si>
    <t xml:space="preserve">100% del personal de la unidad capacitado </t>
  </si>
  <si>
    <t>Porcentaje de gestiones realizadas en apoyo a el acceso a la información pública.</t>
  </si>
  <si>
    <t>Talleres y capacitaciones desarrollados en elaboración de  informes de rendición de cuentas.</t>
  </si>
  <si>
    <t>3.1.1.2</t>
  </si>
  <si>
    <t>11.2.4.22</t>
  </si>
  <si>
    <t>11.2.4.23</t>
  </si>
  <si>
    <t>12.1.1.2</t>
  </si>
  <si>
    <t>12.1.1.3</t>
  </si>
  <si>
    <t>Contratación de personal para cubrir plazas vacantes que permitan cumplir con las atribuciones de la CCG</t>
  </si>
  <si>
    <t>Compra de 10 docking stations para el Proyecto de Automatización de Estadísticas Universitarias</t>
  </si>
  <si>
    <t>11.2.4.24</t>
  </si>
  <si>
    <t>11.2.4.25</t>
  </si>
  <si>
    <t>Proyecto "Automatización de Estadísticas Universitarias"</t>
  </si>
  <si>
    <t>Elaboracion de Materiales de Capacitación de Bienes Muebles</t>
  </si>
  <si>
    <t>Materiales de Capacitación</t>
  </si>
  <si>
    <t>Promovida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</si>
</sst>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_-;\-* #,##0.00_-;_-* &quot;-&quot;??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s>
  <fonts count="9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3" tint="-0.249977111117893"/>
      <name val="Calibri"/>
      <family val="2"/>
    </font>
    <font>
      <sz val="9"/>
      <name val="Calibri"/>
      <family val="2"/>
      <scheme val="minor"/>
    </font>
    <font>
      <sz val="10"/>
      <name val="Calibri"/>
      <family val="2"/>
      <scheme val="minor"/>
    </font>
    <font>
      <sz val="9"/>
      <color theme="1"/>
      <name val="Calibri"/>
      <family val="2"/>
      <scheme val="minor"/>
    </font>
    <font>
      <sz val="10"/>
      <color theme="1"/>
      <name val="Calibri"/>
      <family val="2"/>
      <scheme val="minor"/>
    </font>
    <font>
      <sz val="10"/>
      <name val="Calibri"/>
      <family val="2"/>
    </font>
    <font>
      <sz val="10"/>
      <name val="Arial Narrow"/>
      <family val="2"/>
    </font>
    <font>
      <sz val="12"/>
      <color rgb="FFFF0000"/>
      <name val="Calibri"/>
      <family val="2"/>
      <scheme val="minor"/>
    </font>
    <font>
      <sz val="11"/>
      <color theme="1"/>
      <name val="Arial Narrow"/>
      <family val="2"/>
    </font>
    <font>
      <sz val="11"/>
      <name val="Arial"/>
      <family val="2"/>
    </font>
    <font>
      <b/>
      <sz val="14"/>
      <color indexed="56"/>
      <name val="Calibri"/>
      <family val="2"/>
      <scheme val="minor"/>
    </font>
    <font>
      <b/>
      <sz val="11"/>
      <color indexed="56"/>
      <name val="Calibri"/>
      <family val="2"/>
      <scheme val="minor"/>
    </font>
    <font>
      <b/>
      <sz val="10"/>
      <color theme="0"/>
      <name val="Calibri"/>
      <family val="2"/>
      <scheme val="minor"/>
    </font>
    <font>
      <b/>
      <sz val="12"/>
      <color indexed="56"/>
      <name val="Calibri"/>
      <family val="2"/>
      <scheme val="minor"/>
    </font>
    <font>
      <b/>
      <sz val="10"/>
      <color indexed="56"/>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6" tint="0.39997558519241921"/>
        <bgColor indexed="64"/>
      </patternFill>
    </fill>
    <fill>
      <patternFill patternType="solid">
        <fgColor theme="8" tint="-0.249977111117893"/>
        <bgColor indexed="64"/>
      </patternFill>
    </fill>
    <fill>
      <patternFill patternType="solid">
        <fgColor theme="1"/>
        <bgColor theme="1"/>
      </patternFill>
    </fill>
    <fill>
      <patternFill patternType="solid">
        <fgColor theme="4" tint="-0.249977111117893"/>
        <bgColor theme="4" tint="-0.249977111117893"/>
      </patternFill>
    </fill>
    <fill>
      <patternFill patternType="solid">
        <fgColor theme="4"/>
        <bgColor theme="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8" applyNumberFormat="1" applyFont="1" applyAlignment="1">
      <alignment horizontal="center" vertical="center"/>
    </xf>
    <xf numFmtId="173"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3"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3"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3"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3" fontId="55" fillId="0" borderId="0" xfId="18" applyNumberFormat="1" applyFont="1" applyAlignment="1">
      <alignment vertical="center"/>
    </xf>
    <xf numFmtId="173"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52"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3" fontId="42" fillId="0" borderId="0" xfId="18" applyNumberFormat="1" applyFont="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3" fontId="14"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4" fontId="23" fillId="22" borderId="0" xfId="0" applyNumberFormat="1" applyFont="1" applyFill="1" applyAlignment="1">
      <alignment vertical="center"/>
    </xf>
    <xf numFmtId="0" fontId="14" fillId="22" borderId="0" xfId="0" applyFont="1" applyFill="1" applyAlignment="1">
      <alignment vertical="center"/>
    </xf>
    <xf numFmtId="174"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2" xfId="0" applyNumberFormat="1" applyBorder="1" applyAlignment="1">
      <alignment vertical="center"/>
    </xf>
    <xf numFmtId="0" fontId="0" fillId="0" borderId="50" xfId="0" applyBorder="1" applyAlignment="1">
      <alignment vertical="center"/>
    </xf>
    <xf numFmtId="44" fontId="0" fillId="0" borderId="51"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6" fillId="0" borderId="0" xfId="19" applyFont="1" applyBorder="1" applyAlignment="1">
      <alignment horizontal="left" vertical="center"/>
    </xf>
    <xf numFmtId="0" fontId="48" fillId="2" borderId="0" xfId="0" applyFont="1" applyFill="1" applyBorder="1" applyAlignment="1">
      <alignment vertical="center"/>
    </xf>
    <xf numFmtId="0" fontId="73" fillId="2" borderId="0" xfId="19" applyFont="1" applyFill="1" applyBorder="1" applyAlignment="1">
      <alignment horizontal="left" vertical="center"/>
    </xf>
    <xf numFmtId="0" fontId="39" fillId="0" borderId="0" xfId="19" applyFont="1" applyBorder="1" applyAlignment="1">
      <alignment vertical="center" wrapText="1"/>
    </xf>
    <xf numFmtId="0" fontId="74" fillId="2" borderId="0" xfId="19" applyFont="1" applyFill="1" applyBorder="1" applyAlignment="1">
      <alignment vertical="center"/>
    </xf>
    <xf numFmtId="0" fontId="75" fillId="0" borderId="0" xfId="19" applyFont="1" applyAlignment="1">
      <alignment vertical="top"/>
    </xf>
    <xf numFmtId="0" fontId="76" fillId="8" borderId="0" xfId="19" applyFont="1" applyFill="1" applyBorder="1" applyAlignment="1">
      <alignment vertical="top"/>
    </xf>
    <xf numFmtId="0" fontId="77"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0" fontId="34" fillId="23" borderId="27"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79" fillId="0" borderId="26" xfId="0" applyFont="1" applyFill="1" applyBorder="1" applyAlignment="1">
      <alignment horizontal="center" vertical="center" wrapText="1"/>
    </xf>
    <xf numFmtId="0" fontId="79" fillId="0" borderId="37" xfId="0" applyFont="1" applyFill="1" applyBorder="1" applyAlignment="1">
      <alignment horizontal="center" vertical="center" wrapText="1"/>
    </xf>
    <xf numFmtId="0" fontId="79" fillId="0" borderId="26" xfId="19" applyFont="1" applyFill="1" applyBorder="1" applyAlignment="1">
      <alignment horizontal="justify" vertical="center" wrapText="1"/>
    </xf>
    <xf numFmtId="0" fontId="80" fillId="0" borderId="26" xfId="0" applyFont="1" applyFill="1" applyBorder="1" applyAlignment="1">
      <alignment horizontal="center" vertical="center" wrapText="1"/>
    </xf>
    <xf numFmtId="0" fontId="79" fillId="0" borderId="26" xfId="0" applyFont="1" applyFill="1" applyBorder="1" applyAlignment="1">
      <alignment horizontal="justify" vertical="center" wrapText="1"/>
    </xf>
    <xf numFmtId="0" fontId="80" fillId="0" borderId="30" xfId="0" applyFont="1" applyFill="1" applyBorder="1" applyAlignment="1">
      <alignment horizontal="center" vertical="center" wrapText="1"/>
    </xf>
    <xf numFmtId="0" fontId="79" fillId="24" borderId="26" xfId="0"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81" fillId="25" borderId="26" xfId="0" applyFont="1" applyFill="1" applyBorder="1" applyAlignment="1">
      <alignment horizontal="center" vertical="center" wrapText="1"/>
    </xf>
    <xf numFmtId="0" fontId="82" fillId="0" borderId="26" xfId="0" applyFont="1" applyFill="1" applyBorder="1" applyAlignment="1">
      <alignment horizontal="center" vertical="center" wrapText="1"/>
    </xf>
    <xf numFmtId="0" fontId="82" fillId="0" borderId="27" xfId="0" applyFont="1" applyFill="1" applyBorder="1" applyAlignment="1">
      <alignment horizontal="justify" vertical="center" wrapText="1"/>
    </xf>
    <xf numFmtId="0" fontId="82" fillId="0" borderId="26" xfId="0" applyFont="1" applyBorder="1" applyAlignment="1">
      <alignment horizontal="justify" vertical="center"/>
    </xf>
    <xf numFmtId="0" fontId="0" fillId="0" borderId="26" xfId="0" applyFont="1" applyBorder="1" applyAlignment="1">
      <alignment horizontal="center" vertical="center" wrapText="1"/>
    </xf>
    <xf numFmtId="0" fontId="32" fillId="0" borderId="30" xfId="0" applyFont="1" applyFill="1" applyBorder="1" applyAlignment="1">
      <alignment vertical="center" wrapText="1"/>
    </xf>
    <xf numFmtId="9" fontId="32" fillId="0" borderId="26" xfId="17" applyFont="1" applyBorder="1" applyAlignment="1">
      <alignment horizontal="center" vertical="center" wrapText="1"/>
    </xf>
    <xf numFmtId="9" fontId="33" fillId="0" borderId="26" xfId="17" applyFont="1" applyFill="1" applyBorder="1" applyAlignment="1">
      <alignment horizontal="center" vertical="center" wrapText="1"/>
    </xf>
    <xf numFmtId="9" fontId="37" fillId="0" borderId="36" xfId="0" applyNumberFormat="1" applyFont="1" applyFill="1" applyBorder="1" applyAlignment="1">
      <alignment horizontal="center" vertical="center" wrapText="1"/>
    </xf>
    <xf numFmtId="9" fontId="37" fillId="0" borderId="26" xfId="17"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82" fillId="0" borderId="26" xfId="0" applyFont="1" applyFill="1" applyBorder="1" applyAlignment="1">
      <alignment horizontal="left" vertical="center" wrapText="1"/>
    </xf>
    <xf numFmtId="9" fontId="33" fillId="10" borderId="26" xfId="17" applyFont="1" applyFill="1" applyBorder="1" applyAlignment="1">
      <alignment horizontal="right" wrapText="1"/>
    </xf>
    <xf numFmtId="0" fontId="82" fillId="0" borderId="26" xfId="0" applyFont="1" applyFill="1" applyBorder="1" applyAlignment="1">
      <alignment vertical="center" wrapText="1"/>
    </xf>
    <xf numFmtId="9" fontId="32" fillId="0" borderId="26" xfId="17" applyFont="1" applyBorder="1" applyAlignment="1">
      <alignment horizontal="center" vertical="center"/>
    </xf>
    <xf numFmtId="0" fontId="32" fillId="15" borderId="26" xfId="0" applyFont="1" applyFill="1" applyBorder="1" applyAlignment="1">
      <alignment horizontal="center" vertical="center" wrapText="1"/>
    </xf>
    <xf numFmtId="0" fontId="84" fillId="15" borderId="26" xfId="0" applyFont="1" applyFill="1" applyBorder="1" applyAlignment="1">
      <alignment horizontal="justify" vertical="center" wrapText="1"/>
    </xf>
    <xf numFmtId="0" fontId="0" fillId="0" borderId="26" xfId="0" applyFont="1" applyFill="1" applyBorder="1" applyAlignment="1">
      <alignment horizontal="center" vertical="center" wrapText="1"/>
    </xf>
    <xf numFmtId="0" fontId="85" fillId="0" borderId="30" xfId="0" applyFont="1" applyBorder="1" applyAlignment="1">
      <alignment vertical="center" wrapText="1"/>
    </xf>
    <xf numFmtId="0" fontId="85" fillId="0" borderId="30" xfId="0" applyFont="1" applyBorder="1" applyAlignment="1">
      <alignment horizontal="center" vertical="center" wrapText="1"/>
    </xf>
    <xf numFmtId="0" fontId="85" fillId="0" borderId="26" xfId="0" applyFont="1" applyBorder="1" applyAlignment="1">
      <alignment horizontal="center" vertical="center" wrapText="1"/>
    </xf>
    <xf numFmtId="0" fontId="85" fillId="0" borderId="30" xfId="0" applyFont="1" applyFill="1" applyBorder="1" applyAlignment="1">
      <alignment vertical="center" wrapText="1"/>
    </xf>
    <xf numFmtId="0" fontId="0" fillId="0" borderId="30" xfId="0" applyFont="1" applyBorder="1" applyAlignment="1">
      <alignment horizontal="center" vertical="center" wrapText="1"/>
    </xf>
    <xf numFmtId="41" fontId="22" fillId="2" borderId="0" xfId="0" applyNumberFormat="1" applyFont="1" applyFill="1" applyAlignment="1">
      <alignment horizontal="center" vertical="center"/>
    </xf>
    <xf numFmtId="41" fontId="22" fillId="2" borderId="0" xfId="0" applyNumberFormat="1" applyFont="1" applyFill="1" applyAlignment="1">
      <alignment vertical="center"/>
    </xf>
    <xf numFmtId="0" fontId="23" fillId="14" borderId="12" xfId="0" applyFont="1" applyFill="1" applyBorder="1" applyAlignment="1">
      <alignment vertical="center" wrapText="1"/>
    </xf>
    <xf numFmtId="0" fontId="86" fillId="0" borderId="26" xfId="0" applyFont="1" applyFill="1" applyBorder="1" applyAlignment="1">
      <alignment horizontal="left" vertical="center" wrapText="1"/>
    </xf>
    <xf numFmtId="9" fontId="33" fillId="0" borderId="26" xfId="19" applyNumberFormat="1" applyFont="1" applyFill="1" applyBorder="1" applyAlignment="1">
      <alignment horizontal="center" vertical="center" wrapText="1"/>
    </xf>
    <xf numFmtId="0" fontId="39" fillId="0" borderId="26" xfId="19" applyFont="1" applyFill="1" applyBorder="1" applyAlignment="1">
      <alignment horizontal="center" vertical="center" wrapText="1"/>
    </xf>
    <xf numFmtId="9" fontId="39" fillId="0" borderId="26" xfId="19" applyNumberFormat="1" applyFont="1" applyFill="1" applyBorder="1" applyAlignment="1">
      <alignment horizontal="center" vertical="center" wrapText="1"/>
    </xf>
    <xf numFmtId="9" fontId="39" fillId="0" borderId="26" xfId="17" applyFont="1" applyFill="1" applyBorder="1" applyAlignment="1">
      <alignment horizontal="center" vertical="center" wrapText="1"/>
    </xf>
    <xf numFmtId="0" fontId="87" fillId="0" borderId="26" xfId="19" applyFont="1" applyFill="1" applyBorder="1" applyAlignment="1">
      <alignment horizontal="center" vertical="center" wrapText="1"/>
    </xf>
    <xf numFmtId="0" fontId="81" fillId="0" borderId="26" xfId="0" applyFont="1" applyFill="1" applyBorder="1" applyAlignment="1">
      <alignment horizontal="center" vertical="center" wrapText="1"/>
    </xf>
    <xf numFmtId="0" fontId="26" fillId="0" borderId="0" xfId="19" applyFont="1" applyAlignment="1">
      <alignment horizontal="center" vertical="center" wrapText="1"/>
    </xf>
    <xf numFmtId="0" fontId="79" fillId="0" borderId="26" xfId="19" applyFont="1" applyFill="1" applyBorder="1" applyAlignment="1">
      <alignment horizontal="center" vertical="center" wrapText="1"/>
    </xf>
    <xf numFmtId="0" fontId="79" fillId="0" borderId="26" xfId="0" applyNumberFormat="1" applyFont="1" applyFill="1" applyBorder="1" applyAlignment="1">
      <alignment horizontal="center" vertical="center" wrapText="1"/>
    </xf>
    <xf numFmtId="0" fontId="29" fillId="10" borderId="36" xfId="19" applyFont="1" applyFill="1" applyBorder="1" applyAlignment="1">
      <alignment horizontal="center" vertical="center"/>
    </xf>
    <xf numFmtId="0" fontId="79" fillId="0" borderId="16" xfId="0" applyFont="1" applyFill="1" applyBorder="1" applyAlignment="1">
      <alignment horizontal="center" vertical="center" wrapText="1"/>
    </xf>
    <xf numFmtId="0" fontId="27" fillId="0" borderId="30" xfId="16" applyFont="1" applyBorder="1" applyAlignment="1">
      <alignment horizontal="center" vertical="center" wrapText="1"/>
    </xf>
    <xf numFmtId="0" fontId="29" fillId="0" borderId="30" xfId="16" applyFont="1" applyBorder="1" applyAlignment="1">
      <alignment vertical="center" wrapText="1"/>
    </xf>
    <xf numFmtId="0" fontId="84" fillId="3" borderId="26" xfId="0" applyFont="1" applyFill="1" applyBorder="1" applyAlignment="1">
      <alignment horizontal="justify" vertical="center" wrapText="1"/>
    </xf>
    <xf numFmtId="0" fontId="0" fillId="0" borderId="0" xfId="0" applyFont="1"/>
    <xf numFmtId="0" fontId="88" fillId="8" borderId="0" xfId="19" applyFont="1" applyFill="1" applyBorder="1" applyAlignment="1">
      <alignment vertical="top"/>
    </xf>
    <xf numFmtId="0" fontId="89" fillId="9" borderId="13" xfId="19" applyFont="1" applyFill="1" applyBorder="1" applyAlignment="1" applyProtection="1">
      <alignment vertical="top"/>
      <protection locked="0"/>
    </xf>
    <xf numFmtId="0" fontId="90" fillId="19" borderId="26" xfId="0" applyFont="1" applyFill="1" applyBorder="1" applyAlignment="1" applyProtection="1">
      <alignment horizontal="center" vertical="center" wrapText="1"/>
      <protection locked="0"/>
    </xf>
    <xf numFmtId="0" fontId="89" fillId="20" borderId="44" xfId="0" applyFont="1" applyFill="1" applyBorder="1" applyAlignment="1">
      <alignment horizontal="center" vertical="center" wrapText="1"/>
    </xf>
    <xf numFmtId="0" fontId="89" fillId="20" borderId="28" xfId="0" applyFont="1" applyFill="1" applyBorder="1" applyAlignment="1">
      <alignment horizontal="center" vertical="center" wrapText="1"/>
    </xf>
    <xf numFmtId="0" fontId="91" fillId="21" borderId="27" xfId="0" applyFont="1" applyFill="1" applyBorder="1" applyAlignment="1" applyProtection="1">
      <alignment horizontal="center" vertical="center" wrapText="1"/>
      <protection locked="0"/>
    </xf>
    <xf numFmtId="0" fontId="52" fillId="21" borderId="27" xfId="0" applyFont="1" applyFill="1" applyBorder="1" applyAlignment="1" applyProtection="1">
      <alignment horizontal="center" vertical="center" wrapText="1"/>
      <protection locked="0"/>
    </xf>
    <xf numFmtId="0" fontId="92" fillId="21" borderId="26" xfId="0" applyFont="1" applyFill="1" applyBorder="1" applyAlignment="1" applyProtection="1">
      <alignment horizontal="center" vertical="center" wrapText="1"/>
      <protection locked="0"/>
    </xf>
    <xf numFmtId="0" fontId="89" fillId="20" borderId="27" xfId="0" applyFont="1" applyFill="1" applyBorder="1" applyAlignment="1">
      <alignment horizontal="center" vertical="center" wrapText="1"/>
    </xf>
    <xf numFmtId="0" fontId="92" fillId="21" borderId="27" xfId="0" applyFont="1" applyFill="1" applyBorder="1" applyAlignment="1" applyProtection="1">
      <alignment horizontal="center" vertical="center" wrapText="1"/>
      <protection locked="0"/>
    </xf>
    <xf numFmtId="0" fontId="82" fillId="0" borderId="26" xfId="0" applyFont="1" applyFill="1" applyBorder="1" applyAlignment="1">
      <alignment horizontal="justify" vertical="top" wrapText="1"/>
    </xf>
    <xf numFmtId="0" fontId="91" fillId="10" borderId="37" xfId="19" applyFont="1" applyFill="1" applyBorder="1" applyAlignment="1">
      <alignment vertical="center"/>
    </xf>
    <xf numFmtId="0" fontId="91" fillId="10" borderId="16" xfId="19" applyFont="1" applyFill="1" applyBorder="1" applyAlignment="1">
      <alignment vertical="center"/>
    </xf>
    <xf numFmtId="0" fontId="91" fillId="10" borderId="36" xfId="19" applyFont="1" applyFill="1" applyBorder="1" applyAlignment="1">
      <alignment vertical="center"/>
    </xf>
    <xf numFmtId="43" fontId="37" fillId="10" borderId="26" xfId="18" applyNumberFormat="1" applyFont="1" applyFill="1" applyBorder="1" applyAlignment="1">
      <alignment horizontal="right" wrapText="1"/>
    </xf>
    <xf numFmtId="9" fontId="37" fillId="10" borderId="26" xfId="18" applyNumberFormat="1" applyFont="1" applyFill="1" applyBorder="1" applyAlignment="1">
      <alignment horizontal="right" wrapText="1"/>
    </xf>
    <xf numFmtId="0" fontId="37" fillId="10" borderId="26" xfId="19" applyFont="1" applyFill="1" applyBorder="1" applyAlignment="1">
      <alignment vertical="top" wrapText="1"/>
    </xf>
    <xf numFmtId="0" fontId="29" fillId="0" borderId="30" xfId="19" applyFont="1" applyBorder="1" applyAlignment="1">
      <alignment vertical="center" wrapText="1"/>
    </xf>
    <xf numFmtId="0" fontId="66" fillId="0" borderId="30" xfId="19" applyFont="1" applyFill="1" applyBorder="1" applyAlignment="1">
      <alignment vertical="center" wrapText="1"/>
    </xf>
    <xf numFmtId="0" fontId="32" fillId="3" borderId="26" xfId="0" applyFont="1" applyFill="1" applyBorder="1" applyAlignment="1">
      <alignment horizontal="center" vertical="center" wrapText="1"/>
    </xf>
    <xf numFmtId="0" fontId="82" fillId="3" borderId="26" xfId="0" applyFont="1" applyFill="1" applyBorder="1" applyAlignment="1">
      <alignment horizontal="center" vertical="center" wrapText="1"/>
    </xf>
    <xf numFmtId="0" fontId="48" fillId="27" borderId="14" xfId="0" applyFont="1" applyFill="1" applyBorder="1" applyAlignment="1">
      <alignment vertical="center"/>
    </xf>
    <xf numFmtId="44" fontId="48" fillId="27" borderId="9" xfId="0" applyNumberFormat="1" applyFont="1" applyFill="1" applyBorder="1" applyAlignment="1">
      <alignment vertical="center"/>
    </xf>
    <xf numFmtId="0" fontId="48" fillId="28" borderId="17" xfId="0" applyFont="1" applyFill="1" applyBorder="1" applyAlignment="1">
      <alignment vertical="center"/>
    </xf>
    <xf numFmtId="44" fontId="48" fillId="28" borderId="10" xfId="0" applyNumberFormat="1" applyFont="1" applyFill="1" applyBorder="1" applyAlignment="1">
      <alignment vertical="center"/>
    </xf>
    <xf numFmtId="0" fontId="23" fillId="28" borderId="6" xfId="0" applyFont="1" applyFill="1" applyBorder="1" applyAlignment="1">
      <alignment vertical="center"/>
    </xf>
    <xf numFmtId="44" fontId="23" fillId="28" borderId="3" xfId="0" applyNumberFormat="1" applyFont="1" applyFill="1" applyBorder="1" applyAlignment="1">
      <alignment vertical="center"/>
    </xf>
    <xf numFmtId="0" fontId="23" fillId="26" borderId="6" xfId="0" applyFont="1" applyFill="1" applyBorder="1" applyAlignment="1">
      <alignment horizontal="center" vertical="center"/>
    </xf>
    <xf numFmtId="44" fontId="23" fillId="26" borderId="3" xfId="0" applyNumberFormat="1" applyFont="1" applyFill="1" applyBorder="1" applyAlignment="1">
      <alignment horizontal="center" vertical="center"/>
    </xf>
    <xf numFmtId="0" fontId="32" fillId="0" borderId="29" xfId="0" applyFont="1" applyBorder="1" applyAlignment="1">
      <alignment vertical="center" wrapText="1"/>
    </xf>
    <xf numFmtId="9" fontId="33" fillId="10" borderId="26" xfId="17" applyFont="1" applyFill="1" applyBorder="1" applyAlignment="1">
      <alignment horizontal="center" wrapText="1"/>
    </xf>
    <xf numFmtId="0" fontId="53" fillId="0" borderId="0" xfId="0" quotePrefix="1" applyNumberFormat="1" applyFont="1" applyFill="1" applyAlignment="1">
      <alignment horizontal="left" vertical="center"/>
    </xf>
    <xf numFmtId="0" fontId="79" fillId="15" borderId="26" xfId="0" applyFont="1" applyFill="1" applyBorder="1" applyAlignment="1">
      <alignment horizontal="center" vertical="center" wrapText="1"/>
    </xf>
    <xf numFmtId="9" fontId="37" fillId="15" borderId="26" xfId="17" applyFont="1" applyFill="1" applyBorder="1" applyAlignment="1">
      <alignment horizontal="center" vertical="center" wrapText="1"/>
    </xf>
    <xf numFmtId="43" fontId="37" fillId="15" borderId="26" xfId="18" applyFont="1" applyFill="1" applyBorder="1" applyAlignment="1">
      <alignment horizontal="center" vertical="center" wrapText="1"/>
    </xf>
    <xf numFmtId="9" fontId="33" fillId="15" borderId="26" xfId="17" applyFont="1" applyFill="1" applyBorder="1" applyAlignment="1">
      <alignment horizontal="center" vertical="center" wrapText="1"/>
    </xf>
    <xf numFmtId="43" fontId="33" fillId="15" borderId="26" xfId="18" applyNumberFormat="1" applyFont="1" applyFill="1" applyBorder="1" applyAlignment="1">
      <alignment horizontal="center" vertical="center" wrapText="1"/>
    </xf>
    <xf numFmtId="0" fontId="80" fillId="15" borderId="26" xfId="0" applyFont="1" applyFill="1" applyBorder="1" applyAlignment="1">
      <alignment horizontal="center" vertical="center" wrapText="1"/>
    </xf>
    <xf numFmtId="164" fontId="0" fillId="0" borderId="0" xfId="0" applyNumberFormat="1" applyAlignment="1">
      <alignment vertical="center"/>
    </xf>
    <xf numFmtId="9" fontId="37" fillId="15" borderId="0" xfId="17" applyFont="1" applyFill="1" applyBorder="1" applyAlignment="1">
      <alignment horizontal="center" vertical="center" wrapText="1"/>
    </xf>
    <xf numFmtId="173" fontId="0" fillId="0" borderId="0" xfId="0" applyNumberFormat="1" applyAlignment="1">
      <alignment vertical="center"/>
    </xf>
    <xf numFmtId="0" fontId="29" fillId="0" borderId="26" xfId="19" applyFont="1" applyBorder="1" applyAlignment="1">
      <alignment horizontal="center" vertical="center" wrapText="1"/>
    </xf>
    <xf numFmtId="0" fontId="79" fillId="0" borderId="27" xfId="0" applyFont="1" applyFill="1" applyBorder="1" applyAlignment="1">
      <alignment horizontal="center" vertical="center" wrapText="1"/>
    </xf>
    <xf numFmtId="0" fontId="80" fillId="0" borderId="27" xfId="0" applyFont="1" applyFill="1" applyBorder="1" applyAlignment="1">
      <alignment horizontal="center" vertical="center" wrapText="1"/>
    </xf>
    <xf numFmtId="0" fontId="32" fillId="0" borderId="26"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center"/>
    </xf>
    <xf numFmtId="0" fontId="0" fillId="0" borderId="0" xfId="0" applyAlignment="1">
      <alignment horizontal="right" vertical="center"/>
    </xf>
    <xf numFmtId="0" fontId="61" fillId="0" borderId="48" xfId="0" applyFont="1" applyFill="1" applyBorder="1" applyAlignment="1">
      <alignment horizontal="center" vertical="center"/>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23" fillId="18" borderId="28" xfId="0" applyFont="1" applyFill="1" applyBorder="1" applyAlignment="1">
      <alignment horizontal="center" vertical="center" wrapText="1"/>
    </xf>
    <xf numFmtId="0" fontId="23" fillId="18" borderId="27" xfId="0" applyFont="1" applyFill="1" applyBorder="1" applyAlignment="1">
      <alignment horizontal="center" vertical="center" wrapText="1"/>
    </xf>
    <xf numFmtId="0" fontId="23" fillId="18" borderId="30" xfId="0" applyFont="1" applyFill="1" applyBorder="1" applyAlignment="1">
      <alignment horizontal="center" vertical="center" wrapText="1"/>
    </xf>
    <xf numFmtId="0" fontId="52" fillId="19" borderId="30" xfId="0" applyFont="1" applyFill="1" applyBorder="1" applyAlignment="1" applyProtection="1">
      <alignment horizontal="center" vertical="center" wrapText="1"/>
      <protection locked="0"/>
    </xf>
    <xf numFmtId="0" fontId="52" fillId="19" borderId="28" xfId="0" applyFont="1" applyFill="1" applyBorder="1" applyAlignment="1" applyProtection="1">
      <alignment horizontal="center" vertical="center" wrapText="1"/>
      <protection locked="0"/>
    </xf>
    <xf numFmtId="0" fontId="52" fillId="19" borderId="27" xfId="0" applyFont="1" applyFill="1" applyBorder="1" applyAlignment="1" applyProtection="1">
      <alignment horizontal="center" vertical="center" wrapText="1"/>
      <protection locked="0"/>
    </xf>
    <xf numFmtId="0" fontId="91" fillId="0" borderId="26" xfId="19" applyFont="1" applyBorder="1" applyAlignment="1">
      <alignment horizontal="center" vertical="center" wrapText="1"/>
    </xf>
    <xf numFmtId="0" fontId="91" fillId="0" borderId="29" xfId="19" applyFont="1" applyBorder="1" applyAlignment="1">
      <alignment horizontal="center" vertical="center" wrapText="1"/>
    </xf>
    <xf numFmtId="0" fontId="91" fillId="0" borderId="53" xfId="19" applyFont="1" applyBorder="1" applyAlignment="1">
      <alignment horizontal="center" vertical="center" wrapText="1"/>
    </xf>
    <xf numFmtId="0" fontId="91" fillId="0" borderId="42" xfId="19" applyFont="1" applyBorder="1" applyAlignment="1">
      <alignment horizontal="center" vertical="center" wrapText="1"/>
    </xf>
    <xf numFmtId="0" fontId="90" fillId="19" borderId="30" xfId="0" applyFont="1" applyFill="1" applyBorder="1" applyAlignment="1" applyProtection="1">
      <alignment horizontal="center" vertical="center" wrapText="1"/>
      <protection locked="0"/>
    </xf>
    <xf numFmtId="0" fontId="90" fillId="19" borderId="28" xfId="0" applyFont="1" applyFill="1" applyBorder="1" applyAlignment="1" applyProtection="1">
      <alignment horizontal="center" vertical="center" wrapText="1"/>
      <protection locked="0"/>
    </xf>
    <xf numFmtId="0" fontId="90" fillId="19" borderId="27" xfId="0" applyFont="1" applyFill="1" applyBorder="1" applyAlignment="1" applyProtection="1">
      <alignment horizontal="center" vertical="center" wrapText="1"/>
      <protection locked="0"/>
    </xf>
    <xf numFmtId="0" fontId="23" fillId="18" borderId="37" xfId="0" applyFont="1" applyFill="1" applyBorder="1" applyAlignment="1">
      <alignment horizontal="center" vertical="center" wrapText="1"/>
    </xf>
    <xf numFmtId="0" fontId="23" fillId="18" borderId="36" xfId="0" applyFont="1" applyFill="1" applyBorder="1" applyAlignment="1">
      <alignment horizontal="center" vertical="center" wrapText="1"/>
    </xf>
    <xf numFmtId="0" fontId="23" fillId="18" borderId="16" xfId="0" applyFont="1" applyFill="1" applyBorder="1" applyAlignment="1">
      <alignment horizontal="center" vertical="center" wrapText="1"/>
    </xf>
    <xf numFmtId="0" fontId="23" fillId="19" borderId="29" xfId="0" applyFont="1" applyFill="1" applyBorder="1" applyAlignment="1" applyProtection="1">
      <alignment horizontal="center" vertical="center" wrapText="1"/>
      <protection locked="0"/>
    </xf>
    <xf numFmtId="0" fontId="23" fillId="19" borderId="31" xfId="0" applyFont="1" applyFill="1" applyBorder="1" applyAlignment="1" applyProtection="1">
      <alignment horizontal="center" vertical="center" wrapText="1"/>
      <protection locked="0"/>
    </xf>
    <xf numFmtId="0" fontId="23" fillId="19" borderId="42" xfId="0" applyFont="1" applyFill="1" applyBorder="1" applyAlignment="1" applyProtection="1">
      <alignment horizontal="center" vertical="center" wrapText="1"/>
      <protection locked="0"/>
    </xf>
    <xf numFmtId="0" fontId="23" fillId="19"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78" fillId="0" borderId="30" xfId="19" applyFont="1" applyFill="1" applyBorder="1" applyAlignment="1">
      <alignment horizontal="center" vertical="center" wrapText="1"/>
    </xf>
    <xf numFmtId="0" fontId="78" fillId="0" borderId="28" xfId="19" applyFont="1" applyFill="1" applyBorder="1" applyAlignment="1">
      <alignment horizontal="center" vertical="center" wrapText="1"/>
    </xf>
    <xf numFmtId="0" fontId="78" fillId="0" borderId="27" xfId="19" applyFont="1" applyFill="1" applyBorder="1" applyAlignment="1">
      <alignment horizontal="center" vertical="center" wrapText="1"/>
    </xf>
    <xf numFmtId="0" fontId="80" fillId="0" borderId="30" xfId="0" applyFont="1" applyFill="1" applyBorder="1" applyAlignment="1">
      <alignment horizontal="center" vertical="center" wrapText="1"/>
    </xf>
    <xf numFmtId="0" fontId="80" fillId="0" borderId="27"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80" fillId="0" borderId="28" xfId="0" applyFont="1" applyFill="1" applyBorder="1" applyAlignment="1">
      <alignment horizontal="center" vertical="center" wrapText="1"/>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3" fillId="0" borderId="30" xfId="19" applyFont="1" applyBorder="1" applyAlignment="1">
      <alignment horizontal="center" vertical="center" wrapText="1"/>
    </xf>
    <xf numFmtId="0" fontId="63" fillId="0" borderId="28" xfId="19" applyFont="1" applyBorder="1" applyAlignment="1">
      <alignment horizontal="center" vertical="center" wrapText="1"/>
    </xf>
    <xf numFmtId="0" fontId="82" fillId="0" borderId="30" xfId="0" applyFont="1" applyFill="1" applyBorder="1" applyAlignment="1">
      <alignment horizontal="center" vertical="center" wrapText="1"/>
    </xf>
    <xf numFmtId="0" fontId="82" fillId="0" borderId="27" xfId="0" applyFont="1" applyFill="1" applyBorder="1" applyAlignment="1">
      <alignment horizontal="center" vertical="center" wrapText="1"/>
    </xf>
    <xf numFmtId="0" fontId="29" fillId="0" borderId="26"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79" fillId="3" borderId="26" xfId="0" applyFont="1" applyFill="1" applyBorder="1" applyAlignment="1">
      <alignment horizontal="center" vertical="center" wrapText="1"/>
    </xf>
    <xf numFmtId="0" fontId="79" fillId="3" borderId="26" xfId="0" applyFont="1" applyFill="1" applyBorder="1" applyAlignment="1">
      <alignment vertical="center" wrapText="1"/>
    </xf>
    <xf numFmtId="0" fontId="79" fillId="3" borderId="30" xfId="0" applyFont="1" applyFill="1" applyBorder="1" applyAlignment="1">
      <alignment horizontal="center" vertical="center" wrapText="1"/>
    </xf>
    <xf numFmtId="0" fontId="79" fillId="3" borderId="28" xfId="0" applyFont="1" applyFill="1" applyBorder="1" applyAlignment="1">
      <alignment horizontal="center" vertical="center" wrapText="1"/>
    </xf>
    <xf numFmtId="0" fontId="79" fillId="3" borderId="27" xfId="0" applyFont="1" applyFill="1" applyBorder="1" applyAlignment="1">
      <alignment horizontal="center" vertical="center" wrapText="1"/>
    </xf>
    <xf numFmtId="0" fontId="79" fillId="3" borderId="30" xfId="0" applyFont="1" applyFill="1" applyBorder="1" applyAlignment="1">
      <alignment horizontal="center" vertical="center" wrapText="1"/>
    </xf>
    <xf numFmtId="0" fontId="79" fillId="3" borderId="26" xfId="0" applyFont="1" applyFill="1" applyBorder="1" applyAlignment="1">
      <alignment horizontal="justify" vertical="center" wrapText="1"/>
    </xf>
    <xf numFmtId="0" fontId="80" fillId="0" borderId="30" xfId="19" applyFont="1" applyFill="1" applyBorder="1" applyAlignment="1">
      <alignment vertical="center" wrapText="1"/>
    </xf>
    <xf numFmtId="0" fontId="29" fillId="3" borderId="30" xfId="19" applyFont="1" applyFill="1" applyBorder="1" applyAlignment="1">
      <alignment horizontal="center" vertical="center" wrapText="1"/>
    </xf>
    <xf numFmtId="0" fontId="83" fillId="3" borderId="30" xfId="19" applyFont="1" applyFill="1" applyBorder="1" applyAlignment="1">
      <alignment horizontal="center" vertical="center" wrapText="1"/>
    </xf>
    <xf numFmtId="0" fontId="29" fillId="3" borderId="27" xfId="19" applyFont="1" applyFill="1" applyBorder="1" applyAlignment="1">
      <alignment horizontal="center" vertical="center" wrapText="1"/>
    </xf>
    <xf numFmtId="0" fontId="83" fillId="3" borderId="27" xfId="19" applyFont="1" applyFill="1" applyBorder="1" applyAlignment="1">
      <alignment horizontal="center" vertical="center" wrapText="1"/>
    </xf>
    <xf numFmtId="0" fontId="38" fillId="3" borderId="26" xfId="19" applyFont="1" applyFill="1" applyBorder="1" applyAlignment="1">
      <alignment horizontal="center" vertical="center" wrapText="1"/>
    </xf>
    <xf numFmtId="0" fontId="84" fillId="0" borderId="26" xfId="0" applyFont="1" applyFill="1" applyBorder="1" applyAlignment="1">
      <alignment horizontal="justify" vertical="center" wrapText="1"/>
    </xf>
    <xf numFmtId="0" fontId="32" fillId="3" borderId="36" xfId="0" applyFont="1" applyFill="1" applyBorder="1" applyAlignment="1">
      <alignment vertical="center" wrapText="1"/>
    </xf>
    <xf numFmtId="0" fontId="37" fillId="3" borderId="26" xfId="0" applyFont="1" applyFill="1" applyBorder="1" applyAlignment="1">
      <alignment horizontal="center" vertical="center" wrapText="1"/>
    </xf>
    <xf numFmtId="0" fontId="78" fillId="0" borderId="30" xfId="19" applyFont="1" applyFill="1" applyBorder="1" applyAlignment="1">
      <alignment vertical="center" wrapText="1"/>
    </xf>
    <xf numFmtId="0" fontId="78" fillId="0" borderId="28" xfId="19" applyFont="1" applyFill="1" applyBorder="1" applyAlignment="1">
      <alignment vertical="center" wrapText="1"/>
    </xf>
    <xf numFmtId="0" fontId="78" fillId="0" borderId="27" xfId="19" applyFont="1" applyFill="1" applyBorder="1" applyAlignment="1">
      <alignment vertical="center" wrapText="1"/>
    </xf>
    <xf numFmtId="0" fontId="78" fillId="0" borderId="31" xfId="19" applyFont="1" applyFill="1" applyBorder="1" applyAlignment="1">
      <alignment horizontal="center" vertical="center" wrapText="1"/>
    </xf>
    <xf numFmtId="0" fontId="78" fillId="0" borderId="44" xfId="19" applyFont="1" applyFill="1" applyBorder="1" applyAlignment="1">
      <alignment horizontal="center" vertical="center" wrapText="1"/>
    </xf>
    <xf numFmtId="0" fontId="78" fillId="0" borderId="29" xfId="19" applyFont="1" applyFill="1" applyBorder="1" applyAlignment="1">
      <alignment horizontal="center" vertical="center" wrapText="1"/>
    </xf>
    <xf numFmtId="0" fontId="78" fillId="0" borderId="53" xfId="19" applyFont="1" applyFill="1" applyBorder="1" applyAlignment="1">
      <alignment horizontal="center" vertical="center" wrapText="1"/>
    </xf>
    <xf numFmtId="0" fontId="79" fillId="3" borderId="30" xfId="0" applyFont="1" applyFill="1" applyBorder="1" applyAlignment="1">
      <alignment vertical="center" wrapText="1"/>
    </xf>
    <xf numFmtId="0" fontId="79" fillId="3" borderId="27" xfId="0" applyFont="1" applyFill="1" applyBorder="1" applyAlignment="1">
      <alignment vertical="center" wrapText="1"/>
    </xf>
    <xf numFmtId="0" fontId="79" fillId="3" borderId="28" xfId="0" applyFont="1" applyFill="1" applyBorder="1" applyAlignment="1">
      <alignment vertical="center" wrapText="1"/>
    </xf>
    <xf numFmtId="0" fontId="78" fillId="0" borderId="53" xfId="19" applyFont="1" applyFill="1" applyBorder="1" applyAlignment="1">
      <alignment horizontal="center" vertical="center" wrapText="1"/>
    </xf>
    <xf numFmtId="0" fontId="78" fillId="0" borderId="0" xfId="19" applyFont="1" applyFill="1" applyBorder="1" applyAlignment="1">
      <alignment horizontal="center" vertical="center" wrapText="1"/>
    </xf>
    <xf numFmtId="0" fontId="32" fillId="0" borderId="0" xfId="0" applyFont="1" applyFill="1" applyBorder="1" applyAlignment="1">
      <alignment horizontal="center" vertical="center" wrapText="1"/>
    </xf>
    <xf numFmtId="0" fontId="82" fillId="3" borderId="36"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0">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0</c:v>
                </c:pt>
                <c:pt idx="16">
                  <c:v>1</c:v>
                </c:pt>
              </c:numCache>
            </c:numRef>
          </c:val>
          <c:extLst xmlns:c16r2="http://schemas.microsoft.com/office/drawing/2015/06/chart">
            <c:ext xmlns:c16="http://schemas.microsoft.com/office/drawing/2014/chart" uri="{C3380CC4-5D6E-409C-BE32-E72D297353CC}">
              <c16:uniqueId val="{00000000-71D5-444A-A0AD-D235F12B27E5}"/>
            </c:ext>
          </c:extLst>
        </c:ser>
        <c:dLbls>
          <c:showLegendKey val="0"/>
          <c:showVal val="0"/>
          <c:showCatName val="0"/>
          <c:showSerName val="0"/>
          <c:showPercent val="0"/>
          <c:showBubbleSize val="0"/>
        </c:dLbls>
        <c:gapWidth val="150"/>
        <c:shape val="box"/>
        <c:axId val="82785792"/>
        <c:axId val="82787328"/>
        <c:axId val="0"/>
      </c:bar3DChart>
      <c:catAx>
        <c:axId val="82785792"/>
        <c:scaling>
          <c:orientation val="minMax"/>
        </c:scaling>
        <c:delete val="0"/>
        <c:axPos val="b"/>
        <c:numFmt formatCode="General" sourceLinked="0"/>
        <c:majorTickMark val="none"/>
        <c:minorTickMark val="none"/>
        <c:tickLblPos val="nextTo"/>
        <c:txPr>
          <a:bodyPr/>
          <a:lstStyle/>
          <a:p>
            <a:pPr>
              <a:defRPr lang="es-HN"/>
            </a:pPr>
            <a:endParaRPr lang="es-HN"/>
          </a:p>
        </c:txPr>
        <c:crossAx val="82787328"/>
        <c:crosses val="autoZero"/>
        <c:auto val="1"/>
        <c:lblAlgn val="ctr"/>
        <c:lblOffset val="100"/>
        <c:noMultiLvlLbl val="0"/>
      </c:catAx>
      <c:valAx>
        <c:axId val="8278732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278579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5</c:v>
                </c:pt>
                <c:pt idx="1">
                  <c:v>5</c:v>
                </c:pt>
                <c:pt idx="2">
                  <c:v>0</c:v>
                </c:pt>
                <c:pt idx="3">
                  <c:v>5</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2E23-4ACD-BE0D-8DF0ADC39B53}"/>
            </c:ext>
          </c:extLst>
        </c:ser>
        <c:dLbls>
          <c:showLegendKey val="0"/>
          <c:showVal val="0"/>
          <c:showCatName val="0"/>
          <c:showSerName val="0"/>
          <c:showPercent val="0"/>
          <c:showBubbleSize val="0"/>
        </c:dLbls>
        <c:gapWidth val="150"/>
        <c:shape val="box"/>
        <c:axId val="84149760"/>
        <c:axId val="84151296"/>
        <c:axId val="0"/>
      </c:bar3DChart>
      <c:catAx>
        <c:axId val="84149760"/>
        <c:scaling>
          <c:orientation val="minMax"/>
        </c:scaling>
        <c:delete val="0"/>
        <c:axPos val="b"/>
        <c:numFmt formatCode="General" sourceLinked="0"/>
        <c:majorTickMark val="none"/>
        <c:minorTickMark val="none"/>
        <c:tickLblPos val="nextTo"/>
        <c:txPr>
          <a:bodyPr/>
          <a:lstStyle/>
          <a:p>
            <a:pPr>
              <a:defRPr lang="es-HN"/>
            </a:pPr>
            <a:endParaRPr lang="es-HN"/>
          </a:p>
        </c:txPr>
        <c:crossAx val="84151296"/>
        <c:crosses val="autoZero"/>
        <c:auto val="1"/>
        <c:lblAlgn val="ctr"/>
        <c:lblOffset val="100"/>
        <c:noMultiLvlLbl val="0"/>
      </c:catAx>
      <c:valAx>
        <c:axId val="841512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14976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4</c:v>
                </c:pt>
                <c:pt idx="1">
                  <c:v>0</c:v>
                </c:pt>
                <c:pt idx="2">
                  <c:v>10</c:v>
                </c:pt>
                <c:pt idx="3">
                  <c:v>0</c:v>
                </c:pt>
                <c:pt idx="4">
                  <c:v>0</c:v>
                </c:pt>
                <c:pt idx="5">
                  <c:v>1</c:v>
                </c:pt>
                <c:pt idx="6">
                  <c:v>0</c:v>
                </c:pt>
                <c:pt idx="7">
                  <c:v>0</c:v>
                </c:pt>
                <c:pt idx="8">
                  <c:v>1</c:v>
                </c:pt>
                <c:pt idx="9">
                  <c:v>1</c:v>
                </c:pt>
                <c:pt idx="10">
                  <c:v>0</c:v>
                </c:pt>
                <c:pt idx="11">
                  <c:v>1</c:v>
                </c:pt>
                <c:pt idx="12">
                  <c:v>2</c:v>
                </c:pt>
                <c:pt idx="13">
                  <c:v>10</c:v>
                </c:pt>
                <c:pt idx="14">
                  <c:v>0</c:v>
                </c:pt>
                <c:pt idx="15">
                  <c:v>0</c:v>
                </c:pt>
                <c:pt idx="16">
                  <c:v>0</c:v>
                </c:pt>
              </c:numCache>
            </c:numRef>
          </c:val>
          <c:extLst xmlns:c16r2="http://schemas.microsoft.com/office/drawing/2015/06/chart">
            <c:ext xmlns:c16="http://schemas.microsoft.com/office/drawing/2014/chart" uri="{C3380CC4-5D6E-409C-BE32-E72D297353CC}">
              <c16:uniqueId val="{00000000-8041-4C84-8944-2E7B7CCE9060}"/>
            </c:ext>
          </c:extLst>
        </c:ser>
        <c:dLbls>
          <c:showLegendKey val="0"/>
          <c:showVal val="0"/>
          <c:showCatName val="0"/>
          <c:showSerName val="0"/>
          <c:showPercent val="0"/>
          <c:showBubbleSize val="0"/>
        </c:dLbls>
        <c:gapWidth val="150"/>
        <c:shape val="box"/>
        <c:axId val="84186624"/>
        <c:axId val="84188160"/>
        <c:axId val="0"/>
      </c:bar3DChart>
      <c:catAx>
        <c:axId val="84186624"/>
        <c:scaling>
          <c:orientation val="minMax"/>
        </c:scaling>
        <c:delete val="0"/>
        <c:axPos val="b"/>
        <c:numFmt formatCode="General" sourceLinked="0"/>
        <c:majorTickMark val="none"/>
        <c:minorTickMark val="none"/>
        <c:tickLblPos val="nextTo"/>
        <c:txPr>
          <a:bodyPr/>
          <a:lstStyle/>
          <a:p>
            <a:pPr>
              <a:defRPr lang="es-HN"/>
            </a:pPr>
            <a:endParaRPr lang="es-HN"/>
          </a:p>
        </c:txPr>
        <c:crossAx val="84188160"/>
        <c:crosses val="autoZero"/>
        <c:auto val="1"/>
        <c:lblAlgn val="ctr"/>
        <c:lblOffset val="100"/>
        <c:noMultiLvlLbl val="0"/>
      </c:catAx>
      <c:valAx>
        <c:axId val="841881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1866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841103</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29" dataDxfId="28">
  <autoFilter ref="B3:C13"/>
  <tableColumns count="2">
    <tableColumn id="1" name="Descripción" dataDxfId="27"/>
    <tableColumn id="2" name="Monto" dataDxfId="26" dataCellStyle="Millares"/>
  </tableColumns>
  <tableStyleInfo name="TableStyleDark2" showFirstColumn="0" showLastColumn="0" showRowStripes="1" showColumnStripes="0"/>
</table>
</file>

<file path=xl/tables/table2.xml><?xml version="1.0" encoding="utf-8"?>
<table xmlns="http://schemas.openxmlformats.org/spreadsheetml/2006/main" id="2" name="Tabla13" displayName="Tabla13" ref="B68:D80" totalsRowShown="0" headerRowDxfId="25" dataDxfId="24">
  <autoFilter ref="B68:D80"/>
  <tableColumns count="3">
    <tableColumn id="1" name="Descripción" dataDxfId="23"/>
    <tableColumn id="2" name="Cantidad" dataDxfId="22" dataCellStyle="Millares"/>
    <tableColumn id="3" name="Montos" dataDxfId="21">
      <calculatedColumnFormula>SUMIF('3. EQUIPO DE OFICINA'!$C:$C,'Cuadro Resumen'!$B$69:$B$78,'3. EQUIPO DE OFICINA'!$F:$F)</calculatedColumnFormula>
    </tableColumn>
  </tableColumns>
  <tableStyleInfo name="TableStyleDark2" showFirstColumn="0" showLastColumn="0" showRowStripes="1" showColumnStripes="0"/>
</table>
</file>

<file path=xl/tables/table3.xml><?xml version="1.0" encoding="utf-8"?>
<table xmlns="http://schemas.openxmlformats.org/spreadsheetml/2006/main" id="6" name="Tabla6" displayName="Tabla6" ref="H17:I25" totalsRowShown="0" headerRowBorderDxfId="20" tableBorderDxfId="19">
  <autoFilter ref="H17:I25"/>
  <tableColumns count="2">
    <tableColumn id="1" name="Dimensión" dataDxfId="18"/>
    <tableColumn id="2" name="Monto" dataDxfId="17"/>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6"/>
      <c r="U2" s="596"/>
      <c r="V2" s="596"/>
      <c r="W2" s="596"/>
      <c r="X2" s="596"/>
      <c r="Y2" s="596"/>
      <c r="Z2" s="596"/>
      <c r="AA2" s="596"/>
      <c r="AB2" s="596"/>
      <c r="AC2" s="596" t="s">
        <v>25</v>
      </c>
      <c r="AD2" s="596"/>
      <c r="AE2" s="596"/>
      <c r="AF2" s="596"/>
      <c r="AG2" s="596"/>
      <c r="AH2" s="596"/>
      <c r="AI2" s="596"/>
      <c r="AJ2" s="596"/>
    </row>
    <row r="3" spans="2:36" ht="16.5" customHeight="1" x14ac:dyDescent="0.25">
      <c r="B3" s="33" t="s">
        <v>7</v>
      </c>
      <c r="C3" s="33"/>
      <c r="D3" s="33"/>
      <c r="E3" s="33"/>
      <c r="F3" s="33"/>
      <c r="G3" s="33"/>
      <c r="H3" s="33"/>
      <c r="I3" s="33"/>
      <c r="J3" s="33"/>
      <c r="K3" s="33"/>
      <c r="L3" s="33"/>
      <c r="M3" s="33"/>
      <c r="N3" s="33"/>
      <c r="O3" s="33"/>
      <c r="P3" s="33"/>
      <c r="Q3" s="33"/>
      <c r="R3" s="33"/>
      <c r="S3" s="33"/>
      <c r="T3" s="596"/>
      <c r="U3" s="596"/>
      <c r="V3" s="596"/>
      <c r="W3" s="596"/>
      <c r="X3" s="596"/>
      <c r="Y3" s="596"/>
      <c r="Z3" s="596"/>
      <c r="AA3" s="596"/>
      <c r="AB3" s="596"/>
      <c r="AC3" s="596" t="s">
        <v>7</v>
      </c>
      <c r="AD3" s="596"/>
      <c r="AE3" s="596"/>
      <c r="AF3" s="596"/>
      <c r="AG3" s="596"/>
      <c r="AH3" s="596"/>
      <c r="AI3" s="596"/>
      <c r="AJ3" s="596"/>
    </row>
    <row r="4" spans="2:36" ht="12.75" customHeight="1" x14ac:dyDescent="0.25">
      <c r="B4" s="33" t="s">
        <v>36</v>
      </c>
      <c r="C4" s="33"/>
      <c r="D4" s="33"/>
      <c r="E4" s="33"/>
      <c r="F4" s="33"/>
      <c r="G4" s="33"/>
      <c r="H4" s="33"/>
      <c r="I4" s="33"/>
      <c r="J4" s="33"/>
      <c r="K4" s="33"/>
      <c r="L4" s="33"/>
      <c r="M4" s="33"/>
      <c r="N4" s="33"/>
      <c r="O4" s="33"/>
      <c r="P4" s="33"/>
      <c r="Q4" s="33"/>
      <c r="R4" s="33"/>
      <c r="S4" s="33"/>
      <c r="T4" s="596"/>
      <c r="U4" s="596"/>
      <c r="V4" s="596"/>
      <c r="W4" s="596"/>
      <c r="X4" s="596"/>
      <c r="Y4" s="596"/>
      <c r="Z4" s="596"/>
      <c r="AA4" s="596"/>
      <c r="AB4" s="596"/>
      <c r="AC4" s="596" t="s">
        <v>36</v>
      </c>
      <c r="AD4" s="596"/>
      <c r="AE4" s="596"/>
      <c r="AF4" s="596"/>
      <c r="AG4" s="596"/>
      <c r="AH4" s="596"/>
      <c r="AI4" s="596"/>
      <c r="AJ4" s="596"/>
    </row>
    <row r="5" spans="2:36" ht="15.6" x14ac:dyDescent="0.3">
      <c r="B5" s="2"/>
      <c r="C5" s="2"/>
      <c r="D5" s="2"/>
    </row>
    <row r="6" spans="2:36" ht="16.149999999999999" thickBot="1" x14ac:dyDescent="0.35">
      <c r="B6" s="2"/>
      <c r="C6" s="2"/>
      <c r="D6" s="2"/>
    </row>
    <row r="7" spans="2:36" ht="75.75" customHeight="1" x14ac:dyDescent="0.25">
      <c r="B7" s="591" t="s">
        <v>20</v>
      </c>
      <c r="C7" s="591" t="s">
        <v>38</v>
      </c>
      <c r="D7" s="591" t="s">
        <v>39</v>
      </c>
      <c r="E7" s="593" t="s">
        <v>40</v>
      </c>
      <c r="F7" s="591" t="s">
        <v>37</v>
      </c>
      <c r="G7" s="593" t="s">
        <v>9</v>
      </c>
      <c r="H7" s="595" t="s">
        <v>0</v>
      </c>
      <c r="I7" s="595" t="s">
        <v>8</v>
      </c>
      <c r="J7" s="595" t="s">
        <v>16</v>
      </c>
      <c r="K7" s="595"/>
      <c r="L7" s="595" t="s">
        <v>13</v>
      </c>
      <c r="M7" s="595"/>
      <c r="N7" s="595"/>
      <c r="O7" s="595"/>
      <c r="P7" s="595"/>
      <c r="Q7" s="595"/>
      <c r="R7" s="595"/>
      <c r="S7" s="595"/>
      <c r="T7" s="591" t="s">
        <v>14</v>
      </c>
      <c r="U7" s="595" t="s">
        <v>18</v>
      </c>
      <c r="V7" s="595" t="s">
        <v>26</v>
      </c>
      <c r="W7" s="595"/>
      <c r="X7" s="595" t="s">
        <v>15</v>
      </c>
      <c r="Y7" s="595" t="s">
        <v>17</v>
      </c>
      <c r="Z7" s="595"/>
      <c r="AA7" s="595" t="s">
        <v>22</v>
      </c>
      <c r="AB7" s="595" t="s">
        <v>32</v>
      </c>
      <c r="AC7" s="597" t="s">
        <v>31</v>
      </c>
      <c r="AD7" s="597"/>
      <c r="AE7" s="597"/>
      <c r="AF7" s="597"/>
      <c r="AG7" s="595" t="s">
        <v>28</v>
      </c>
      <c r="AH7" s="595" t="s">
        <v>29</v>
      </c>
      <c r="AI7" s="595" t="s">
        <v>1</v>
      </c>
      <c r="AJ7" s="595" t="s">
        <v>2</v>
      </c>
    </row>
    <row r="8" spans="2:36" ht="15.75" customHeight="1" x14ac:dyDescent="0.25">
      <c r="B8" s="592"/>
      <c r="C8" s="592"/>
      <c r="D8" s="592"/>
      <c r="E8" s="594"/>
      <c r="F8" s="592"/>
      <c r="G8" s="594"/>
      <c r="H8" s="590"/>
      <c r="I8" s="590"/>
      <c r="J8" s="590" t="s">
        <v>33</v>
      </c>
      <c r="K8" s="590" t="s">
        <v>19</v>
      </c>
      <c r="L8" s="598" t="s">
        <v>3</v>
      </c>
      <c r="M8" s="598"/>
      <c r="N8" s="598" t="s">
        <v>4</v>
      </c>
      <c r="O8" s="598"/>
      <c r="P8" s="598" t="s">
        <v>5</v>
      </c>
      <c r="Q8" s="598"/>
      <c r="R8" s="598" t="s">
        <v>6</v>
      </c>
      <c r="S8" s="598"/>
      <c r="T8" s="592"/>
      <c r="U8" s="590"/>
      <c r="V8" s="590" t="s">
        <v>23</v>
      </c>
      <c r="W8" s="590" t="s">
        <v>21</v>
      </c>
      <c r="X8" s="590"/>
      <c r="Y8" s="590" t="s">
        <v>23</v>
      </c>
      <c r="Z8" s="590" t="s">
        <v>21</v>
      </c>
      <c r="AA8" s="590"/>
      <c r="AB8" s="590"/>
      <c r="AC8" s="14" t="s">
        <v>3</v>
      </c>
      <c r="AD8" s="14" t="s">
        <v>4</v>
      </c>
      <c r="AE8" s="14" t="s">
        <v>5</v>
      </c>
      <c r="AF8" s="14" t="s">
        <v>6</v>
      </c>
      <c r="AG8" s="590"/>
      <c r="AH8" s="590"/>
      <c r="AI8" s="590"/>
      <c r="AJ8" s="590"/>
    </row>
    <row r="9" spans="2:36" ht="78.75" x14ac:dyDescent="0.25">
      <c r="B9" s="592"/>
      <c r="C9" s="592"/>
      <c r="D9" s="592"/>
      <c r="E9" s="594"/>
      <c r="F9" s="592"/>
      <c r="G9" s="594"/>
      <c r="H9" s="590"/>
      <c r="I9" s="590"/>
      <c r="J9" s="590"/>
      <c r="K9" s="590"/>
      <c r="L9" s="32" t="s">
        <v>11</v>
      </c>
      <c r="M9" s="32" t="s">
        <v>12</v>
      </c>
      <c r="N9" s="32" t="s">
        <v>11</v>
      </c>
      <c r="O9" s="32" t="s">
        <v>12</v>
      </c>
      <c r="P9" s="32" t="s">
        <v>11</v>
      </c>
      <c r="Q9" s="32" t="s">
        <v>12</v>
      </c>
      <c r="R9" s="32" t="s">
        <v>11</v>
      </c>
      <c r="S9" s="32" t="s">
        <v>12</v>
      </c>
      <c r="T9" s="592"/>
      <c r="U9" s="590"/>
      <c r="V9" s="590"/>
      <c r="W9" s="590"/>
      <c r="X9" s="590"/>
      <c r="Y9" s="590"/>
      <c r="Z9" s="590"/>
      <c r="AA9" s="590"/>
      <c r="AB9" s="590"/>
      <c r="AC9" s="14" t="s">
        <v>24</v>
      </c>
      <c r="AD9" s="14" t="s">
        <v>24</v>
      </c>
      <c r="AE9" s="14" t="s">
        <v>24</v>
      </c>
      <c r="AF9" s="14" t="s">
        <v>24</v>
      </c>
      <c r="AG9" s="590"/>
      <c r="AH9" s="590"/>
      <c r="AI9" s="590"/>
      <c r="AJ9" s="590"/>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88" t="s">
        <v>10</v>
      </c>
      <c r="K31" s="589"/>
      <c r="L31" s="586"/>
      <c r="M31" s="587"/>
      <c r="N31" s="586"/>
      <c r="O31" s="587"/>
      <c r="P31" s="586"/>
      <c r="Q31" s="587"/>
      <c r="R31" s="586"/>
      <c r="S31" s="58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7" t="s">
        <v>419</v>
      </c>
      <c r="AI2" s="427" t="s">
        <v>420</v>
      </c>
      <c r="AJ2" s="427" t="s">
        <v>421</v>
      </c>
      <c r="AK2" s="427" t="s">
        <v>422</v>
      </c>
      <c r="AL2" s="427" t="s">
        <v>423</v>
      </c>
      <c r="AM2" s="427" t="s">
        <v>426</v>
      </c>
      <c r="AN2" s="427" t="s">
        <v>424</v>
      </c>
      <c r="AO2" s="427" t="s">
        <v>425</v>
      </c>
      <c r="AP2" s="427" t="s">
        <v>427</v>
      </c>
      <c r="AQ2" s="427" t="s">
        <v>428</v>
      </c>
      <c r="AR2" s="427" t="s">
        <v>429</v>
      </c>
      <c r="AS2" s="427" t="s">
        <v>430</v>
      </c>
      <c r="AT2" s="427" t="s">
        <v>431</v>
      </c>
      <c r="AU2" s="427" t="s">
        <v>432</v>
      </c>
      <c r="AV2" s="427" t="s">
        <v>433</v>
      </c>
      <c r="AW2" s="427" t="s">
        <v>434</v>
      </c>
      <c r="AX2" s="427" t="s">
        <v>435</v>
      </c>
      <c r="AY2" s="427" t="s">
        <v>436</v>
      </c>
      <c r="AZ2" s="427" t="s">
        <v>437</v>
      </c>
      <c r="BA2" s="427" t="s">
        <v>438</v>
      </c>
      <c r="BB2" s="427" t="s">
        <v>439</v>
      </c>
      <c r="BC2" s="427" t="s">
        <v>440</v>
      </c>
      <c r="BD2" s="427" t="s">
        <v>441</v>
      </c>
      <c r="BE2" s="427" t="s">
        <v>442</v>
      </c>
      <c r="BF2" s="427" t="s">
        <v>443</v>
      </c>
      <c r="BG2" s="427" t="s">
        <v>444</v>
      </c>
      <c r="BH2" s="427" t="s">
        <v>445</v>
      </c>
      <c r="BI2" s="427" t="s">
        <v>446</v>
      </c>
      <c r="BJ2" s="427" t="s">
        <v>447</v>
      </c>
      <c r="BK2" s="427" t="s">
        <v>448</v>
      </c>
      <c r="BL2" s="427" t="s">
        <v>449</v>
      </c>
      <c r="BM2" s="427" t="s">
        <v>450</v>
      </c>
      <c r="BN2" s="427" t="s">
        <v>451</v>
      </c>
      <c r="BO2" s="427" t="s">
        <v>452</v>
      </c>
      <c r="BP2" s="427" t="s">
        <v>453</v>
      </c>
      <c r="BQ2" s="427" t="s">
        <v>454</v>
      </c>
      <c r="BR2" s="427" t="s">
        <v>455</v>
      </c>
      <c r="BS2" s="427" t="s">
        <v>456</v>
      </c>
      <c r="BT2" s="427" t="s">
        <v>457</v>
      </c>
      <c r="BU2" s="427" t="s">
        <v>458</v>
      </c>
    </row>
    <row r="3" spans="1:555"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5759.1495000000004</v>
      </c>
      <c r="BC3" s="428">
        <f>+'Cuadro Resumen'!D213</f>
        <v>5307.4515000000001</v>
      </c>
      <c r="BD3" s="428">
        <f>+'Cuadro Resumen'!E213</f>
        <v>6775.47</v>
      </c>
      <c r="BE3" s="428">
        <f>+'Cuadro Resumen'!F213</f>
        <v>6323.7719999999999</v>
      </c>
      <c r="BF3" s="428">
        <f>+'Cuadro Resumen'!C214</f>
        <v>5081.6025</v>
      </c>
      <c r="BG3" s="428">
        <f>+'Cuadro Resumen'!D214</f>
        <v>4629.9045000000006</v>
      </c>
      <c r="BH3" s="428">
        <f>+'Cuadro Resumen'!E214</f>
        <v>6097.9230000000007</v>
      </c>
      <c r="BI3" s="428">
        <f>+'Cuadro Resumen'!F214</f>
        <v>5646.2250000000004</v>
      </c>
      <c r="BJ3" s="429">
        <f>+'Cuadro Resumen'!C215</f>
        <v>4404.0555000000004</v>
      </c>
      <c r="BK3" s="429">
        <f>+'Cuadro Resumen'!D215</f>
        <v>4065.2820000000002</v>
      </c>
      <c r="BL3" s="429">
        <f>+'Cuadro Resumen'!E215</f>
        <v>5420.3760000000002</v>
      </c>
      <c r="BM3" s="429">
        <f>+'Cuadro Resumen'!F215</f>
        <v>4968.6779999999999</v>
      </c>
      <c r="BN3" s="429">
        <f>+'Cuadro Resumen'!C216</f>
        <v>3726.5085000000004</v>
      </c>
      <c r="BO3" s="429">
        <f>+'Cuadro Resumen'!D216</f>
        <v>3387.7350000000001</v>
      </c>
      <c r="BP3" s="429">
        <f>+'Cuadro Resumen'!E216</f>
        <v>4742.8290000000006</v>
      </c>
      <c r="BQ3" s="429">
        <f>+'Cuadro Resumen'!F216</f>
        <v>4404.0555000000004</v>
      </c>
      <c r="BR3" s="429">
        <f>+'Cuadro Resumen'!C217</f>
        <v>3274.8105</v>
      </c>
      <c r="BS3" s="429">
        <f>+'Cuadro Resumen'!D217</f>
        <v>3048.9615000000003</v>
      </c>
      <c r="BT3" s="429">
        <f>+'Cuadro Resumen'!E217</f>
        <v>4178.2065000000002</v>
      </c>
      <c r="BU3" s="429">
        <f>+'Cuadro Resumen'!F217</f>
        <v>3839.433</v>
      </c>
    </row>
    <row r="4" spans="1:555" thickBot="1" x14ac:dyDescent="0.35"/>
    <row r="5" spans="1:555" ht="26.45" thickBot="1" x14ac:dyDescent="0.35">
      <c r="C5" s="87" t="s">
        <v>388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67">
        <f>SUM(F17:F37)</f>
        <v>0</v>
      </c>
      <c r="F10" s="70"/>
      <c r="G10" s="79"/>
      <c r="H10" s="70"/>
      <c r="I10" s="70"/>
    </row>
    <row r="11" spans="1:555" ht="14.45" x14ac:dyDescent="0.3">
      <c r="C11" s="70"/>
      <c r="D11" s="31"/>
      <c r="E11" s="93"/>
      <c r="F11" s="93"/>
      <c r="G11" s="93"/>
      <c r="H11" s="76"/>
      <c r="I11" s="76"/>
      <c r="J11" s="76"/>
      <c r="K11" s="112"/>
    </row>
    <row r="12" spans="1:555" ht="15.6" x14ac:dyDescent="0.3">
      <c r="B12" s="93"/>
      <c r="C12" s="302" t="s">
        <v>391</v>
      </c>
      <c r="D12" s="363"/>
      <c r="E12" s="93"/>
      <c r="F12" s="93"/>
      <c r="G12" s="93"/>
      <c r="H12" s="76"/>
      <c r="I12" s="76"/>
      <c r="J12" s="76"/>
      <c r="K12" s="112"/>
    </row>
    <row r="13" spans="1:555" ht="18" x14ac:dyDescent="0.3">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ht="14.45" x14ac:dyDescent="0.3">
      <c r="C17" s="141"/>
      <c r="D17" s="158"/>
      <c r="E17" s="115"/>
      <c r="F17" s="97">
        <f t="shared" ref="F17:F37" si="0">D17*E17</f>
        <v>0</v>
      </c>
      <c r="G17" s="161"/>
      <c r="H17" s="142"/>
      <c r="I17" s="130" t="e">
        <f>VLOOKUP(H17,Presupuesto!$B$11:$C$565,2,0)</f>
        <v>#N/A</v>
      </c>
      <c r="J17" s="218" t="s">
        <v>1447</v>
      </c>
      <c r="K17" s="98" t="s">
        <v>393</v>
      </c>
      <c r="L17" s="98"/>
    </row>
    <row r="18" spans="3:12" ht="14.45" x14ac:dyDescent="0.3">
      <c r="C18" s="141"/>
      <c r="D18" s="158"/>
      <c r="E18" s="123"/>
      <c r="F18" s="97">
        <f t="shared" si="0"/>
        <v>0</v>
      </c>
      <c r="G18" s="161"/>
      <c r="H18" s="142"/>
      <c r="I18" s="130" t="e">
        <f>VLOOKUP(H18,Presupuesto!$B$11:$C$565,2,0)</f>
        <v>#N/A</v>
      </c>
      <c r="J18" s="98" t="str">
        <f>$J$17</f>
        <v>Posgrado</v>
      </c>
      <c r="K18" s="98" t="s">
        <v>411</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411</v>
      </c>
      <c r="L19" s="98"/>
    </row>
    <row r="20" spans="3:12" ht="14.45" x14ac:dyDescent="0.3">
      <c r="C20" s="141"/>
      <c r="D20" s="158"/>
      <c r="E20" s="123"/>
      <c r="F20" s="97">
        <f t="shared" si="0"/>
        <v>0</v>
      </c>
      <c r="G20" s="161"/>
      <c r="H20" s="142"/>
      <c r="I20" s="130" t="e">
        <f>VLOOKUP(H20,Presupuesto!$B$11:$C$565,2,0)</f>
        <v>#N/A</v>
      </c>
      <c r="J20" s="98" t="str">
        <f t="shared" si="1"/>
        <v>Posgrado</v>
      </c>
      <c r="K20" s="98" t="s">
        <v>411</v>
      </c>
      <c r="L20" s="98"/>
    </row>
    <row r="21" spans="3:12" ht="14.45" x14ac:dyDescent="0.3">
      <c r="C21" s="141"/>
      <c r="D21" s="158"/>
      <c r="E21" s="123"/>
      <c r="F21" s="97">
        <f t="shared" si="0"/>
        <v>0</v>
      </c>
      <c r="G21" s="161"/>
      <c r="H21" s="142"/>
      <c r="I21" s="130" t="e">
        <f>VLOOKUP(H21,Presupuesto!$B$11:$C$565,2,0)</f>
        <v>#N/A</v>
      </c>
      <c r="J21" s="98" t="str">
        <f t="shared" si="1"/>
        <v>Posgrado</v>
      </c>
      <c r="K21" s="98" t="s">
        <v>411</v>
      </c>
      <c r="L21" s="98"/>
    </row>
    <row r="22" spans="3:12" ht="14.45" x14ac:dyDescent="0.3">
      <c r="C22" s="141"/>
      <c r="D22" s="158"/>
      <c r="E22" s="123"/>
      <c r="F22" s="97">
        <f t="shared" si="0"/>
        <v>0</v>
      </c>
      <c r="G22" s="161"/>
      <c r="H22" s="142"/>
      <c r="I22" s="130" t="e">
        <f>VLOOKUP(H22,Presupuesto!$B$11:$C$565,2,0)</f>
        <v>#N/A</v>
      </c>
      <c r="J22" s="98" t="str">
        <f t="shared" si="1"/>
        <v>Posgrado</v>
      </c>
      <c r="K22" s="98" t="s">
        <v>400</v>
      </c>
      <c r="L22" s="98"/>
    </row>
    <row r="23" spans="3:12" ht="14.45" x14ac:dyDescent="0.3">
      <c r="C23" s="141"/>
      <c r="D23" s="158"/>
      <c r="E23" s="123"/>
      <c r="F23" s="97">
        <f t="shared" si="0"/>
        <v>0</v>
      </c>
      <c r="G23" s="161"/>
      <c r="H23" s="142"/>
      <c r="I23" s="130" t="e">
        <f>VLOOKUP(H23,Presupuesto!$B$11:$C$565,2,0)</f>
        <v>#N/A</v>
      </c>
      <c r="J23" s="98" t="str">
        <f t="shared" si="1"/>
        <v>Posgrado</v>
      </c>
      <c r="K23" s="98" t="s">
        <v>411</v>
      </c>
      <c r="L23" s="98"/>
    </row>
    <row r="24" spans="3:12" ht="14.45" x14ac:dyDescent="0.3">
      <c r="C24" s="141"/>
      <c r="D24" s="158"/>
      <c r="E24" s="123"/>
      <c r="F24" s="97">
        <f t="shared" si="0"/>
        <v>0</v>
      </c>
      <c r="G24" s="161"/>
      <c r="H24" s="142"/>
      <c r="I24" s="130" t="e">
        <f>VLOOKUP(H24,Presupuesto!$B$11:$C$565,2,0)</f>
        <v>#N/A</v>
      </c>
      <c r="J24" s="98" t="str">
        <f t="shared" si="1"/>
        <v>Posgrado</v>
      </c>
      <c r="K24" s="98" t="s">
        <v>411</v>
      </c>
      <c r="L24" s="98"/>
    </row>
    <row r="25" spans="3:12" ht="14.45" x14ac:dyDescent="0.3">
      <c r="C25" s="141"/>
      <c r="D25" s="158"/>
      <c r="E25" s="123"/>
      <c r="F25" s="97">
        <f t="shared" si="0"/>
        <v>0</v>
      </c>
      <c r="G25" s="161"/>
      <c r="H25" s="142"/>
      <c r="I25" s="130" t="e">
        <f>VLOOKUP(H25,Presupuesto!$B$11:$C$565,2,0)</f>
        <v>#N/A</v>
      </c>
      <c r="J25" s="98" t="str">
        <f t="shared" si="1"/>
        <v>Posgrado</v>
      </c>
      <c r="K25" s="98" t="s">
        <v>411</v>
      </c>
      <c r="L25" s="98"/>
    </row>
    <row r="26" spans="3:12" ht="14.45" x14ac:dyDescent="0.3">
      <c r="C26" s="141"/>
      <c r="D26" s="158"/>
      <c r="E26" s="123"/>
      <c r="F26" s="97">
        <f t="shared" si="0"/>
        <v>0</v>
      </c>
      <c r="G26" s="161"/>
      <c r="H26" s="142"/>
      <c r="I26" s="130" t="e">
        <f>VLOOKUP(H26,Presupuesto!$B$11:$C$565,2,0)</f>
        <v>#N/A</v>
      </c>
      <c r="J26" s="98" t="str">
        <f t="shared" si="1"/>
        <v>Posgrado</v>
      </c>
      <c r="K26" s="98" t="s">
        <v>411</v>
      </c>
      <c r="L26" s="98"/>
    </row>
    <row r="27" spans="3:12" ht="14.45" x14ac:dyDescent="0.3">
      <c r="C27" s="143"/>
      <c r="D27" s="158"/>
      <c r="E27" s="118"/>
      <c r="F27" s="97">
        <f t="shared" si="0"/>
        <v>0</v>
      </c>
      <c r="G27" s="161"/>
      <c r="H27" s="144"/>
      <c r="I27" s="130" t="e">
        <f>VLOOKUP(H27,Presupuesto!$B$11:$C$565,2,0)</f>
        <v>#N/A</v>
      </c>
      <c r="J27" s="98" t="str">
        <f t="shared" si="1"/>
        <v>Posgrado</v>
      </c>
      <c r="K27" s="98" t="s">
        <v>411</v>
      </c>
      <c r="L27" s="98"/>
    </row>
    <row r="28" spans="3:12" ht="14.45" x14ac:dyDescent="0.3">
      <c r="C28" s="143"/>
      <c r="D28" s="158"/>
      <c r="E28" s="118"/>
      <c r="F28" s="97">
        <f t="shared" si="0"/>
        <v>0</v>
      </c>
      <c r="G28" s="161"/>
      <c r="H28" s="144"/>
      <c r="I28" s="130" t="e">
        <f>VLOOKUP(H28,Presupuesto!$B$11:$C$565,2,0)</f>
        <v>#N/A</v>
      </c>
      <c r="J28" s="98" t="str">
        <f t="shared" si="1"/>
        <v>Posgrado</v>
      </c>
      <c r="K28" s="98" t="s">
        <v>411</v>
      </c>
      <c r="L28" s="98"/>
    </row>
    <row r="29" spans="3:12" ht="14.45" x14ac:dyDescent="0.3">
      <c r="C29" s="143"/>
      <c r="D29" s="158"/>
      <c r="E29" s="118"/>
      <c r="F29" s="97">
        <f t="shared" si="0"/>
        <v>0</v>
      </c>
      <c r="G29" s="161"/>
      <c r="H29" s="144"/>
      <c r="I29" s="130" t="e">
        <f>VLOOKUP(H29,Presupuesto!$B$11:$C$565,2,0)</f>
        <v>#N/A</v>
      </c>
      <c r="J29" s="98" t="str">
        <f t="shared" si="1"/>
        <v>Posgrado</v>
      </c>
      <c r="K29" s="98" t="s">
        <v>411</v>
      </c>
      <c r="L29" s="98"/>
    </row>
    <row r="30" spans="3:12" ht="14.45" x14ac:dyDescent="0.3">
      <c r="C30" s="143"/>
      <c r="D30" s="158"/>
      <c r="E30" s="118"/>
      <c r="F30" s="97">
        <f t="shared" si="0"/>
        <v>0</v>
      </c>
      <c r="G30" s="161"/>
      <c r="H30" s="144"/>
      <c r="I30" s="130" t="e">
        <f>VLOOKUP(H30,Presupuesto!$B$11:$C$565,2,0)</f>
        <v>#N/A</v>
      </c>
      <c r="J30" s="98" t="str">
        <f t="shared" si="1"/>
        <v>Posgrado</v>
      </c>
      <c r="K30" s="98" t="s">
        <v>411</v>
      </c>
      <c r="L30" s="98"/>
    </row>
    <row r="31" spans="3:12" ht="14.45" x14ac:dyDescent="0.3">
      <c r="C31" s="143"/>
      <c r="D31" s="158"/>
      <c r="E31" s="118"/>
      <c r="F31" s="97">
        <f t="shared" si="0"/>
        <v>0</v>
      </c>
      <c r="G31" s="161"/>
      <c r="H31" s="144"/>
      <c r="I31" s="130" t="e">
        <f>VLOOKUP(H31,Presupuesto!$B$11:$C$565,2,0)</f>
        <v>#N/A</v>
      </c>
      <c r="J31" s="98" t="str">
        <f t="shared" si="1"/>
        <v>Posgrado</v>
      </c>
      <c r="K31" s="98" t="s">
        <v>411</v>
      </c>
      <c r="L31" s="98"/>
    </row>
    <row r="32" spans="3:12" ht="14.45" x14ac:dyDescent="0.3">
      <c r="C32" s="143"/>
      <c r="D32" s="158"/>
      <c r="E32" s="118"/>
      <c r="F32" s="97">
        <f t="shared" si="0"/>
        <v>0</v>
      </c>
      <c r="G32" s="161"/>
      <c r="H32" s="144"/>
      <c r="I32" s="130" t="e">
        <f>VLOOKUP(H32,Presupuesto!$B$11:$C$565,2,0)</f>
        <v>#N/A</v>
      </c>
      <c r="J32" s="98" t="str">
        <f t="shared" si="1"/>
        <v>Posgrado</v>
      </c>
      <c r="K32" s="98" t="s">
        <v>411</v>
      </c>
      <c r="L32" s="98"/>
    </row>
    <row r="33" spans="3:12" ht="14.45" x14ac:dyDescent="0.3">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7">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3"/>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1447</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7">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3"/>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1447</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7">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3"/>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1447</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7">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3"/>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1447</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7">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3"/>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1447</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7" t="s">
        <v>419</v>
      </c>
      <c r="AI2" s="427" t="s">
        <v>420</v>
      </c>
      <c r="AJ2" s="427" t="s">
        <v>421</v>
      </c>
      <c r="AK2" s="427" t="s">
        <v>422</v>
      </c>
      <c r="AL2" s="427" t="s">
        <v>423</v>
      </c>
      <c r="AM2" s="427" t="s">
        <v>426</v>
      </c>
      <c r="AN2" s="427" t="s">
        <v>424</v>
      </c>
      <c r="AO2" s="427" t="s">
        <v>425</v>
      </c>
      <c r="AP2" s="427" t="s">
        <v>427</v>
      </c>
      <c r="AQ2" s="427" t="s">
        <v>428</v>
      </c>
      <c r="AR2" s="427" t="s">
        <v>429</v>
      </c>
      <c r="AS2" s="427" t="s">
        <v>430</v>
      </c>
      <c r="AT2" s="427" t="s">
        <v>431</v>
      </c>
      <c r="AU2" s="427" t="s">
        <v>432</v>
      </c>
      <c r="AV2" s="427" t="s">
        <v>433</v>
      </c>
      <c r="AW2" s="427" t="s">
        <v>434</v>
      </c>
      <c r="AX2" s="427" t="s">
        <v>435</v>
      </c>
      <c r="AY2" s="427" t="s">
        <v>436</v>
      </c>
      <c r="AZ2" s="427" t="s">
        <v>437</v>
      </c>
      <c r="BA2" s="427" t="s">
        <v>438</v>
      </c>
      <c r="BB2" s="427" t="s">
        <v>439</v>
      </c>
      <c r="BC2" s="427" t="s">
        <v>440</v>
      </c>
      <c r="BD2" s="427" t="s">
        <v>441</v>
      </c>
      <c r="BE2" s="427" t="s">
        <v>442</v>
      </c>
      <c r="BF2" s="427" t="s">
        <v>443</v>
      </c>
      <c r="BG2" s="427" t="s">
        <v>444</v>
      </c>
      <c r="BH2" s="427" t="s">
        <v>445</v>
      </c>
      <c r="BI2" s="427" t="s">
        <v>446</v>
      </c>
      <c r="BJ2" s="427" t="s">
        <v>447</v>
      </c>
      <c r="BK2" s="427" t="s">
        <v>448</v>
      </c>
      <c r="BL2" s="427" t="s">
        <v>449</v>
      </c>
      <c r="BM2" s="427" t="s">
        <v>450</v>
      </c>
      <c r="BN2" s="427" t="s">
        <v>451</v>
      </c>
      <c r="BO2" s="427" t="s">
        <v>452</v>
      </c>
      <c r="BP2" s="427" t="s">
        <v>453</v>
      </c>
      <c r="BQ2" s="427" t="s">
        <v>454</v>
      </c>
      <c r="BR2" s="427" t="s">
        <v>455</v>
      </c>
      <c r="BS2" s="427" t="s">
        <v>456</v>
      </c>
      <c r="BT2" s="427" t="s">
        <v>457</v>
      </c>
      <c r="BU2" s="427" t="s">
        <v>458</v>
      </c>
    </row>
    <row r="3" spans="1:555"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5759.1495000000004</v>
      </c>
      <c r="BC3" s="428">
        <f>+'Cuadro Resumen'!D213</f>
        <v>5307.4515000000001</v>
      </c>
      <c r="BD3" s="428">
        <f>+'Cuadro Resumen'!E213</f>
        <v>6775.47</v>
      </c>
      <c r="BE3" s="428">
        <f>+'Cuadro Resumen'!F213</f>
        <v>6323.7719999999999</v>
      </c>
      <c r="BF3" s="428">
        <f>+'Cuadro Resumen'!C214</f>
        <v>5081.6025</v>
      </c>
      <c r="BG3" s="428">
        <f>+'Cuadro Resumen'!D214</f>
        <v>4629.9045000000006</v>
      </c>
      <c r="BH3" s="428">
        <f>+'Cuadro Resumen'!E214</f>
        <v>6097.9230000000007</v>
      </c>
      <c r="BI3" s="428">
        <f>+'Cuadro Resumen'!F214</f>
        <v>5646.2250000000004</v>
      </c>
      <c r="BJ3" s="429">
        <f>+'Cuadro Resumen'!C215</f>
        <v>4404.0555000000004</v>
      </c>
      <c r="BK3" s="429">
        <f>+'Cuadro Resumen'!D215</f>
        <v>4065.2820000000002</v>
      </c>
      <c r="BL3" s="429">
        <f>+'Cuadro Resumen'!E215</f>
        <v>5420.3760000000002</v>
      </c>
      <c r="BM3" s="429">
        <f>+'Cuadro Resumen'!F215</f>
        <v>4968.6779999999999</v>
      </c>
      <c r="BN3" s="429">
        <f>+'Cuadro Resumen'!C216</f>
        <v>3726.5085000000004</v>
      </c>
      <c r="BO3" s="429">
        <f>+'Cuadro Resumen'!D216</f>
        <v>3387.7350000000001</v>
      </c>
      <c r="BP3" s="429">
        <f>+'Cuadro Resumen'!E216</f>
        <v>4742.8290000000006</v>
      </c>
      <c r="BQ3" s="429">
        <f>+'Cuadro Resumen'!F216</f>
        <v>4404.0555000000004</v>
      </c>
      <c r="BR3" s="429">
        <f>+'Cuadro Resumen'!C217</f>
        <v>3274.8105</v>
      </c>
      <c r="BS3" s="429">
        <f>+'Cuadro Resumen'!D217</f>
        <v>3048.9615000000003</v>
      </c>
      <c r="BT3" s="429">
        <f>+'Cuadro Resumen'!E217</f>
        <v>4178.2065000000002</v>
      </c>
      <c r="BU3" s="429">
        <f>+'Cuadro Resumen'!F217</f>
        <v>3839.433</v>
      </c>
    </row>
    <row r="4" spans="1:555" thickBot="1" x14ac:dyDescent="0.35"/>
    <row r="5" spans="1:555" ht="26.45" thickBot="1" x14ac:dyDescent="0.35">
      <c r="C5" s="87" t="s">
        <v>418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67">
        <f>SUM(F17:F50)</f>
        <v>0</v>
      </c>
      <c r="G10" s="79"/>
      <c r="H10" s="70"/>
      <c r="I10" s="70"/>
    </row>
    <row r="11" spans="1:555" ht="14.45" x14ac:dyDescent="0.3">
      <c r="G11" s="79"/>
      <c r="H11" s="70"/>
      <c r="I11" s="70"/>
    </row>
    <row r="12" spans="1:555" ht="14.45" x14ac:dyDescent="0.3">
      <c r="F12" s="70"/>
      <c r="G12" s="79"/>
      <c r="H12" s="70"/>
      <c r="I12" s="70"/>
    </row>
    <row r="13" spans="1:555" ht="15.6" x14ac:dyDescent="0.3">
      <c r="C13" s="302" t="s">
        <v>391</v>
      </c>
      <c r="D13" s="363"/>
      <c r="F13" s="70"/>
      <c r="G13" s="79"/>
      <c r="H13" s="70"/>
      <c r="I13" s="70"/>
    </row>
    <row r="14" spans="1:555" ht="18" x14ac:dyDescent="0.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6" thickBot="1" x14ac:dyDescent="0.35">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ht="14.45" x14ac:dyDescent="0.3">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ht="14.45" x14ac:dyDescent="0.3">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ht="14.45" x14ac:dyDescent="0.3">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ht="14.45" x14ac:dyDescent="0.3">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ht="14.45" x14ac:dyDescent="0.3">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ht="14.45" x14ac:dyDescent="0.3">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ht="14.45" x14ac:dyDescent="0.3">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ht="14.45" x14ac:dyDescent="0.3">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67">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3"/>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67">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3"/>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67">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3"/>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2" sqref="C12"/>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3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77" t="s">
        <v>1680</v>
      </c>
      <c r="C1" s="478" t="s">
        <v>1681</v>
      </c>
      <c r="D1" s="207"/>
      <c r="E1" s="207"/>
      <c r="F1" s="240"/>
      <c r="H1" s="208" t="s">
        <v>1342</v>
      </c>
      <c r="I1" s="207"/>
      <c r="J1" s="207"/>
      <c r="K1" s="207"/>
      <c r="L1" s="207"/>
      <c r="M1" s="207"/>
      <c r="N1" s="207"/>
      <c r="O1" s="207"/>
      <c r="P1" s="207"/>
      <c r="Q1" s="207"/>
      <c r="R1" s="207"/>
      <c r="S1" s="207"/>
      <c r="T1" s="207"/>
      <c r="U1" s="207"/>
    </row>
    <row r="2" spans="1:21" ht="18" customHeight="1" x14ac:dyDescent="0.3">
      <c r="A2" s="308"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08"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08"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07" t="s">
        <v>96</v>
      </c>
      <c r="B5" s="609" t="s">
        <v>110</v>
      </c>
      <c r="C5" s="619" t="s">
        <v>1529</v>
      </c>
      <c r="D5" s="619" t="s">
        <v>1530</v>
      </c>
      <c r="E5" s="619" t="s">
        <v>86</v>
      </c>
      <c r="F5" s="619" t="s">
        <v>391</v>
      </c>
      <c r="G5" s="619" t="s">
        <v>87</v>
      </c>
      <c r="H5" s="622" t="s">
        <v>99</v>
      </c>
      <c r="I5" s="624"/>
      <c r="J5" s="624"/>
      <c r="K5" s="624"/>
      <c r="L5" s="624"/>
      <c r="M5" s="624"/>
      <c r="N5" s="624"/>
      <c r="O5" s="623"/>
      <c r="P5" s="628" t="s">
        <v>100</v>
      </c>
      <c r="Q5" s="629"/>
      <c r="R5" s="609" t="s">
        <v>102</v>
      </c>
      <c r="S5" s="609" t="s">
        <v>109</v>
      </c>
      <c r="T5" s="609" t="s">
        <v>108</v>
      </c>
      <c r="U5" s="625" t="s">
        <v>88</v>
      </c>
    </row>
    <row r="6" spans="1:21" ht="14.45" customHeight="1" x14ac:dyDescent="0.25">
      <c r="A6" s="607"/>
      <c r="B6" s="607"/>
      <c r="C6" s="620"/>
      <c r="D6" s="620"/>
      <c r="E6" s="620"/>
      <c r="F6" s="620"/>
      <c r="G6" s="620"/>
      <c r="H6" s="622" t="s">
        <v>103</v>
      </c>
      <c r="I6" s="623"/>
      <c r="J6" s="622" t="s">
        <v>104</v>
      </c>
      <c r="K6" s="623"/>
      <c r="L6" s="622" t="s">
        <v>105</v>
      </c>
      <c r="M6" s="623"/>
      <c r="N6" s="622" t="s">
        <v>106</v>
      </c>
      <c r="O6" s="623"/>
      <c r="P6" s="630"/>
      <c r="Q6" s="631"/>
      <c r="R6" s="607"/>
      <c r="S6" s="607"/>
      <c r="T6" s="607"/>
      <c r="U6" s="626"/>
    </row>
    <row r="7" spans="1:21" ht="25.5" x14ac:dyDescent="0.25">
      <c r="A7" s="608"/>
      <c r="B7" s="608"/>
      <c r="C7" s="621"/>
      <c r="D7" s="621"/>
      <c r="E7" s="621"/>
      <c r="F7" s="621"/>
      <c r="G7" s="621"/>
      <c r="H7" s="411" t="s">
        <v>107</v>
      </c>
      <c r="I7" s="411" t="s">
        <v>12</v>
      </c>
      <c r="J7" s="411" t="s">
        <v>107</v>
      </c>
      <c r="K7" s="411" t="s">
        <v>12</v>
      </c>
      <c r="L7" s="411" t="s">
        <v>107</v>
      </c>
      <c r="M7" s="411" t="s">
        <v>12</v>
      </c>
      <c r="N7" s="411" t="s">
        <v>107</v>
      </c>
      <c r="O7" s="411" t="s">
        <v>12</v>
      </c>
      <c r="P7" s="411" t="s">
        <v>107</v>
      </c>
      <c r="Q7" s="411" t="s">
        <v>12</v>
      </c>
      <c r="R7" s="608"/>
      <c r="S7" s="608"/>
      <c r="T7" s="608"/>
      <c r="U7" s="627"/>
    </row>
    <row r="8" spans="1:21" ht="15.6" x14ac:dyDescent="0.3">
      <c r="A8" s="412"/>
      <c r="B8" s="413"/>
      <c r="C8" s="414"/>
      <c r="D8" s="414"/>
      <c r="E8" s="414"/>
      <c r="F8" s="415"/>
      <c r="G8" s="414"/>
      <c r="H8" s="416"/>
      <c r="I8" s="416"/>
      <c r="J8" s="416"/>
      <c r="K8" s="416"/>
      <c r="L8" s="416"/>
      <c r="M8" s="416"/>
      <c r="N8" s="416"/>
      <c r="O8" s="416"/>
      <c r="P8" s="416"/>
      <c r="Q8" s="416"/>
      <c r="R8" s="417"/>
      <c r="S8" s="417"/>
      <c r="T8" s="417"/>
      <c r="U8" s="418"/>
    </row>
    <row r="9" spans="1:21" ht="15.75" x14ac:dyDescent="0.25">
      <c r="A9" s="616" t="s">
        <v>1373</v>
      </c>
      <c r="B9" s="613" t="s">
        <v>1374</v>
      </c>
      <c r="C9" s="321"/>
      <c r="D9" s="321"/>
      <c r="E9" s="321"/>
      <c r="F9" s="71"/>
      <c r="G9" s="71"/>
      <c r="H9" s="203"/>
      <c r="I9" s="204"/>
      <c r="J9" s="203"/>
      <c r="K9" s="204"/>
      <c r="L9" s="203"/>
      <c r="M9" s="204"/>
      <c r="N9" s="203"/>
      <c r="O9" s="204"/>
      <c r="P9" s="373">
        <f>H9+J9+L9+N9</f>
        <v>0</v>
      </c>
      <c r="Q9" s="373">
        <f>I9+K9+M9+O9</f>
        <v>0</v>
      </c>
      <c r="R9" s="71"/>
      <c r="S9" s="71"/>
      <c r="T9" s="71"/>
      <c r="U9" s="71"/>
    </row>
    <row r="10" spans="1:21" ht="15.75" x14ac:dyDescent="0.25">
      <c r="A10" s="617"/>
      <c r="B10" s="614"/>
      <c r="C10" s="321"/>
      <c r="D10" s="321"/>
      <c r="E10" s="321"/>
      <c r="F10" s="71"/>
      <c r="G10" s="71"/>
      <c r="H10" s="203"/>
      <c r="I10" s="204"/>
      <c r="J10" s="203"/>
      <c r="K10" s="204"/>
      <c r="L10" s="203"/>
      <c r="M10" s="204"/>
      <c r="N10" s="203"/>
      <c r="O10" s="204"/>
      <c r="P10" s="373">
        <f t="shared" ref="P10:P27" si="0">H10+J10+L10+N10</f>
        <v>0</v>
      </c>
      <c r="Q10" s="373">
        <f t="shared" ref="Q10:Q27" si="1">I10+K10+M10+O10</f>
        <v>0</v>
      </c>
      <c r="R10" s="71"/>
      <c r="S10" s="71"/>
      <c r="T10" s="71"/>
      <c r="U10" s="71"/>
    </row>
    <row r="11" spans="1:21" ht="15.75" x14ac:dyDescent="0.25">
      <c r="A11" s="617"/>
      <c r="B11" s="614"/>
      <c r="C11" s="321"/>
      <c r="D11" s="321"/>
      <c r="E11" s="321"/>
      <c r="F11" s="71"/>
      <c r="G11" s="71"/>
      <c r="H11" s="203"/>
      <c r="I11" s="204"/>
      <c r="J11" s="203"/>
      <c r="K11" s="204"/>
      <c r="L11" s="203"/>
      <c r="M11" s="204"/>
      <c r="N11" s="203"/>
      <c r="O11" s="204"/>
      <c r="P11" s="373">
        <f t="shared" si="0"/>
        <v>0</v>
      </c>
      <c r="Q11" s="373">
        <f t="shared" si="1"/>
        <v>0</v>
      </c>
      <c r="R11" s="71"/>
      <c r="S11" s="71"/>
      <c r="T11" s="71"/>
      <c r="U11" s="71"/>
    </row>
    <row r="12" spans="1:21" ht="15.75" x14ac:dyDescent="0.25">
      <c r="A12" s="617"/>
      <c r="B12" s="614"/>
      <c r="C12" s="321"/>
      <c r="D12" s="321"/>
      <c r="E12" s="321"/>
      <c r="F12" s="71"/>
      <c r="G12" s="71"/>
      <c r="H12" s="203"/>
      <c r="I12" s="204"/>
      <c r="J12" s="203"/>
      <c r="K12" s="204"/>
      <c r="L12" s="203"/>
      <c r="M12" s="204"/>
      <c r="N12" s="203"/>
      <c r="O12" s="204"/>
      <c r="P12" s="373">
        <f t="shared" si="0"/>
        <v>0</v>
      </c>
      <c r="Q12" s="373">
        <f t="shared" si="1"/>
        <v>0</v>
      </c>
      <c r="R12" s="71"/>
      <c r="S12" s="71"/>
      <c r="T12" s="71"/>
      <c r="U12" s="71"/>
    </row>
    <row r="13" spans="1:21" ht="15.75" x14ac:dyDescent="0.25">
      <c r="A13" s="617"/>
      <c r="B13" s="614"/>
      <c r="C13" s="321"/>
      <c r="D13" s="321"/>
      <c r="E13" s="321"/>
      <c r="F13" s="71"/>
      <c r="G13" s="71"/>
      <c r="H13" s="203"/>
      <c r="I13" s="204"/>
      <c r="J13" s="203"/>
      <c r="K13" s="204"/>
      <c r="L13" s="203"/>
      <c r="M13" s="204"/>
      <c r="N13" s="203"/>
      <c r="O13" s="204"/>
      <c r="P13" s="373">
        <f t="shared" si="0"/>
        <v>0</v>
      </c>
      <c r="Q13" s="373">
        <f t="shared" si="1"/>
        <v>0</v>
      </c>
      <c r="R13" s="71"/>
      <c r="S13" s="71"/>
      <c r="T13" s="71"/>
      <c r="U13" s="71"/>
    </row>
    <row r="14" spans="1:21" ht="15.75" x14ac:dyDescent="0.25">
      <c r="A14" s="617"/>
      <c r="B14" s="614"/>
      <c r="C14" s="321"/>
      <c r="D14" s="321"/>
      <c r="E14" s="321"/>
      <c r="F14" s="71"/>
      <c r="G14" s="71"/>
      <c r="H14" s="203"/>
      <c r="I14" s="204"/>
      <c r="J14" s="203"/>
      <c r="K14" s="204"/>
      <c r="L14" s="203"/>
      <c r="M14" s="204"/>
      <c r="N14" s="203"/>
      <c r="O14" s="204"/>
      <c r="P14" s="373">
        <f t="shared" si="0"/>
        <v>0</v>
      </c>
      <c r="Q14" s="373">
        <f t="shared" si="1"/>
        <v>0</v>
      </c>
      <c r="R14" s="71"/>
      <c r="S14" s="71"/>
      <c r="T14" s="71"/>
      <c r="U14" s="71"/>
    </row>
    <row r="15" spans="1:21" ht="15.75" x14ac:dyDescent="0.25">
      <c r="A15" s="617"/>
      <c r="B15" s="614"/>
      <c r="C15" s="321"/>
      <c r="D15" s="321"/>
      <c r="E15" s="321"/>
      <c r="F15" s="71"/>
      <c r="G15" s="71"/>
      <c r="H15" s="203"/>
      <c r="I15" s="204"/>
      <c r="J15" s="203"/>
      <c r="K15" s="204"/>
      <c r="L15" s="203"/>
      <c r="M15" s="204"/>
      <c r="N15" s="203"/>
      <c r="O15" s="204"/>
      <c r="P15" s="373">
        <f t="shared" si="0"/>
        <v>0</v>
      </c>
      <c r="Q15" s="373">
        <f t="shared" si="1"/>
        <v>0</v>
      </c>
      <c r="R15" s="71"/>
      <c r="S15" s="71"/>
      <c r="T15" s="71"/>
      <c r="U15" s="71"/>
    </row>
    <row r="16" spans="1:21" ht="15.75" x14ac:dyDescent="0.25">
      <c r="A16" s="617"/>
      <c r="B16" s="614"/>
      <c r="C16" s="321"/>
      <c r="D16" s="321"/>
      <c r="E16" s="321"/>
      <c r="F16" s="71"/>
      <c r="G16" s="71"/>
      <c r="H16" s="203"/>
      <c r="I16" s="204"/>
      <c r="J16" s="203"/>
      <c r="K16" s="204"/>
      <c r="L16" s="203"/>
      <c r="M16" s="204"/>
      <c r="N16" s="203"/>
      <c r="O16" s="204"/>
      <c r="P16" s="373">
        <f t="shared" si="0"/>
        <v>0</v>
      </c>
      <c r="Q16" s="373">
        <f t="shared" si="1"/>
        <v>0</v>
      </c>
      <c r="R16" s="71"/>
      <c r="S16" s="71"/>
      <c r="T16" s="71"/>
      <c r="U16" s="71"/>
    </row>
    <row r="17" spans="1:21" ht="15.75" x14ac:dyDescent="0.25">
      <c r="A17" s="617"/>
      <c r="B17" s="614"/>
      <c r="C17" s="321"/>
      <c r="D17" s="321"/>
      <c r="E17" s="321"/>
      <c r="F17" s="71"/>
      <c r="G17" s="71"/>
      <c r="H17" s="203"/>
      <c r="I17" s="204"/>
      <c r="J17" s="203"/>
      <c r="K17" s="204"/>
      <c r="L17" s="203"/>
      <c r="M17" s="204"/>
      <c r="N17" s="203"/>
      <c r="O17" s="204"/>
      <c r="P17" s="373">
        <f t="shared" si="0"/>
        <v>0</v>
      </c>
      <c r="Q17" s="373">
        <f t="shared" si="1"/>
        <v>0</v>
      </c>
      <c r="R17" s="71"/>
      <c r="S17" s="71"/>
      <c r="T17" s="71"/>
      <c r="U17" s="71"/>
    </row>
    <row r="18" spans="1:21" ht="15.75" x14ac:dyDescent="0.25">
      <c r="A18" s="618"/>
      <c r="B18" s="615"/>
      <c r="C18" s="321"/>
      <c r="D18" s="321"/>
      <c r="E18" s="321"/>
      <c r="F18" s="71"/>
      <c r="G18" s="71"/>
      <c r="H18" s="203"/>
      <c r="I18" s="204"/>
      <c r="J18" s="203"/>
      <c r="K18" s="204"/>
      <c r="L18" s="203"/>
      <c r="M18" s="204"/>
      <c r="N18" s="203"/>
      <c r="O18" s="204"/>
      <c r="P18" s="373">
        <f t="shared" si="0"/>
        <v>0</v>
      </c>
      <c r="Q18" s="373">
        <f t="shared" si="1"/>
        <v>0</v>
      </c>
      <c r="R18" s="71"/>
      <c r="S18" s="71"/>
      <c r="T18" s="71"/>
      <c r="U18" s="71"/>
    </row>
    <row r="19" spans="1:21" ht="15.75" x14ac:dyDescent="0.25">
      <c r="A19" s="610" t="s">
        <v>1375</v>
      </c>
      <c r="B19" s="610" t="s">
        <v>1374</v>
      </c>
      <c r="C19" s="341"/>
      <c r="D19" s="341"/>
      <c r="E19" s="321"/>
      <c r="F19" s="71"/>
      <c r="G19" s="71"/>
      <c r="H19" s="71"/>
      <c r="I19" s="342"/>
      <c r="J19" s="71"/>
      <c r="K19" s="71"/>
      <c r="L19" s="71"/>
      <c r="M19" s="342"/>
      <c r="N19" s="71"/>
      <c r="O19" s="71"/>
      <c r="P19" s="373">
        <f t="shared" si="0"/>
        <v>0</v>
      </c>
      <c r="Q19" s="373">
        <f t="shared" si="1"/>
        <v>0</v>
      </c>
      <c r="R19" s="71"/>
      <c r="S19" s="71"/>
      <c r="T19" s="71"/>
      <c r="U19" s="71"/>
    </row>
    <row r="20" spans="1:21" ht="15.75" x14ac:dyDescent="0.25">
      <c r="A20" s="611"/>
      <c r="B20" s="611"/>
      <c r="C20" s="341"/>
      <c r="D20" s="341"/>
      <c r="E20" s="321"/>
      <c r="F20" s="71"/>
      <c r="G20" s="71"/>
      <c r="H20" s="71"/>
      <c r="I20" s="342"/>
      <c r="J20" s="71"/>
      <c r="K20" s="71"/>
      <c r="L20" s="71"/>
      <c r="M20" s="342"/>
      <c r="N20" s="71"/>
      <c r="O20" s="71"/>
      <c r="P20" s="373">
        <f t="shared" si="0"/>
        <v>0</v>
      </c>
      <c r="Q20" s="373">
        <f t="shared" si="1"/>
        <v>0</v>
      </c>
      <c r="R20" s="71"/>
      <c r="S20" s="71"/>
      <c r="T20" s="71"/>
      <c r="U20" s="71"/>
    </row>
    <row r="21" spans="1:21" ht="15.75" x14ac:dyDescent="0.25">
      <c r="A21" s="611"/>
      <c r="B21" s="611"/>
      <c r="C21" s="341"/>
      <c r="D21" s="341"/>
      <c r="E21" s="321"/>
      <c r="F21" s="71"/>
      <c r="G21" s="71"/>
      <c r="H21" s="71"/>
      <c r="I21" s="342"/>
      <c r="J21" s="71"/>
      <c r="K21" s="71"/>
      <c r="L21" s="71"/>
      <c r="M21" s="342"/>
      <c r="N21" s="71"/>
      <c r="O21" s="71"/>
      <c r="P21" s="373">
        <f t="shared" si="0"/>
        <v>0</v>
      </c>
      <c r="Q21" s="373">
        <f t="shared" si="1"/>
        <v>0</v>
      </c>
      <c r="R21" s="71"/>
      <c r="S21" s="71"/>
      <c r="T21" s="71"/>
      <c r="U21" s="71"/>
    </row>
    <row r="22" spans="1:21" ht="15.75" x14ac:dyDescent="0.25">
      <c r="A22" s="611"/>
      <c r="B22" s="611"/>
      <c r="C22" s="341"/>
      <c r="D22" s="341"/>
      <c r="E22" s="321"/>
      <c r="F22" s="71"/>
      <c r="G22" s="71"/>
      <c r="H22" s="71"/>
      <c r="I22" s="342"/>
      <c r="J22" s="71"/>
      <c r="K22" s="71"/>
      <c r="L22" s="71"/>
      <c r="M22" s="342"/>
      <c r="N22" s="71"/>
      <c r="O22" s="71"/>
      <c r="P22" s="373">
        <f t="shared" si="0"/>
        <v>0</v>
      </c>
      <c r="Q22" s="373">
        <f t="shared" si="1"/>
        <v>0</v>
      </c>
      <c r="R22" s="71"/>
      <c r="S22" s="71"/>
      <c r="T22" s="71"/>
      <c r="U22" s="71"/>
    </row>
    <row r="23" spans="1:21" ht="15.75" x14ac:dyDescent="0.25">
      <c r="A23" s="611"/>
      <c r="B23" s="611"/>
      <c r="C23" s="341"/>
      <c r="D23" s="341"/>
      <c r="E23" s="321"/>
      <c r="F23" s="71"/>
      <c r="G23" s="71"/>
      <c r="H23" s="71"/>
      <c r="I23" s="342"/>
      <c r="J23" s="71"/>
      <c r="K23" s="71"/>
      <c r="L23" s="71"/>
      <c r="M23" s="342"/>
      <c r="N23" s="71"/>
      <c r="O23" s="71"/>
      <c r="P23" s="373">
        <f t="shared" si="0"/>
        <v>0</v>
      </c>
      <c r="Q23" s="373">
        <f t="shared" si="1"/>
        <v>0</v>
      </c>
      <c r="R23" s="71"/>
      <c r="S23" s="71"/>
      <c r="T23" s="71"/>
      <c r="U23" s="71"/>
    </row>
    <row r="24" spans="1:21" ht="15.75" x14ac:dyDescent="0.25">
      <c r="A24" s="611"/>
      <c r="B24" s="611"/>
      <c r="C24" s="341"/>
      <c r="D24" s="341"/>
      <c r="E24" s="321"/>
      <c r="F24" s="71"/>
      <c r="G24" s="71"/>
      <c r="H24" s="71"/>
      <c r="I24" s="342"/>
      <c r="J24" s="71"/>
      <c r="K24" s="71"/>
      <c r="L24" s="71"/>
      <c r="M24" s="342"/>
      <c r="N24" s="71"/>
      <c r="O24" s="71"/>
      <c r="P24" s="373">
        <f t="shared" si="0"/>
        <v>0</v>
      </c>
      <c r="Q24" s="373">
        <f t="shared" si="1"/>
        <v>0</v>
      </c>
      <c r="R24" s="71"/>
      <c r="S24" s="71"/>
      <c r="T24" s="71"/>
      <c r="U24" s="71"/>
    </row>
    <row r="25" spans="1:21" ht="15.75" x14ac:dyDescent="0.25">
      <c r="A25" s="611"/>
      <c r="B25" s="611"/>
      <c r="C25" s="341"/>
      <c r="D25" s="341"/>
      <c r="E25" s="321"/>
      <c r="F25" s="71"/>
      <c r="G25" s="71"/>
      <c r="H25" s="203"/>
      <c r="I25" s="71"/>
      <c r="J25" s="71"/>
      <c r="K25" s="71"/>
      <c r="L25" s="71"/>
      <c r="M25" s="71"/>
      <c r="N25" s="71"/>
      <c r="O25" s="71"/>
      <c r="P25" s="373">
        <f t="shared" si="0"/>
        <v>0</v>
      </c>
      <c r="Q25" s="373">
        <f t="shared" si="1"/>
        <v>0</v>
      </c>
      <c r="R25" s="71"/>
      <c r="S25" s="71"/>
      <c r="T25" s="71"/>
      <c r="U25" s="71"/>
    </row>
    <row r="26" spans="1:21" ht="15.75" x14ac:dyDescent="0.25">
      <c r="A26" s="611"/>
      <c r="B26" s="611"/>
      <c r="C26" s="341"/>
      <c r="D26" s="341"/>
      <c r="E26" s="341"/>
      <c r="F26" s="71"/>
      <c r="G26" s="71"/>
      <c r="H26" s="71"/>
      <c r="I26" s="71"/>
      <c r="J26" s="71"/>
      <c r="K26" s="71"/>
      <c r="L26" s="71"/>
      <c r="M26" s="71"/>
      <c r="N26" s="71"/>
      <c r="O26" s="71"/>
      <c r="P26" s="373">
        <f t="shared" si="0"/>
        <v>0</v>
      </c>
      <c r="Q26" s="373">
        <f t="shared" si="1"/>
        <v>0</v>
      </c>
      <c r="R26" s="71"/>
      <c r="S26" s="71"/>
      <c r="T26" s="71"/>
      <c r="U26" s="71"/>
    </row>
    <row r="27" spans="1:21" ht="15.75" x14ac:dyDescent="0.25">
      <c r="A27" s="612"/>
      <c r="B27" s="612"/>
      <c r="C27" s="341"/>
      <c r="D27" s="341"/>
      <c r="E27" s="341"/>
      <c r="F27" s="71"/>
      <c r="G27" s="71"/>
      <c r="H27" s="71"/>
      <c r="I27" s="71"/>
      <c r="J27" s="71"/>
      <c r="K27" s="71"/>
      <c r="L27" s="71"/>
      <c r="M27" s="71"/>
      <c r="N27" s="71"/>
      <c r="O27" s="71"/>
      <c r="P27" s="373">
        <f t="shared" si="0"/>
        <v>0</v>
      </c>
      <c r="Q27" s="373">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ht="14.45" x14ac:dyDescent="0.3">
      <c r="F29" s="86"/>
    </row>
    <row r="30" spans="1:21" ht="14.45" x14ac:dyDescent="0.3">
      <c r="F30" s="86"/>
    </row>
    <row r="31" spans="1:21" ht="14.45" x14ac:dyDescent="0.3">
      <c r="C31" s="153"/>
      <c r="F31" s="86"/>
    </row>
    <row r="32" spans="1:21" ht="14.45" x14ac:dyDescent="0.3">
      <c r="C32" s="476"/>
      <c r="F32" s="86"/>
    </row>
    <row r="33" spans="3:6" ht="14.45" x14ac:dyDescent="0.3">
      <c r="C33" s="153"/>
      <c r="F33" s="86"/>
    </row>
    <row r="34" spans="3:6" ht="14.45" x14ac:dyDescent="0.3">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B14" sqref="B14:B19"/>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0" customWidth="1"/>
    <col min="17" max="17" width="16.28515625" style="380"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480" t="s">
        <v>1531</v>
      </c>
      <c r="M1" s="480" t="s">
        <v>1532</v>
      </c>
      <c r="N1" s="480" t="s">
        <v>1533</v>
      </c>
      <c r="O1" s="480" t="s">
        <v>1534</v>
      </c>
      <c r="P1" s="480" t="s">
        <v>1535</v>
      </c>
      <c r="Q1" s="480" t="s">
        <v>1536</v>
      </c>
      <c r="R1" s="480" t="s">
        <v>1537</v>
      </c>
      <c r="S1" s="480" t="s">
        <v>1538</v>
      </c>
      <c r="T1" s="480" t="s">
        <v>1539</v>
      </c>
      <c r="U1" s="480" t="s">
        <v>1540</v>
      </c>
      <c r="V1" s="480" t="s">
        <v>1541</v>
      </c>
      <c r="W1" s="480" t="s">
        <v>1542</v>
      </c>
      <c r="X1" s="480" t="s">
        <v>1543</v>
      </c>
      <c r="Y1" s="480" t="s">
        <v>1544</v>
      </c>
      <c r="Z1" s="480" t="s">
        <v>1545</v>
      </c>
      <c r="AA1" s="480" t="s">
        <v>1546</v>
      </c>
      <c r="AB1" s="480" t="s">
        <v>1547</v>
      </c>
    </row>
    <row r="2" spans="1:28" s="244" customFormat="1" ht="18" x14ac:dyDescent="0.3">
      <c r="A2" s="309" t="s">
        <v>1341</v>
      </c>
      <c r="B2" s="289"/>
      <c r="C2" s="289"/>
      <c r="D2" s="289"/>
      <c r="E2" s="289"/>
      <c r="F2" s="289"/>
      <c r="G2" s="289"/>
      <c r="H2" s="289"/>
      <c r="I2" s="289"/>
      <c r="J2" s="289"/>
      <c r="K2" s="289"/>
      <c r="L2" s="289"/>
      <c r="M2" s="289"/>
      <c r="N2" s="289"/>
      <c r="O2" s="289"/>
      <c r="P2" s="374"/>
      <c r="Q2" s="374"/>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75"/>
      <c r="Q3" s="375"/>
      <c r="R3" s="246"/>
      <c r="S3" s="246"/>
      <c r="T3" s="246"/>
      <c r="U3" s="246"/>
    </row>
    <row r="4" spans="1:28" s="67" customFormat="1" ht="23.2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102</v>
      </c>
      <c r="S4" s="609" t="s">
        <v>109</v>
      </c>
      <c r="T4" s="609" t="s">
        <v>108</v>
      </c>
      <c r="U4" s="625" t="s">
        <v>88</v>
      </c>
    </row>
    <row r="5" spans="1:28" s="67" customFormat="1"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26"/>
    </row>
    <row r="6" spans="1:28" s="67" customFormat="1" ht="24" customHeight="1"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27"/>
    </row>
    <row r="7" spans="1:28" s="67"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28" ht="15.75" x14ac:dyDescent="0.25">
      <c r="A8" s="632" t="s">
        <v>1377</v>
      </c>
      <c r="B8" s="632" t="s">
        <v>1448</v>
      </c>
      <c r="C8" s="307"/>
      <c r="D8" s="307"/>
      <c r="E8" s="307"/>
      <c r="F8" s="307"/>
      <c r="G8" s="307"/>
      <c r="H8" s="249"/>
      <c r="I8" s="249"/>
      <c r="J8" s="250"/>
      <c r="K8" s="251"/>
      <c r="L8" s="249"/>
      <c r="M8" s="230"/>
      <c r="N8" s="250"/>
      <c r="O8" s="230"/>
      <c r="P8" s="376">
        <f>H8+J8+L8+N8</f>
        <v>0</v>
      </c>
      <c r="Q8" s="377">
        <f>I8+K8+M8+O8</f>
        <v>0</v>
      </c>
      <c r="R8" s="249"/>
      <c r="S8" s="249"/>
      <c r="T8" s="249"/>
      <c r="U8" s="307"/>
    </row>
    <row r="9" spans="1:28" ht="15.75" x14ac:dyDescent="0.25">
      <c r="A9" s="633"/>
      <c r="B9" s="633"/>
      <c r="C9" s="307"/>
      <c r="D9" s="307"/>
      <c r="E9" s="307"/>
      <c r="F9" s="307"/>
      <c r="G9" s="307"/>
      <c r="H9" s="249"/>
      <c r="I9" s="249"/>
      <c r="J9" s="250"/>
      <c r="K9" s="251"/>
      <c r="L9" s="249"/>
      <c r="M9" s="230"/>
      <c r="N9" s="250"/>
      <c r="O9" s="230"/>
      <c r="P9" s="376">
        <f t="shared" ref="P9:P46" si="0">H9+J9+L9+N9</f>
        <v>0</v>
      </c>
      <c r="Q9" s="377">
        <f t="shared" ref="Q9:Q46" si="1">I9+K9+M9+O9</f>
        <v>0</v>
      </c>
      <c r="R9" s="249"/>
      <c r="S9" s="249"/>
      <c r="T9" s="249"/>
      <c r="U9" s="307"/>
    </row>
    <row r="10" spans="1:28" ht="15.75" x14ac:dyDescent="0.25">
      <c r="A10" s="633"/>
      <c r="B10" s="633"/>
      <c r="C10" s="307"/>
      <c r="D10" s="307"/>
      <c r="E10" s="307"/>
      <c r="F10" s="307"/>
      <c r="G10" s="307"/>
      <c r="H10" s="249"/>
      <c r="I10" s="249"/>
      <c r="J10" s="250"/>
      <c r="K10" s="251"/>
      <c r="L10" s="249"/>
      <c r="M10" s="230"/>
      <c r="N10" s="250"/>
      <c r="O10" s="230"/>
      <c r="P10" s="376">
        <f t="shared" si="0"/>
        <v>0</v>
      </c>
      <c r="Q10" s="377">
        <f t="shared" si="1"/>
        <v>0</v>
      </c>
      <c r="R10" s="249"/>
      <c r="S10" s="249"/>
      <c r="T10" s="249"/>
      <c r="U10" s="307"/>
    </row>
    <row r="11" spans="1:28" ht="15.75" x14ac:dyDescent="0.25">
      <c r="A11" s="633"/>
      <c r="B11" s="633"/>
      <c r="C11" s="307"/>
      <c r="D11" s="307"/>
      <c r="E11" s="307"/>
      <c r="F11" s="307"/>
      <c r="G11" s="307"/>
      <c r="H11" s="249"/>
      <c r="I11" s="249"/>
      <c r="J11" s="250"/>
      <c r="K11" s="251"/>
      <c r="L11" s="249"/>
      <c r="M11" s="230"/>
      <c r="N11" s="250"/>
      <c r="O11" s="230"/>
      <c r="P11" s="376">
        <f t="shared" si="0"/>
        <v>0</v>
      </c>
      <c r="Q11" s="377">
        <f t="shared" si="1"/>
        <v>0</v>
      </c>
      <c r="R11" s="249"/>
      <c r="S11" s="249"/>
      <c r="T11" s="249"/>
      <c r="U11" s="307"/>
    </row>
    <row r="12" spans="1:28" ht="15.75" x14ac:dyDescent="0.25">
      <c r="A12" s="633"/>
      <c r="B12" s="633"/>
      <c r="C12" s="307"/>
      <c r="D12" s="307"/>
      <c r="E12" s="307"/>
      <c r="F12" s="307"/>
      <c r="G12" s="307"/>
      <c r="H12" s="249"/>
      <c r="I12" s="249"/>
      <c r="J12" s="250"/>
      <c r="K12" s="251"/>
      <c r="L12" s="249"/>
      <c r="M12" s="230"/>
      <c r="N12" s="250"/>
      <c r="O12" s="230"/>
      <c r="P12" s="376">
        <f t="shared" si="0"/>
        <v>0</v>
      </c>
      <c r="Q12" s="377">
        <f t="shared" si="1"/>
        <v>0</v>
      </c>
      <c r="R12" s="249"/>
      <c r="S12" s="249"/>
      <c r="T12" s="249"/>
      <c r="U12" s="307"/>
    </row>
    <row r="13" spans="1:28" ht="15.75" x14ac:dyDescent="0.25">
      <c r="A13" s="633"/>
      <c r="B13" s="634"/>
      <c r="C13" s="307"/>
      <c r="D13" s="307"/>
      <c r="E13" s="307"/>
      <c r="F13" s="307"/>
      <c r="G13" s="307"/>
      <c r="H13" s="249"/>
      <c r="I13" s="249"/>
      <c r="J13" s="250"/>
      <c r="K13" s="251"/>
      <c r="L13" s="249"/>
      <c r="M13" s="230"/>
      <c r="N13" s="250"/>
      <c r="O13" s="230"/>
      <c r="P13" s="376">
        <f t="shared" si="0"/>
        <v>0</v>
      </c>
      <c r="Q13" s="377">
        <f t="shared" si="1"/>
        <v>0</v>
      </c>
      <c r="R13" s="249"/>
      <c r="S13" s="249"/>
      <c r="T13" s="249"/>
      <c r="U13" s="307"/>
    </row>
    <row r="14" spans="1:28" ht="15.75" x14ac:dyDescent="0.25">
      <c r="A14" s="633"/>
      <c r="B14" s="632" t="s">
        <v>1449</v>
      </c>
      <c r="C14" s="307"/>
      <c r="D14" s="307"/>
      <c r="E14" s="307"/>
      <c r="F14" s="307"/>
      <c r="G14" s="307"/>
      <c r="H14" s="249"/>
      <c r="I14" s="249"/>
      <c r="J14" s="250"/>
      <c r="K14" s="251"/>
      <c r="L14" s="249"/>
      <c r="M14" s="230"/>
      <c r="N14" s="250"/>
      <c r="O14" s="230"/>
      <c r="P14" s="376">
        <f t="shared" si="0"/>
        <v>0</v>
      </c>
      <c r="Q14" s="377">
        <f t="shared" si="1"/>
        <v>0</v>
      </c>
      <c r="R14" s="249"/>
      <c r="S14" s="249"/>
      <c r="T14" s="249"/>
      <c r="U14" s="307"/>
    </row>
    <row r="15" spans="1:28" ht="15.75" x14ac:dyDescent="0.25">
      <c r="A15" s="633"/>
      <c r="B15" s="633"/>
      <c r="C15" s="307"/>
      <c r="D15" s="307"/>
      <c r="E15" s="307"/>
      <c r="F15" s="307"/>
      <c r="G15" s="307"/>
      <c r="H15" s="249"/>
      <c r="I15" s="249"/>
      <c r="J15" s="250"/>
      <c r="K15" s="251"/>
      <c r="L15" s="249"/>
      <c r="M15" s="230"/>
      <c r="N15" s="250"/>
      <c r="O15" s="230"/>
      <c r="P15" s="376">
        <f t="shared" si="0"/>
        <v>0</v>
      </c>
      <c r="Q15" s="377">
        <f t="shared" si="1"/>
        <v>0</v>
      </c>
      <c r="R15" s="249"/>
      <c r="S15" s="249"/>
      <c r="T15" s="249"/>
      <c r="U15" s="307"/>
    </row>
    <row r="16" spans="1:28" ht="15.75" x14ac:dyDescent="0.25">
      <c r="A16" s="633"/>
      <c r="B16" s="633"/>
      <c r="C16" s="307"/>
      <c r="D16" s="307"/>
      <c r="E16" s="307"/>
      <c r="F16" s="307"/>
      <c r="G16" s="307"/>
      <c r="H16" s="249"/>
      <c r="I16" s="249"/>
      <c r="J16" s="250"/>
      <c r="K16" s="251"/>
      <c r="L16" s="249"/>
      <c r="M16" s="230"/>
      <c r="N16" s="250"/>
      <c r="O16" s="230"/>
      <c r="P16" s="376">
        <f t="shared" si="0"/>
        <v>0</v>
      </c>
      <c r="Q16" s="377">
        <f t="shared" si="1"/>
        <v>0</v>
      </c>
      <c r="R16" s="249"/>
      <c r="S16" s="249"/>
      <c r="T16" s="249"/>
      <c r="U16" s="307"/>
    </row>
    <row r="17" spans="1:21" ht="15.75" x14ac:dyDescent="0.25">
      <c r="A17" s="633"/>
      <c r="B17" s="633"/>
      <c r="C17" s="307"/>
      <c r="D17" s="307"/>
      <c r="E17" s="307"/>
      <c r="F17" s="307"/>
      <c r="G17" s="343"/>
      <c r="H17" s="249"/>
      <c r="I17" s="249"/>
      <c r="J17" s="249"/>
      <c r="K17" s="249"/>
      <c r="L17" s="249"/>
      <c r="M17" s="230"/>
      <c r="N17" s="249"/>
      <c r="O17" s="230"/>
      <c r="P17" s="376">
        <f t="shared" si="0"/>
        <v>0</v>
      </c>
      <c r="Q17" s="377">
        <f t="shared" si="1"/>
        <v>0</v>
      </c>
      <c r="R17" s="254"/>
      <c r="S17" s="254"/>
      <c r="T17" s="254"/>
      <c r="U17" s="307"/>
    </row>
    <row r="18" spans="1:21" ht="15.75" x14ac:dyDescent="0.25">
      <c r="A18" s="633"/>
      <c r="B18" s="633"/>
      <c r="C18" s="307"/>
      <c r="D18" s="307"/>
      <c r="E18" s="307"/>
      <c r="F18" s="307"/>
      <c r="G18" s="343"/>
      <c r="H18" s="249"/>
      <c r="I18" s="249"/>
      <c r="J18" s="249"/>
      <c r="K18" s="249"/>
      <c r="L18" s="249"/>
      <c r="M18" s="230"/>
      <c r="N18" s="249"/>
      <c r="O18" s="230"/>
      <c r="P18" s="376">
        <f t="shared" si="0"/>
        <v>0</v>
      </c>
      <c r="Q18" s="377">
        <f t="shared" si="1"/>
        <v>0</v>
      </c>
      <c r="R18" s="254"/>
      <c r="S18" s="254"/>
      <c r="T18" s="254"/>
      <c r="U18" s="307"/>
    </row>
    <row r="19" spans="1:21" ht="15.75" x14ac:dyDescent="0.25">
      <c r="A19" s="633"/>
      <c r="B19" s="634"/>
      <c r="C19" s="307"/>
      <c r="D19" s="307"/>
      <c r="E19" s="307"/>
      <c r="F19" s="307"/>
      <c r="G19" s="307"/>
      <c r="H19" s="249"/>
      <c r="I19" s="344"/>
      <c r="J19" s="249"/>
      <c r="K19" s="344"/>
      <c r="L19" s="249"/>
      <c r="M19" s="230"/>
      <c r="N19" s="249"/>
      <c r="O19" s="230"/>
      <c r="P19" s="376">
        <f t="shared" si="0"/>
        <v>0</v>
      </c>
      <c r="Q19" s="377">
        <f t="shared" si="1"/>
        <v>0</v>
      </c>
      <c r="R19" s="249"/>
      <c r="S19" s="249"/>
      <c r="T19" s="249"/>
      <c r="U19" s="307"/>
    </row>
    <row r="20" spans="1:21" ht="15.75" x14ac:dyDescent="0.25">
      <c r="A20" s="633"/>
      <c r="B20" s="632" t="s">
        <v>1450</v>
      </c>
      <c r="C20" s="307"/>
      <c r="D20" s="307"/>
      <c r="E20" s="307"/>
      <c r="F20" s="307"/>
      <c r="G20" s="307"/>
      <c r="H20" s="249"/>
      <c r="I20" s="344"/>
      <c r="J20" s="249"/>
      <c r="K20" s="344"/>
      <c r="L20" s="249"/>
      <c r="M20" s="230"/>
      <c r="N20" s="249"/>
      <c r="O20" s="230"/>
      <c r="P20" s="376">
        <f t="shared" si="0"/>
        <v>0</v>
      </c>
      <c r="Q20" s="377">
        <f t="shared" si="1"/>
        <v>0</v>
      </c>
      <c r="R20" s="249"/>
      <c r="S20" s="249"/>
      <c r="T20" s="249"/>
      <c r="U20" s="307"/>
    </row>
    <row r="21" spans="1:21" ht="15.75" x14ac:dyDescent="0.25">
      <c r="A21" s="633"/>
      <c r="B21" s="633"/>
      <c r="C21" s="307"/>
      <c r="D21" s="307"/>
      <c r="E21" s="307"/>
      <c r="F21" s="307"/>
      <c r="G21" s="249"/>
      <c r="H21" s="250"/>
      <c r="I21" s="249"/>
      <c r="J21" s="250"/>
      <c r="K21" s="249"/>
      <c r="L21" s="250"/>
      <c r="M21" s="230"/>
      <c r="N21" s="250"/>
      <c r="O21" s="230"/>
      <c r="P21" s="376">
        <f t="shared" si="0"/>
        <v>0</v>
      </c>
      <c r="Q21" s="377">
        <f t="shared" si="1"/>
        <v>0</v>
      </c>
      <c r="R21" s="249"/>
      <c r="S21" s="249"/>
      <c r="T21" s="249"/>
      <c r="U21" s="249"/>
    </row>
    <row r="22" spans="1:21" ht="15.75" x14ac:dyDescent="0.25">
      <c r="A22" s="633"/>
      <c r="B22" s="633"/>
      <c r="C22" s="307"/>
      <c r="D22" s="307"/>
      <c r="E22" s="307"/>
      <c r="F22" s="307"/>
      <c r="G22" s="249"/>
      <c r="H22" s="250"/>
      <c r="I22" s="249"/>
      <c r="J22" s="250"/>
      <c r="K22" s="249"/>
      <c r="L22" s="250"/>
      <c r="M22" s="230"/>
      <c r="N22" s="250"/>
      <c r="O22" s="230"/>
      <c r="P22" s="376">
        <f t="shared" si="0"/>
        <v>0</v>
      </c>
      <c r="Q22" s="377">
        <f t="shared" si="1"/>
        <v>0</v>
      </c>
      <c r="R22" s="249"/>
      <c r="S22" s="249"/>
      <c r="T22" s="249"/>
      <c r="U22" s="249"/>
    </row>
    <row r="23" spans="1:21" ht="15.75" x14ac:dyDescent="0.25">
      <c r="A23" s="633"/>
      <c r="B23" s="633"/>
      <c r="C23" s="307"/>
      <c r="D23" s="307"/>
      <c r="E23" s="307"/>
      <c r="F23" s="307"/>
      <c r="G23" s="249"/>
      <c r="H23" s="250"/>
      <c r="I23" s="249"/>
      <c r="J23" s="250"/>
      <c r="K23" s="249"/>
      <c r="L23" s="250"/>
      <c r="M23" s="230"/>
      <c r="N23" s="250"/>
      <c r="O23" s="230"/>
      <c r="P23" s="376">
        <f t="shared" si="0"/>
        <v>0</v>
      </c>
      <c r="Q23" s="377">
        <f t="shared" si="1"/>
        <v>0</v>
      </c>
      <c r="R23" s="249"/>
      <c r="S23" s="249"/>
      <c r="T23" s="249"/>
      <c r="U23" s="249"/>
    </row>
    <row r="24" spans="1:21" ht="15.75" x14ac:dyDescent="0.25">
      <c r="A24" s="633"/>
      <c r="B24" s="633"/>
      <c r="C24" s="307"/>
      <c r="D24" s="307"/>
      <c r="E24" s="307"/>
      <c r="F24" s="307"/>
      <c r="G24" s="249"/>
      <c r="H24" s="250"/>
      <c r="I24" s="249"/>
      <c r="J24" s="250"/>
      <c r="K24" s="249"/>
      <c r="L24" s="250"/>
      <c r="M24" s="230"/>
      <c r="N24" s="250"/>
      <c r="O24" s="230"/>
      <c r="P24" s="376">
        <f t="shared" si="0"/>
        <v>0</v>
      </c>
      <c r="Q24" s="377">
        <f t="shared" si="1"/>
        <v>0</v>
      </c>
      <c r="R24" s="249"/>
      <c r="S24" s="249"/>
      <c r="T24" s="249"/>
      <c r="U24" s="249"/>
    </row>
    <row r="25" spans="1:21" ht="15.75" x14ac:dyDescent="0.25">
      <c r="A25" s="633"/>
      <c r="B25" s="633"/>
      <c r="C25" s="307"/>
      <c r="D25" s="307"/>
      <c r="E25" s="307"/>
      <c r="F25" s="307"/>
      <c r="G25" s="249"/>
      <c r="H25" s="250"/>
      <c r="I25" s="249"/>
      <c r="J25" s="250"/>
      <c r="K25" s="249"/>
      <c r="L25" s="250"/>
      <c r="M25" s="230"/>
      <c r="N25" s="250"/>
      <c r="O25" s="230"/>
      <c r="P25" s="376">
        <f t="shared" si="0"/>
        <v>0</v>
      </c>
      <c r="Q25" s="377">
        <f t="shared" si="1"/>
        <v>0</v>
      </c>
      <c r="R25" s="249"/>
      <c r="S25" s="249"/>
      <c r="T25" s="249"/>
      <c r="U25" s="249"/>
    </row>
    <row r="26" spans="1:21" ht="15.75" x14ac:dyDescent="0.25">
      <c r="A26" s="633"/>
      <c r="B26" s="633"/>
      <c r="C26" s="248"/>
      <c r="D26" s="248"/>
      <c r="E26" s="307"/>
      <c r="F26" s="307"/>
      <c r="G26" s="307"/>
      <c r="H26" s="250"/>
      <c r="I26" s="253"/>
      <c r="J26" s="250"/>
      <c r="K26" s="253"/>
      <c r="L26" s="250"/>
      <c r="M26" s="230"/>
      <c r="N26" s="250"/>
      <c r="O26" s="230"/>
      <c r="P26" s="376">
        <f t="shared" si="0"/>
        <v>0</v>
      </c>
      <c r="Q26" s="377">
        <f t="shared" si="1"/>
        <v>0</v>
      </c>
      <c r="R26" s="249"/>
      <c r="S26" s="249"/>
      <c r="T26" s="249"/>
      <c r="U26" s="307"/>
    </row>
    <row r="27" spans="1:21" ht="15.75" x14ac:dyDescent="0.25">
      <c r="A27" s="633"/>
      <c r="B27" s="634"/>
      <c r="C27" s="248"/>
      <c r="D27" s="248"/>
      <c r="E27" s="307"/>
      <c r="F27" s="307"/>
      <c r="G27" s="277"/>
      <c r="H27" s="250"/>
      <c r="I27" s="249"/>
      <c r="J27" s="250"/>
      <c r="K27" s="249"/>
      <c r="L27" s="250"/>
      <c r="M27" s="230"/>
      <c r="N27" s="250"/>
      <c r="O27" s="230"/>
      <c r="P27" s="376">
        <f t="shared" si="0"/>
        <v>0</v>
      </c>
      <c r="Q27" s="377">
        <f t="shared" si="1"/>
        <v>0</v>
      </c>
      <c r="R27" s="249"/>
      <c r="S27" s="249"/>
      <c r="T27" s="249"/>
      <c r="U27" s="307"/>
    </row>
    <row r="28" spans="1:21" ht="15.75" customHeight="1" x14ac:dyDescent="0.25">
      <c r="A28" s="633"/>
      <c r="B28" s="635" t="s">
        <v>1499</v>
      </c>
      <c r="C28" s="248"/>
      <c r="D28" s="248"/>
      <c r="E28" s="307"/>
      <c r="F28" s="307"/>
      <c r="G28" s="307"/>
      <c r="H28" s="249"/>
      <c r="I28" s="249"/>
      <c r="J28" s="205"/>
      <c r="K28" s="249"/>
      <c r="L28" s="249"/>
      <c r="M28" s="230"/>
      <c r="N28" s="249"/>
      <c r="O28" s="230"/>
      <c r="P28" s="376">
        <f t="shared" si="0"/>
        <v>0</v>
      </c>
      <c r="Q28" s="377">
        <f t="shared" si="1"/>
        <v>0</v>
      </c>
      <c r="R28" s="249"/>
      <c r="S28" s="249"/>
      <c r="T28" s="249"/>
      <c r="U28" s="307"/>
    </row>
    <row r="29" spans="1:21" ht="15.75" x14ac:dyDescent="0.25">
      <c r="A29" s="633"/>
      <c r="B29" s="635"/>
      <c r="C29" s="248"/>
      <c r="D29" s="248"/>
      <c r="E29" s="307"/>
      <c r="F29" s="307"/>
      <c r="G29" s="307"/>
      <c r="H29" s="249"/>
      <c r="I29" s="249"/>
      <c r="J29" s="205"/>
      <c r="K29" s="249"/>
      <c r="L29" s="249"/>
      <c r="M29" s="230"/>
      <c r="N29" s="249"/>
      <c r="O29" s="230"/>
      <c r="P29" s="376">
        <f t="shared" si="0"/>
        <v>0</v>
      </c>
      <c r="Q29" s="377">
        <f t="shared" si="1"/>
        <v>0</v>
      </c>
      <c r="R29" s="249"/>
      <c r="S29" s="249"/>
      <c r="T29" s="249"/>
      <c r="U29" s="307"/>
    </row>
    <row r="30" spans="1:21" ht="15.75" x14ac:dyDescent="0.25">
      <c r="A30" s="633"/>
      <c r="B30" s="635"/>
      <c r="C30" s="248"/>
      <c r="D30" s="248"/>
      <c r="E30" s="307"/>
      <c r="F30" s="307"/>
      <c r="G30" s="307"/>
      <c r="H30" s="249"/>
      <c r="I30" s="249"/>
      <c r="J30" s="205"/>
      <c r="K30" s="249"/>
      <c r="L30" s="249"/>
      <c r="M30" s="230"/>
      <c r="N30" s="249"/>
      <c r="O30" s="230"/>
      <c r="P30" s="376">
        <f t="shared" si="0"/>
        <v>0</v>
      </c>
      <c r="Q30" s="377">
        <f t="shared" si="1"/>
        <v>0</v>
      </c>
      <c r="R30" s="249"/>
      <c r="S30" s="249"/>
      <c r="T30" s="249"/>
      <c r="U30" s="307"/>
    </row>
    <row r="31" spans="1:21" ht="15.75" x14ac:dyDescent="0.25">
      <c r="A31" s="633"/>
      <c r="B31" s="635"/>
      <c r="C31" s="248"/>
      <c r="D31" s="248"/>
      <c r="E31" s="307"/>
      <c r="F31" s="307"/>
      <c r="G31" s="307"/>
      <c r="H31" s="249"/>
      <c r="I31" s="249"/>
      <c r="J31" s="205"/>
      <c r="K31" s="249"/>
      <c r="L31" s="249"/>
      <c r="M31" s="230"/>
      <c r="N31" s="249"/>
      <c r="O31" s="230"/>
      <c r="P31" s="376"/>
      <c r="Q31" s="377"/>
      <c r="R31" s="249"/>
      <c r="S31" s="249"/>
      <c r="T31" s="249"/>
      <c r="U31" s="307"/>
    </row>
    <row r="32" spans="1:21" ht="15.75" x14ac:dyDescent="0.25">
      <c r="A32" s="633"/>
      <c r="B32" s="635"/>
      <c r="C32" s="248"/>
      <c r="D32" s="248"/>
      <c r="E32" s="307"/>
      <c r="F32" s="307"/>
      <c r="G32" s="307"/>
      <c r="H32" s="249"/>
      <c r="I32" s="249"/>
      <c r="J32" s="205"/>
      <c r="K32" s="249"/>
      <c r="L32" s="249"/>
      <c r="M32" s="230"/>
      <c r="N32" s="249"/>
      <c r="O32" s="230"/>
      <c r="P32" s="376"/>
      <c r="Q32" s="377"/>
      <c r="R32" s="249"/>
      <c r="S32" s="249"/>
      <c r="T32" s="249"/>
      <c r="U32" s="307"/>
    </row>
    <row r="33" spans="1:21" ht="15.75" x14ac:dyDescent="0.25">
      <c r="A33" s="633"/>
      <c r="B33" s="635"/>
      <c r="C33" s="248"/>
      <c r="D33" s="248"/>
      <c r="E33" s="307"/>
      <c r="F33" s="307"/>
      <c r="G33" s="307"/>
      <c r="H33" s="249"/>
      <c r="I33" s="249"/>
      <c r="J33" s="205"/>
      <c r="K33" s="249"/>
      <c r="L33" s="249"/>
      <c r="M33" s="230"/>
      <c r="N33" s="249"/>
      <c r="O33" s="230"/>
      <c r="P33" s="376">
        <f t="shared" si="0"/>
        <v>0</v>
      </c>
      <c r="Q33" s="377">
        <f t="shared" si="1"/>
        <v>0</v>
      </c>
      <c r="R33" s="249"/>
      <c r="S33" s="249"/>
      <c r="T33" s="249"/>
      <c r="U33" s="307"/>
    </row>
    <row r="34" spans="1:21" ht="15.75" x14ac:dyDescent="0.25">
      <c r="A34" s="633"/>
      <c r="B34" s="635"/>
      <c r="C34" s="248"/>
      <c r="D34" s="248"/>
      <c r="E34" s="307"/>
      <c r="F34" s="307"/>
      <c r="G34" s="307"/>
      <c r="H34" s="249"/>
      <c r="I34" s="249"/>
      <c r="J34" s="205"/>
      <c r="K34" s="249"/>
      <c r="L34" s="249"/>
      <c r="M34" s="230"/>
      <c r="N34" s="249"/>
      <c r="O34" s="230"/>
      <c r="P34" s="376">
        <f t="shared" si="0"/>
        <v>0</v>
      </c>
      <c r="Q34" s="377">
        <f t="shared" si="1"/>
        <v>0</v>
      </c>
      <c r="R34" s="249"/>
      <c r="S34" s="249"/>
      <c r="T34" s="249"/>
      <c r="U34" s="307"/>
    </row>
    <row r="35" spans="1:21" ht="15.75" x14ac:dyDescent="0.25">
      <c r="A35" s="633"/>
      <c r="B35" s="635"/>
      <c r="C35" s="248"/>
      <c r="D35" s="248"/>
      <c r="E35" s="307"/>
      <c r="F35" s="307"/>
      <c r="G35" s="307"/>
      <c r="H35" s="249"/>
      <c r="I35" s="249"/>
      <c r="J35" s="205"/>
      <c r="K35" s="249"/>
      <c r="L35" s="249"/>
      <c r="M35" s="230"/>
      <c r="N35" s="249"/>
      <c r="O35" s="230"/>
      <c r="P35" s="376">
        <f t="shared" si="0"/>
        <v>0</v>
      </c>
      <c r="Q35" s="377">
        <f t="shared" si="1"/>
        <v>0</v>
      </c>
      <c r="R35" s="249"/>
      <c r="S35" s="249"/>
      <c r="T35" s="249"/>
      <c r="U35" s="307"/>
    </row>
    <row r="36" spans="1:21" ht="15.75" x14ac:dyDescent="0.25">
      <c r="A36" s="633"/>
      <c r="B36" s="635"/>
      <c r="C36" s="248"/>
      <c r="D36" s="248"/>
      <c r="E36" s="307"/>
      <c r="F36" s="307"/>
      <c r="G36" s="307"/>
      <c r="H36" s="249"/>
      <c r="I36" s="249"/>
      <c r="J36" s="205"/>
      <c r="K36" s="249"/>
      <c r="L36" s="249"/>
      <c r="M36" s="230"/>
      <c r="N36" s="249"/>
      <c r="O36" s="230"/>
      <c r="P36" s="376">
        <f t="shared" si="0"/>
        <v>0</v>
      </c>
      <c r="Q36" s="377">
        <f t="shared" si="1"/>
        <v>0</v>
      </c>
      <c r="R36" s="249"/>
      <c r="S36" s="249"/>
      <c r="T36" s="249"/>
      <c r="U36" s="307"/>
    </row>
    <row r="37" spans="1:21" ht="15.75" x14ac:dyDescent="0.25">
      <c r="A37" s="633"/>
      <c r="B37" s="635"/>
      <c r="C37" s="248"/>
      <c r="D37" s="248"/>
      <c r="E37" s="307"/>
      <c r="F37" s="307"/>
      <c r="G37" s="307"/>
      <c r="H37" s="249"/>
      <c r="I37" s="249"/>
      <c r="J37" s="205"/>
      <c r="K37" s="249"/>
      <c r="L37" s="249"/>
      <c r="M37" s="230"/>
      <c r="N37" s="249"/>
      <c r="O37" s="230"/>
      <c r="P37" s="376">
        <f t="shared" si="0"/>
        <v>0</v>
      </c>
      <c r="Q37" s="377">
        <f t="shared" si="1"/>
        <v>0</v>
      </c>
      <c r="R37" s="249"/>
      <c r="S37" s="249"/>
      <c r="T37" s="249"/>
      <c r="U37" s="307"/>
    </row>
    <row r="38" spans="1:21" ht="15.75" x14ac:dyDescent="0.25">
      <c r="A38" s="633"/>
      <c r="B38" s="635"/>
      <c r="C38" s="248"/>
      <c r="D38" s="248"/>
      <c r="E38" s="307"/>
      <c r="F38" s="307"/>
      <c r="G38" s="307"/>
      <c r="H38" s="249"/>
      <c r="I38" s="249"/>
      <c r="J38" s="205"/>
      <c r="K38" s="249"/>
      <c r="L38" s="249"/>
      <c r="M38" s="230"/>
      <c r="N38" s="249"/>
      <c r="O38" s="230"/>
      <c r="P38" s="376">
        <f t="shared" si="0"/>
        <v>0</v>
      </c>
      <c r="Q38" s="377">
        <f t="shared" si="1"/>
        <v>0</v>
      </c>
      <c r="R38" s="249"/>
      <c r="S38" s="249"/>
      <c r="T38" s="249"/>
      <c r="U38" s="307"/>
    </row>
    <row r="39" spans="1:21" ht="15.75" x14ac:dyDescent="0.25">
      <c r="A39" s="633"/>
      <c r="B39" s="635" t="s">
        <v>1451</v>
      </c>
      <c r="C39" s="248"/>
      <c r="D39" s="248"/>
      <c r="E39" s="307"/>
      <c r="F39" s="307"/>
      <c r="G39" s="307"/>
      <c r="H39" s="249"/>
      <c r="I39" s="249"/>
      <c r="J39" s="205"/>
      <c r="K39" s="249"/>
      <c r="L39" s="249"/>
      <c r="M39" s="230"/>
      <c r="N39" s="249"/>
      <c r="O39" s="230"/>
      <c r="P39" s="376">
        <f t="shared" si="0"/>
        <v>0</v>
      </c>
      <c r="Q39" s="377">
        <f t="shared" si="1"/>
        <v>0</v>
      </c>
      <c r="R39" s="249"/>
      <c r="S39" s="249"/>
      <c r="T39" s="249"/>
      <c r="U39" s="307"/>
    </row>
    <row r="40" spans="1:21" ht="15.75" x14ac:dyDescent="0.25">
      <c r="A40" s="633"/>
      <c r="B40" s="635"/>
      <c r="C40" s="307"/>
      <c r="D40" s="307"/>
      <c r="E40" s="307"/>
      <c r="F40" s="307"/>
      <c r="G40" s="307"/>
      <c r="H40" s="249"/>
      <c r="I40" s="249"/>
      <c r="J40" s="205"/>
      <c r="K40" s="249"/>
      <c r="L40" s="249"/>
      <c r="M40" s="230"/>
      <c r="N40" s="249"/>
      <c r="O40" s="230"/>
      <c r="P40" s="376">
        <f t="shared" si="0"/>
        <v>0</v>
      </c>
      <c r="Q40" s="377">
        <f t="shared" si="1"/>
        <v>0</v>
      </c>
      <c r="R40" s="249"/>
      <c r="S40" s="249"/>
      <c r="T40" s="249"/>
      <c r="U40" s="307"/>
    </row>
    <row r="41" spans="1:21" ht="15.75" x14ac:dyDescent="0.25">
      <c r="A41" s="633"/>
      <c r="B41" s="635"/>
      <c r="C41" s="307"/>
      <c r="D41" s="307"/>
      <c r="E41" s="307"/>
      <c r="F41" s="307"/>
      <c r="G41" s="307"/>
      <c r="H41" s="249"/>
      <c r="I41" s="249"/>
      <c r="J41" s="205"/>
      <c r="K41" s="249"/>
      <c r="L41" s="249"/>
      <c r="M41" s="230"/>
      <c r="N41" s="249"/>
      <c r="O41" s="230"/>
      <c r="P41" s="376">
        <f t="shared" si="0"/>
        <v>0</v>
      </c>
      <c r="Q41" s="377">
        <f t="shared" si="1"/>
        <v>0</v>
      </c>
      <c r="R41" s="249"/>
      <c r="S41" s="249"/>
      <c r="T41" s="249"/>
      <c r="U41" s="307"/>
    </row>
    <row r="42" spans="1:21" ht="15.75" x14ac:dyDescent="0.25">
      <c r="A42" s="633"/>
      <c r="B42" s="635"/>
      <c r="C42" s="307"/>
      <c r="D42" s="307"/>
      <c r="E42" s="307"/>
      <c r="F42" s="307"/>
      <c r="G42" s="307"/>
      <c r="H42" s="249"/>
      <c r="I42" s="249"/>
      <c r="J42" s="205"/>
      <c r="K42" s="249"/>
      <c r="L42" s="249"/>
      <c r="M42" s="230"/>
      <c r="N42" s="249"/>
      <c r="O42" s="230"/>
      <c r="P42" s="376">
        <f t="shared" si="0"/>
        <v>0</v>
      </c>
      <c r="Q42" s="377">
        <f t="shared" si="1"/>
        <v>0</v>
      </c>
      <c r="R42" s="249"/>
      <c r="S42" s="249"/>
      <c r="T42" s="249"/>
      <c r="U42" s="307"/>
    </row>
    <row r="43" spans="1:21" ht="15.75" x14ac:dyDescent="0.25">
      <c r="A43" s="633"/>
      <c r="B43" s="635"/>
      <c r="C43" s="307"/>
      <c r="D43" s="307"/>
      <c r="E43" s="307"/>
      <c r="F43" s="307"/>
      <c r="G43" s="307"/>
      <c r="H43" s="249"/>
      <c r="I43" s="249"/>
      <c r="J43" s="205"/>
      <c r="K43" s="249"/>
      <c r="L43" s="249"/>
      <c r="M43" s="230"/>
      <c r="N43" s="249"/>
      <c r="O43" s="230"/>
      <c r="P43" s="376">
        <f t="shared" si="0"/>
        <v>0</v>
      </c>
      <c r="Q43" s="377">
        <f t="shared" si="1"/>
        <v>0</v>
      </c>
      <c r="R43" s="249"/>
      <c r="S43" s="249"/>
      <c r="T43" s="249"/>
      <c r="U43" s="307"/>
    </row>
    <row r="44" spans="1:21" ht="15.75" x14ac:dyDescent="0.25">
      <c r="A44" s="633"/>
      <c r="B44" s="635"/>
      <c r="C44" s="307"/>
      <c r="D44" s="307"/>
      <c r="E44" s="307"/>
      <c r="F44" s="307"/>
      <c r="G44" s="307"/>
      <c r="H44" s="249"/>
      <c r="I44" s="249"/>
      <c r="J44" s="205"/>
      <c r="K44" s="249"/>
      <c r="L44" s="249"/>
      <c r="M44" s="230"/>
      <c r="N44" s="249"/>
      <c r="O44" s="230"/>
      <c r="P44" s="376">
        <f t="shared" si="0"/>
        <v>0</v>
      </c>
      <c r="Q44" s="377">
        <f t="shared" si="1"/>
        <v>0</v>
      </c>
      <c r="R44" s="249"/>
      <c r="S44" s="249"/>
      <c r="T44" s="249"/>
      <c r="U44" s="307"/>
    </row>
    <row r="45" spans="1:21" ht="15.75" x14ac:dyDescent="0.25">
      <c r="A45" s="633"/>
      <c r="B45" s="635"/>
      <c r="C45" s="307"/>
      <c r="D45" s="307"/>
      <c r="E45" s="307"/>
      <c r="F45" s="307"/>
      <c r="G45" s="307"/>
      <c r="H45" s="249"/>
      <c r="I45" s="249"/>
      <c r="J45" s="205"/>
      <c r="K45" s="249"/>
      <c r="L45" s="249"/>
      <c r="M45" s="230"/>
      <c r="N45" s="249"/>
      <c r="O45" s="230"/>
      <c r="P45" s="376">
        <f t="shared" si="0"/>
        <v>0</v>
      </c>
      <c r="Q45" s="377">
        <f t="shared" si="1"/>
        <v>0</v>
      </c>
      <c r="R45" s="249"/>
      <c r="S45" s="249"/>
      <c r="T45" s="249"/>
      <c r="U45" s="307"/>
    </row>
    <row r="46" spans="1:21" ht="15.75" x14ac:dyDescent="0.25">
      <c r="A46" s="633"/>
      <c r="B46" s="635"/>
      <c r="C46" s="307"/>
      <c r="D46" s="307"/>
      <c r="E46" s="307"/>
      <c r="F46" s="307"/>
      <c r="G46" s="307"/>
      <c r="H46" s="249"/>
      <c r="I46" s="249"/>
      <c r="J46" s="205"/>
      <c r="K46" s="249"/>
      <c r="L46" s="249"/>
      <c r="M46" s="230"/>
      <c r="N46" s="249"/>
      <c r="O46" s="230"/>
      <c r="P46" s="376">
        <f t="shared" si="0"/>
        <v>0</v>
      </c>
      <c r="Q46" s="377">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79"/>
      <c r="Q48" s="379"/>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79"/>
      <c r="Q49" s="379"/>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79"/>
      <c r="Q50" s="379"/>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79"/>
      <c r="Q51" s="379"/>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79"/>
      <c r="Q52" s="379"/>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79"/>
      <c r="Q53" s="379"/>
      <c r="R53" s="258"/>
      <c r="S53" s="258"/>
      <c r="T53" s="258"/>
      <c r="U53" s="258"/>
    </row>
    <row r="54" spans="1:21" ht="15" x14ac:dyDescent="0.25">
      <c r="C54" s="47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3"/>
  <sheetViews>
    <sheetView showGridLines="0" zoomScale="70" zoomScaleNormal="70" workbookViewId="0">
      <pane ySplit="7" topLeftCell="A8" activePane="bottomLeft" state="frozen"/>
      <selection activeCell="A7" sqref="A7"/>
      <selection pane="bottomLeft" activeCell="F71" sqref="F71"/>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481" t="s">
        <v>1571</v>
      </c>
      <c r="N1" s="481" t="s">
        <v>1570</v>
      </c>
      <c r="O1" s="481" t="s">
        <v>1569</v>
      </c>
      <c r="P1" s="481" t="s">
        <v>1568</v>
      </c>
      <c r="Q1" s="481" t="s">
        <v>1567</v>
      </c>
      <c r="R1" s="481" t="s">
        <v>1566</v>
      </c>
      <c r="S1" s="481" t="s">
        <v>1565</v>
      </c>
      <c r="T1" s="481" t="s">
        <v>1564</v>
      </c>
      <c r="U1" s="481" t="s">
        <v>1563</v>
      </c>
      <c r="V1" s="481" t="s">
        <v>1548</v>
      </c>
      <c r="W1" s="481" t="s">
        <v>1549</v>
      </c>
      <c r="X1" s="481" t="s">
        <v>1550</v>
      </c>
      <c r="Y1" s="481" t="s">
        <v>1551</v>
      </c>
      <c r="Z1" s="481" t="s">
        <v>1552</v>
      </c>
      <c r="AA1" s="481" t="s">
        <v>1553</v>
      </c>
      <c r="AB1" s="481" t="s">
        <v>1554</v>
      </c>
      <c r="AC1" s="481" t="s">
        <v>1555</v>
      </c>
      <c r="AD1" s="481" t="s">
        <v>1556</v>
      </c>
      <c r="AE1" s="481" t="s">
        <v>1557</v>
      </c>
      <c r="AF1" s="481" t="s">
        <v>1558</v>
      </c>
      <c r="AG1" s="481" t="s">
        <v>1559</v>
      </c>
      <c r="AH1" s="481" t="s">
        <v>1560</v>
      </c>
      <c r="AI1" s="481" t="s">
        <v>1561</v>
      </c>
      <c r="AJ1" s="481" t="s">
        <v>1562</v>
      </c>
    </row>
    <row r="2" spans="1:36" ht="18" x14ac:dyDescent="0.3">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4" t="s">
        <v>1468</v>
      </c>
      <c r="F3" s="289"/>
      <c r="H3" s="284"/>
      <c r="J3" s="284"/>
      <c r="K3" s="284"/>
      <c r="L3" s="284"/>
      <c r="M3" s="284"/>
      <c r="N3" s="284"/>
      <c r="O3" s="284"/>
      <c r="P3" s="284"/>
      <c r="Q3" s="284"/>
      <c r="R3" s="284"/>
      <c r="S3" s="284"/>
      <c r="T3" s="284"/>
      <c r="U3" s="284"/>
      <c r="V3" s="284"/>
      <c r="W3" s="284"/>
      <c r="X3" s="284"/>
      <c r="Y3" s="284"/>
      <c r="Z3" s="284"/>
      <c r="AA3" s="284"/>
    </row>
    <row r="4" spans="1:36" ht="15" x14ac:dyDescent="0.25">
      <c r="A4" s="366" t="s">
        <v>1469</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07" t="s">
        <v>96</v>
      </c>
      <c r="B5" s="609" t="s">
        <v>110</v>
      </c>
      <c r="C5" s="619" t="s">
        <v>1529</v>
      </c>
      <c r="D5" s="619" t="s">
        <v>1530</v>
      </c>
      <c r="E5" s="619" t="s">
        <v>86</v>
      </c>
      <c r="F5" s="619" t="s">
        <v>391</v>
      </c>
      <c r="G5" s="619" t="s">
        <v>87</v>
      </c>
      <c r="H5" s="622" t="s">
        <v>99</v>
      </c>
      <c r="I5" s="624"/>
      <c r="J5" s="624"/>
      <c r="K5" s="624"/>
      <c r="L5" s="624"/>
      <c r="M5" s="624"/>
      <c r="N5" s="624"/>
      <c r="O5" s="623"/>
      <c r="P5" s="628" t="s">
        <v>100</v>
      </c>
      <c r="Q5" s="629"/>
      <c r="R5" s="609" t="s">
        <v>102</v>
      </c>
      <c r="S5" s="609" t="s">
        <v>109</v>
      </c>
      <c r="T5" s="609" t="s">
        <v>108</v>
      </c>
      <c r="U5" s="625" t="s">
        <v>88</v>
      </c>
    </row>
    <row r="6" spans="1:36" s="66" customFormat="1" ht="15" customHeight="1" x14ac:dyDescent="0.25">
      <c r="A6" s="607"/>
      <c r="B6" s="607"/>
      <c r="C6" s="620"/>
      <c r="D6" s="620"/>
      <c r="E6" s="620"/>
      <c r="F6" s="620"/>
      <c r="G6" s="620"/>
      <c r="H6" s="622" t="s">
        <v>103</v>
      </c>
      <c r="I6" s="623"/>
      <c r="J6" s="622" t="s">
        <v>104</v>
      </c>
      <c r="K6" s="623"/>
      <c r="L6" s="622" t="s">
        <v>105</v>
      </c>
      <c r="M6" s="623"/>
      <c r="N6" s="622" t="s">
        <v>106</v>
      </c>
      <c r="O6" s="623"/>
      <c r="P6" s="630"/>
      <c r="Q6" s="631"/>
      <c r="R6" s="607"/>
      <c r="S6" s="607"/>
      <c r="T6" s="607"/>
      <c r="U6" s="626"/>
    </row>
    <row r="7" spans="1:36" s="66" customFormat="1" ht="24" customHeight="1" x14ac:dyDescent="0.25">
      <c r="A7" s="608"/>
      <c r="B7" s="608"/>
      <c r="C7" s="621"/>
      <c r="D7" s="621"/>
      <c r="E7" s="621"/>
      <c r="F7" s="621"/>
      <c r="G7" s="621"/>
      <c r="H7" s="411" t="s">
        <v>107</v>
      </c>
      <c r="I7" s="411" t="s">
        <v>12</v>
      </c>
      <c r="J7" s="411" t="s">
        <v>107</v>
      </c>
      <c r="K7" s="411" t="s">
        <v>12</v>
      </c>
      <c r="L7" s="411" t="s">
        <v>107</v>
      </c>
      <c r="M7" s="411" t="s">
        <v>12</v>
      </c>
      <c r="N7" s="411" t="s">
        <v>107</v>
      </c>
      <c r="O7" s="411" t="s">
        <v>12</v>
      </c>
      <c r="P7" s="411" t="s">
        <v>107</v>
      </c>
      <c r="Q7" s="411" t="s">
        <v>12</v>
      </c>
      <c r="R7" s="608"/>
      <c r="S7" s="608"/>
      <c r="T7" s="608"/>
      <c r="U7" s="627"/>
    </row>
    <row r="8" spans="1:36" ht="15.75" customHeight="1" x14ac:dyDescent="0.3">
      <c r="A8" s="412"/>
      <c r="B8" s="413"/>
      <c r="C8" s="414"/>
      <c r="D8" s="414"/>
      <c r="E8" s="414"/>
      <c r="F8" s="415"/>
      <c r="G8" s="414"/>
      <c r="H8" s="416"/>
      <c r="I8" s="416"/>
      <c r="J8" s="416"/>
      <c r="K8" s="416"/>
      <c r="L8" s="416"/>
      <c r="M8" s="416"/>
      <c r="N8" s="416"/>
      <c r="O8" s="416"/>
      <c r="P8" s="416"/>
      <c r="Q8" s="416"/>
      <c r="R8" s="417"/>
      <c r="S8" s="417"/>
      <c r="T8" s="417"/>
      <c r="U8" s="418"/>
    </row>
    <row r="9" spans="1:36" ht="120" x14ac:dyDescent="0.25">
      <c r="A9" s="559" t="s">
        <v>1454</v>
      </c>
      <c r="B9" s="558" t="s">
        <v>1452</v>
      </c>
      <c r="C9" s="712" t="s">
        <v>1932</v>
      </c>
      <c r="D9" s="712" t="s">
        <v>1932</v>
      </c>
      <c r="E9" s="281" t="s">
        <v>1933</v>
      </c>
      <c r="F9" s="356" t="s">
        <v>1949</v>
      </c>
      <c r="G9" s="525" t="s">
        <v>1934</v>
      </c>
      <c r="H9" s="526"/>
      <c r="I9" s="527"/>
      <c r="J9" s="528"/>
      <c r="K9" s="527"/>
      <c r="L9" s="528"/>
      <c r="M9" s="527"/>
      <c r="N9" s="528">
        <v>1</v>
      </c>
      <c r="O9" s="527"/>
      <c r="P9" s="529">
        <f t="shared" ref="P9:P33" si="0">H9+J9+L9+N9</f>
        <v>1</v>
      </c>
      <c r="Q9" s="383">
        <f t="shared" ref="Q9:Q33" si="1">I9+K9+M9+O9</f>
        <v>0</v>
      </c>
      <c r="R9" s="530" t="s">
        <v>1935</v>
      </c>
      <c r="S9" s="281" t="s">
        <v>1936</v>
      </c>
      <c r="T9" s="281" t="s">
        <v>1698</v>
      </c>
      <c r="U9" s="281" t="s">
        <v>1699</v>
      </c>
    </row>
    <row r="10" spans="1:36" ht="15.75" hidden="1" customHeight="1" x14ac:dyDescent="0.3">
      <c r="A10" s="632" t="s">
        <v>1453</v>
      </c>
      <c r="B10" s="632" t="s">
        <v>1455</v>
      </c>
      <c r="C10" s="307"/>
      <c r="D10" s="307"/>
      <c r="E10" s="249"/>
      <c r="F10" s="307"/>
      <c r="G10" s="307"/>
      <c r="H10" s="249"/>
      <c r="I10" s="346"/>
      <c r="J10" s="346"/>
      <c r="K10" s="346"/>
      <c r="L10" s="346"/>
      <c r="M10" s="346"/>
      <c r="N10" s="346"/>
      <c r="O10" s="346"/>
      <c r="P10" s="381">
        <f t="shared" si="0"/>
        <v>0</v>
      </c>
      <c r="Q10" s="382">
        <f t="shared" si="1"/>
        <v>0</v>
      </c>
      <c r="R10" s="346"/>
      <c r="S10" s="249"/>
      <c r="T10" s="249"/>
      <c r="U10" s="249"/>
    </row>
    <row r="11" spans="1:36" ht="15.6" hidden="1" x14ac:dyDescent="0.3">
      <c r="A11" s="633"/>
      <c r="B11" s="633"/>
      <c r="C11" s="307"/>
      <c r="D11" s="307"/>
      <c r="E11" s="249"/>
      <c r="F11" s="307"/>
      <c r="G11" s="307"/>
      <c r="H11" s="249"/>
      <c r="I11" s="346"/>
      <c r="J11" s="346"/>
      <c r="K11" s="346"/>
      <c r="L11" s="346"/>
      <c r="M11" s="346"/>
      <c r="N11" s="346"/>
      <c r="O11" s="346"/>
      <c r="P11" s="381">
        <f t="shared" si="0"/>
        <v>0</v>
      </c>
      <c r="Q11" s="382">
        <f t="shared" si="1"/>
        <v>0</v>
      </c>
      <c r="R11" s="346"/>
      <c r="S11" s="249"/>
      <c r="T11" s="249"/>
      <c r="U11" s="249"/>
    </row>
    <row r="12" spans="1:36" ht="15.6" hidden="1" x14ac:dyDescent="0.3">
      <c r="A12" s="633"/>
      <c r="B12" s="633"/>
      <c r="C12" s="307"/>
      <c r="D12" s="307"/>
      <c r="E12" s="249"/>
      <c r="F12" s="307"/>
      <c r="G12" s="307"/>
      <c r="H12" s="249"/>
      <c r="I12" s="346"/>
      <c r="J12" s="346"/>
      <c r="K12" s="346"/>
      <c r="L12" s="346"/>
      <c r="M12" s="346"/>
      <c r="N12" s="346"/>
      <c r="O12" s="346"/>
      <c r="P12" s="381">
        <f t="shared" si="0"/>
        <v>0</v>
      </c>
      <c r="Q12" s="382">
        <f t="shared" si="1"/>
        <v>0</v>
      </c>
      <c r="R12" s="346"/>
      <c r="S12" s="249"/>
      <c r="T12" s="249"/>
      <c r="U12" s="249"/>
    </row>
    <row r="13" spans="1:36" ht="15.6" hidden="1" x14ac:dyDescent="0.3">
      <c r="A13" s="633"/>
      <c r="B13" s="633"/>
      <c r="C13" s="307"/>
      <c r="D13" s="307"/>
      <c r="E13" s="249"/>
      <c r="F13" s="307"/>
      <c r="G13" s="307"/>
      <c r="H13" s="249"/>
      <c r="I13" s="346"/>
      <c r="J13" s="346"/>
      <c r="K13" s="346"/>
      <c r="L13" s="346"/>
      <c r="M13" s="346"/>
      <c r="N13" s="346"/>
      <c r="O13" s="346"/>
      <c r="P13" s="381">
        <f t="shared" si="0"/>
        <v>0</v>
      </c>
      <c r="Q13" s="382">
        <f t="shared" si="1"/>
        <v>0</v>
      </c>
      <c r="R13" s="346"/>
      <c r="S13" s="249"/>
      <c r="T13" s="249"/>
      <c r="U13" s="249"/>
    </row>
    <row r="14" spans="1:36" ht="15.6" hidden="1" x14ac:dyDescent="0.3">
      <c r="A14" s="633"/>
      <c r="B14" s="633"/>
      <c r="C14" s="307"/>
      <c r="D14" s="307"/>
      <c r="E14" s="249"/>
      <c r="F14" s="307"/>
      <c r="G14" s="307"/>
      <c r="H14" s="249"/>
      <c r="I14" s="346"/>
      <c r="J14" s="346"/>
      <c r="K14" s="346"/>
      <c r="L14" s="346"/>
      <c r="M14" s="346"/>
      <c r="N14" s="346"/>
      <c r="O14" s="346"/>
      <c r="P14" s="381">
        <f t="shared" si="0"/>
        <v>0</v>
      </c>
      <c r="Q14" s="382">
        <f t="shared" si="1"/>
        <v>0</v>
      </c>
      <c r="R14" s="346"/>
      <c r="S14" s="249"/>
      <c r="T14" s="249"/>
      <c r="U14" s="249"/>
    </row>
    <row r="15" spans="1:36" ht="15.6" hidden="1" x14ac:dyDescent="0.3">
      <c r="A15" s="633"/>
      <c r="B15" s="634"/>
      <c r="C15" s="307"/>
      <c r="D15" s="307"/>
      <c r="E15" s="249"/>
      <c r="F15" s="307"/>
      <c r="G15" s="307"/>
      <c r="H15" s="249"/>
      <c r="I15" s="346"/>
      <c r="J15" s="346"/>
      <c r="K15" s="346"/>
      <c r="L15" s="346"/>
      <c r="M15" s="346"/>
      <c r="N15" s="346"/>
      <c r="O15" s="346"/>
      <c r="P15" s="381">
        <f t="shared" si="0"/>
        <v>0</v>
      </c>
      <c r="Q15" s="382">
        <f t="shared" si="1"/>
        <v>0</v>
      </c>
      <c r="R15" s="346"/>
      <c r="S15" s="249"/>
      <c r="T15" s="249"/>
      <c r="U15" s="249"/>
    </row>
    <row r="16" spans="1:36" ht="15.75" hidden="1" customHeight="1" x14ac:dyDescent="0.3">
      <c r="A16" s="633"/>
      <c r="B16" s="632" t="s">
        <v>1456</v>
      </c>
      <c r="C16" s="307"/>
      <c r="D16" s="307"/>
      <c r="E16" s="249"/>
      <c r="F16" s="307"/>
      <c r="G16" s="307"/>
      <c r="H16" s="250"/>
      <c r="I16" s="347"/>
      <c r="J16" s="348"/>
      <c r="K16" s="347"/>
      <c r="L16" s="348"/>
      <c r="M16" s="347"/>
      <c r="N16" s="348"/>
      <c r="O16" s="347"/>
      <c r="P16" s="381">
        <f t="shared" si="0"/>
        <v>0</v>
      </c>
      <c r="Q16" s="383">
        <f t="shared" si="1"/>
        <v>0</v>
      </c>
      <c r="R16" s="345"/>
      <c r="S16" s="249"/>
      <c r="T16" s="249"/>
      <c r="U16" s="249"/>
    </row>
    <row r="17" spans="1:21" ht="15.6" hidden="1" x14ac:dyDescent="0.3">
      <c r="A17" s="633"/>
      <c r="B17" s="633"/>
      <c r="C17" s="307"/>
      <c r="D17" s="307"/>
      <c r="E17" s="249"/>
      <c r="F17" s="307"/>
      <c r="G17" s="307"/>
      <c r="H17" s="250"/>
      <c r="I17" s="347"/>
      <c r="J17" s="348"/>
      <c r="K17" s="347"/>
      <c r="L17" s="348"/>
      <c r="M17" s="347"/>
      <c r="N17" s="348"/>
      <c r="O17" s="347"/>
      <c r="P17" s="381">
        <f t="shared" si="0"/>
        <v>0</v>
      </c>
      <c r="Q17" s="383">
        <f t="shared" si="1"/>
        <v>0</v>
      </c>
      <c r="R17" s="345"/>
      <c r="S17" s="249"/>
      <c r="T17" s="249"/>
      <c r="U17" s="249"/>
    </row>
    <row r="18" spans="1:21" ht="15.6" hidden="1" x14ac:dyDescent="0.3">
      <c r="A18" s="633"/>
      <c r="B18" s="633"/>
      <c r="C18" s="307"/>
      <c r="D18" s="307"/>
      <c r="E18" s="249"/>
      <c r="F18" s="307"/>
      <c r="G18" s="307"/>
      <c r="H18" s="250"/>
      <c r="I18" s="347"/>
      <c r="J18" s="348"/>
      <c r="K18" s="347"/>
      <c r="L18" s="348"/>
      <c r="M18" s="347"/>
      <c r="N18" s="348"/>
      <c r="O18" s="347"/>
      <c r="P18" s="381">
        <f t="shared" si="0"/>
        <v>0</v>
      </c>
      <c r="Q18" s="383">
        <f t="shared" si="1"/>
        <v>0</v>
      </c>
      <c r="R18" s="345"/>
      <c r="S18" s="249"/>
      <c r="T18" s="249"/>
      <c r="U18" s="249"/>
    </row>
    <row r="19" spans="1:21" ht="15.6" hidden="1" x14ac:dyDescent="0.3">
      <c r="A19" s="633"/>
      <c r="B19" s="633"/>
      <c r="C19" s="307"/>
      <c r="D19" s="307"/>
      <c r="E19" s="249"/>
      <c r="F19" s="307"/>
      <c r="G19" s="307"/>
      <c r="H19" s="249"/>
      <c r="I19" s="347"/>
      <c r="J19" s="346"/>
      <c r="K19" s="346"/>
      <c r="L19" s="346"/>
      <c r="M19" s="346"/>
      <c r="N19" s="346"/>
      <c r="O19" s="346"/>
      <c r="P19" s="381">
        <f t="shared" si="0"/>
        <v>0</v>
      </c>
      <c r="Q19" s="382">
        <f t="shared" si="1"/>
        <v>0</v>
      </c>
      <c r="R19" s="249"/>
      <c r="S19" s="249"/>
      <c r="T19" s="249"/>
      <c r="U19" s="249"/>
    </row>
    <row r="20" spans="1:21" ht="15.6" hidden="1" x14ac:dyDescent="0.3">
      <c r="A20" s="633"/>
      <c r="B20" s="633"/>
      <c r="C20" s="307"/>
      <c r="D20" s="307"/>
      <c r="E20" s="249"/>
      <c r="F20" s="307"/>
      <c r="G20" s="307"/>
      <c r="H20" s="249"/>
      <c r="I20" s="347"/>
      <c r="J20" s="346"/>
      <c r="K20" s="346"/>
      <c r="L20" s="346"/>
      <c r="M20" s="346"/>
      <c r="N20" s="346"/>
      <c r="O20" s="346"/>
      <c r="P20" s="381">
        <f t="shared" si="0"/>
        <v>0</v>
      </c>
      <c r="Q20" s="382">
        <f t="shared" si="1"/>
        <v>0</v>
      </c>
      <c r="R20" s="249"/>
      <c r="S20" s="249"/>
      <c r="T20" s="249"/>
      <c r="U20" s="249"/>
    </row>
    <row r="21" spans="1:21" ht="15.6" hidden="1" x14ac:dyDescent="0.3">
      <c r="A21" s="633"/>
      <c r="B21" s="633"/>
      <c r="C21" s="307"/>
      <c r="D21" s="307"/>
      <c r="E21" s="249"/>
      <c r="F21" s="307"/>
      <c r="G21" s="307"/>
      <c r="H21" s="249"/>
      <c r="I21" s="347"/>
      <c r="J21" s="346"/>
      <c r="K21" s="346"/>
      <c r="L21" s="346"/>
      <c r="M21" s="346"/>
      <c r="N21" s="346"/>
      <c r="O21" s="346"/>
      <c r="P21" s="381">
        <f t="shared" si="0"/>
        <v>0</v>
      </c>
      <c r="Q21" s="382">
        <f t="shared" si="1"/>
        <v>0</v>
      </c>
      <c r="R21" s="249"/>
      <c r="S21" s="249"/>
      <c r="T21" s="249"/>
      <c r="U21" s="249"/>
    </row>
    <row r="22" spans="1:21" ht="15.6" hidden="1" x14ac:dyDescent="0.3">
      <c r="A22" s="633"/>
      <c r="B22" s="635" t="s">
        <v>1457</v>
      </c>
      <c r="C22" s="307"/>
      <c r="D22" s="307"/>
      <c r="E22" s="249"/>
      <c r="F22" s="307"/>
      <c r="G22" s="307"/>
      <c r="H22" s="249"/>
      <c r="I22" s="347"/>
      <c r="J22" s="346"/>
      <c r="K22" s="346"/>
      <c r="L22" s="346"/>
      <c r="M22" s="346"/>
      <c r="N22" s="346"/>
      <c r="O22" s="346"/>
      <c r="P22" s="381">
        <f t="shared" si="0"/>
        <v>0</v>
      </c>
      <c r="Q22" s="382">
        <f t="shared" si="1"/>
        <v>0</v>
      </c>
      <c r="R22" s="249"/>
      <c r="S22" s="249"/>
      <c r="T22" s="249"/>
      <c r="U22" s="249"/>
    </row>
    <row r="23" spans="1:21" ht="15.6" hidden="1" x14ac:dyDescent="0.3">
      <c r="A23" s="633"/>
      <c r="B23" s="635"/>
      <c r="C23" s="307"/>
      <c r="D23" s="307"/>
      <c r="E23" s="249"/>
      <c r="F23" s="307"/>
      <c r="G23" s="307"/>
      <c r="H23" s="249"/>
      <c r="I23" s="347"/>
      <c r="J23" s="346"/>
      <c r="K23" s="346"/>
      <c r="L23" s="346"/>
      <c r="M23" s="346"/>
      <c r="N23" s="346"/>
      <c r="O23" s="346"/>
      <c r="P23" s="381">
        <f t="shared" si="0"/>
        <v>0</v>
      </c>
      <c r="Q23" s="382">
        <f t="shared" si="1"/>
        <v>0</v>
      </c>
      <c r="R23" s="249"/>
      <c r="S23" s="249"/>
      <c r="T23" s="249"/>
      <c r="U23" s="249"/>
    </row>
    <row r="24" spans="1:21" ht="15.6" hidden="1" x14ac:dyDescent="0.3">
      <c r="A24" s="633"/>
      <c r="B24" s="635"/>
      <c r="C24" s="307"/>
      <c r="D24" s="307"/>
      <c r="E24" s="249"/>
      <c r="F24" s="307"/>
      <c r="G24" s="307"/>
      <c r="H24" s="249"/>
      <c r="I24" s="347"/>
      <c r="J24" s="346"/>
      <c r="K24" s="346"/>
      <c r="L24" s="346"/>
      <c r="M24" s="346"/>
      <c r="N24" s="346"/>
      <c r="O24" s="346"/>
      <c r="P24" s="381">
        <f t="shared" si="0"/>
        <v>0</v>
      </c>
      <c r="Q24" s="382">
        <f t="shared" si="1"/>
        <v>0</v>
      </c>
      <c r="R24" s="249"/>
      <c r="S24" s="249"/>
      <c r="T24" s="249"/>
      <c r="U24" s="249"/>
    </row>
    <row r="25" spans="1:21" ht="15.6" hidden="1" x14ac:dyDescent="0.3">
      <c r="A25" s="633"/>
      <c r="B25" s="635"/>
      <c r="C25" s="307"/>
      <c r="D25" s="307"/>
      <c r="E25" s="249"/>
      <c r="F25" s="307"/>
      <c r="G25" s="307"/>
      <c r="H25" s="249"/>
      <c r="I25" s="347"/>
      <c r="J25" s="346"/>
      <c r="K25" s="346"/>
      <c r="L25" s="346"/>
      <c r="M25" s="346"/>
      <c r="N25" s="346"/>
      <c r="O25" s="346"/>
      <c r="P25" s="381">
        <f t="shared" si="0"/>
        <v>0</v>
      </c>
      <c r="Q25" s="382">
        <f t="shared" si="1"/>
        <v>0</v>
      </c>
      <c r="R25" s="249"/>
      <c r="S25" s="249"/>
      <c r="T25" s="249"/>
      <c r="U25" s="249"/>
    </row>
    <row r="26" spans="1:21" ht="15.6" hidden="1" x14ac:dyDescent="0.3">
      <c r="A26" s="633"/>
      <c r="B26" s="635"/>
      <c r="C26" s="307"/>
      <c r="D26" s="307"/>
      <c r="E26" s="249"/>
      <c r="F26" s="307"/>
      <c r="G26" s="307"/>
      <c r="H26" s="249"/>
      <c r="I26" s="347"/>
      <c r="J26" s="346"/>
      <c r="K26" s="346"/>
      <c r="L26" s="346"/>
      <c r="M26" s="346"/>
      <c r="N26" s="346"/>
      <c r="O26" s="346"/>
      <c r="P26" s="381">
        <f t="shared" si="0"/>
        <v>0</v>
      </c>
      <c r="Q26" s="382">
        <f t="shared" si="1"/>
        <v>0</v>
      </c>
      <c r="R26" s="249"/>
      <c r="S26" s="249"/>
      <c r="T26" s="249"/>
      <c r="U26" s="249"/>
    </row>
    <row r="27" spans="1:21" ht="15.6" hidden="1" x14ac:dyDescent="0.3">
      <c r="A27" s="633"/>
      <c r="B27" s="635" t="s">
        <v>1458</v>
      </c>
      <c r="C27" s="307"/>
      <c r="D27" s="307"/>
      <c r="E27" s="249"/>
      <c r="F27" s="307"/>
      <c r="G27" s="307"/>
      <c r="H27" s="249"/>
      <c r="I27" s="347"/>
      <c r="J27" s="346"/>
      <c r="K27" s="346"/>
      <c r="L27" s="346"/>
      <c r="M27" s="346"/>
      <c r="N27" s="346"/>
      <c r="O27" s="346"/>
      <c r="P27" s="381">
        <f t="shared" si="0"/>
        <v>0</v>
      </c>
      <c r="Q27" s="382">
        <f t="shared" si="1"/>
        <v>0</v>
      </c>
      <c r="R27" s="249"/>
      <c r="S27" s="249"/>
      <c r="T27" s="249"/>
      <c r="U27" s="249"/>
    </row>
    <row r="28" spans="1:21" ht="15.6" hidden="1" x14ac:dyDescent="0.3">
      <c r="A28" s="633"/>
      <c r="B28" s="635"/>
      <c r="C28" s="307"/>
      <c r="D28" s="307"/>
      <c r="E28" s="249"/>
      <c r="F28" s="307"/>
      <c r="G28" s="307"/>
      <c r="H28" s="249"/>
      <c r="I28" s="347"/>
      <c r="J28" s="346"/>
      <c r="K28" s="346"/>
      <c r="L28" s="346"/>
      <c r="M28" s="346"/>
      <c r="N28" s="346"/>
      <c r="O28" s="346"/>
      <c r="P28" s="381">
        <f t="shared" si="0"/>
        <v>0</v>
      </c>
      <c r="Q28" s="382">
        <f t="shared" si="1"/>
        <v>0</v>
      </c>
      <c r="R28" s="249"/>
      <c r="S28" s="249"/>
      <c r="T28" s="249"/>
      <c r="U28" s="249"/>
    </row>
    <row r="29" spans="1:21" ht="15.6" hidden="1" x14ac:dyDescent="0.3">
      <c r="A29" s="633"/>
      <c r="B29" s="635"/>
      <c r="C29" s="307"/>
      <c r="D29" s="307"/>
      <c r="E29" s="249"/>
      <c r="F29" s="307"/>
      <c r="G29" s="307"/>
      <c r="H29" s="249"/>
      <c r="I29" s="347"/>
      <c r="J29" s="346"/>
      <c r="K29" s="346"/>
      <c r="L29" s="346"/>
      <c r="M29" s="346"/>
      <c r="N29" s="346"/>
      <c r="O29" s="346"/>
      <c r="P29" s="381">
        <f t="shared" si="0"/>
        <v>0</v>
      </c>
      <c r="Q29" s="382">
        <f t="shared" si="1"/>
        <v>0</v>
      </c>
      <c r="R29" s="249"/>
      <c r="S29" s="249"/>
      <c r="T29" s="249"/>
      <c r="U29" s="249"/>
    </row>
    <row r="30" spans="1:21" ht="15.6" hidden="1" x14ac:dyDescent="0.3">
      <c r="A30" s="633"/>
      <c r="B30" s="635"/>
      <c r="C30" s="307"/>
      <c r="D30" s="307"/>
      <c r="E30" s="249"/>
      <c r="F30" s="307"/>
      <c r="G30" s="307"/>
      <c r="H30" s="249"/>
      <c r="I30" s="347"/>
      <c r="J30" s="346"/>
      <c r="K30" s="346"/>
      <c r="L30" s="346"/>
      <c r="M30" s="346"/>
      <c r="N30" s="346"/>
      <c r="O30" s="346"/>
      <c r="P30" s="381">
        <f t="shared" si="0"/>
        <v>0</v>
      </c>
      <c r="Q30" s="382">
        <f t="shared" si="1"/>
        <v>0</v>
      </c>
      <c r="R30" s="249"/>
      <c r="S30" s="249"/>
      <c r="T30" s="249"/>
      <c r="U30" s="249"/>
    </row>
    <row r="31" spans="1:21" ht="15.6" hidden="1" x14ac:dyDescent="0.3">
      <c r="A31" s="633"/>
      <c r="B31" s="635" t="s">
        <v>1459</v>
      </c>
      <c r="C31" s="307"/>
      <c r="D31" s="307"/>
      <c r="E31" s="249"/>
      <c r="F31" s="307"/>
      <c r="G31" s="307"/>
      <c r="H31" s="249"/>
      <c r="I31" s="347"/>
      <c r="J31" s="346"/>
      <c r="K31" s="346"/>
      <c r="L31" s="346"/>
      <c r="M31" s="346"/>
      <c r="N31" s="346"/>
      <c r="O31" s="346"/>
      <c r="P31" s="381">
        <f t="shared" si="0"/>
        <v>0</v>
      </c>
      <c r="Q31" s="382">
        <f t="shared" si="1"/>
        <v>0</v>
      </c>
      <c r="R31" s="249"/>
      <c r="S31" s="249"/>
      <c r="T31" s="249"/>
      <c r="U31" s="249"/>
    </row>
    <row r="32" spans="1:21" ht="15.6" hidden="1" x14ac:dyDescent="0.3">
      <c r="A32" s="633"/>
      <c r="B32" s="635"/>
      <c r="C32" s="307"/>
      <c r="D32" s="307"/>
      <c r="E32" s="249"/>
      <c r="F32" s="307"/>
      <c r="G32" s="307"/>
      <c r="H32" s="249"/>
      <c r="I32" s="347"/>
      <c r="J32" s="346"/>
      <c r="K32" s="346"/>
      <c r="L32" s="346"/>
      <c r="M32" s="346"/>
      <c r="N32" s="346"/>
      <c r="O32" s="346"/>
      <c r="P32" s="381">
        <f t="shared" si="0"/>
        <v>0</v>
      </c>
      <c r="Q32" s="382">
        <f t="shared" si="1"/>
        <v>0</v>
      </c>
      <c r="R32" s="249"/>
      <c r="S32" s="249"/>
      <c r="T32" s="249"/>
      <c r="U32" s="249"/>
    </row>
    <row r="33" spans="1:21" ht="15.6" hidden="1" x14ac:dyDescent="0.3">
      <c r="A33" s="633"/>
      <c r="B33" s="635"/>
      <c r="C33" s="307"/>
      <c r="D33" s="307"/>
      <c r="E33" s="249"/>
      <c r="F33" s="307"/>
      <c r="G33" s="307"/>
      <c r="H33" s="249"/>
      <c r="I33" s="347"/>
      <c r="J33" s="346"/>
      <c r="K33" s="346"/>
      <c r="L33" s="346"/>
      <c r="M33" s="346"/>
      <c r="N33" s="346"/>
      <c r="O33" s="346"/>
      <c r="P33" s="381">
        <f t="shared" si="0"/>
        <v>0</v>
      </c>
      <c r="Q33" s="382">
        <f t="shared" si="1"/>
        <v>0</v>
      </c>
      <c r="R33" s="249"/>
      <c r="S33" s="249"/>
      <c r="T33" s="249"/>
      <c r="U33" s="249"/>
    </row>
    <row r="34" spans="1:21" ht="15.6" hidden="1" x14ac:dyDescent="0.3">
      <c r="A34" s="633"/>
      <c r="B34" s="635"/>
      <c r="C34" s="307"/>
      <c r="D34" s="307"/>
      <c r="E34" s="249"/>
      <c r="F34" s="307"/>
      <c r="G34" s="307"/>
      <c r="H34" s="249"/>
      <c r="I34" s="347"/>
      <c r="J34" s="346"/>
      <c r="K34" s="346"/>
      <c r="L34" s="346"/>
      <c r="M34" s="346"/>
      <c r="N34" s="346"/>
      <c r="O34" s="346"/>
      <c r="P34" s="381">
        <f t="shared" ref="P34:P66" si="2">H34+J34+L34+N34</f>
        <v>0</v>
      </c>
      <c r="Q34" s="382">
        <f t="shared" ref="Q34:Q66" si="3">I34+K34+M34+O34</f>
        <v>0</v>
      </c>
      <c r="R34" s="249"/>
      <c r="S34" s="249"/>
      <c r="T34" s="249"/>
      <c r="U34" s="249"/>
    </row>
    <row r="35" spans="1:21" ht="15.6" hidden="1" x14ac:dyDescent="0.3">
      <c r="A35" s="633"/>
      <c r="B35" s="635"/>
      <c r="C35" s="307"/>
      <c r="D35" s="307"/>
      <c r="E35" s="249"/>
      <c r="F35" s="307"/>
      <c r="G35" s="307"/>
      <c r="H35" s="249"/>
      <c r="I35" s="347"/>
      <c r="J35" s="346"/>
      <c r="K35" s="346"/>
      <c r="L35" s="346"/>
      <c r="M35" s="346"/>
      <c r="N35" s="346"/>
      <c r="O35" s="346"/>
      <c r="P35" s="381">
        <f t="shared" si="2"/>
        <v>0</v>
      </c>
      <c r="Q35" s="382">
        <f t="shared" si="3"/>
        <v>0</v>
      </c>
      <c r="R35" s="249"/>
      <c r="S35" s="249"/>
      <c r="T35" s="249"/>
      <c r="U35" s="249"/>
    </row>
    <row r="36" spans="1:21" ht="15.6" hidden="1" x14ac:dyDescent="0.3">
      <c r="A36" s="632" t="s">
        <v>1454</v>
      </c>
      <c r="B36" s="635" t="s">
        <v>1460</v>
      </c>
      <c r="C36" s="307"/>
      <c r="D36" s="307"/>
      <c r="E36" s="249"/>
      <c r="F36" s="307"/>
      <c r="G36" s="307"/>
      <c r="H36" s="250"/>
      <c r="I36" s="346"/>
      <c r="J36" s="348"/>
      <c r="K36" s="346"/>
      <c r="L36" s="348"/>
      <c r="M36" s="346"/>
      <c r="N36" s="348"/>
      <c r="O36" s="346"/>
      <c r="P36" s="381">
        <f t="shared" si="2"/>
        <v>0</v>
      </c>
      <c r="Q36" s="382">
        <f t="shared" si="3"/>
        <v>0</v>
      </c>
      <c r="R36" s="346"/>
      <c r="S36" s="249"/>
      <c r="T36" s="249"/>
      <c r="U36" s="249"/>
    </row>
    <row r="37" spans="1:21" ht="15.6" hidden="1" x14ac:dyDescent="0.3">
      <c r="A37" s="633"/>
      <c r="B37" s="635"/>
      <c r="C37" s="307"/>
      <c r="D37" s="307"/>
      <c r="E37" s="249"/>
      <c r="F37" s="307"/>
      <c r="G37" s="307"/>
      <c r="H37" s="250"/>
      <c r="I37" s="346"/>
      <c r="J37" s="348"/>
      <c r="K37" s="346"/>
      <c r="L37" s="348"/>
      <c r="M37" s="346"/>
      <c r="N37" s="348"/>
      <c r="O37" s="346"/>
      <c r="P37" s="381">
        <f t="shared" si="2"/>
        <v>0</v>
      </c>
      <c r="Q37" s="382">
        <f t="shared" si="3"/>
        <v>0</v>
      </c>
      <c r="R37" s="346"/>
      <c r="S37" s="249"/>
      <c r="T37" s="249"/>
      <c r="U37" s="249"/>
    </row>
    <row r="38" spans="1:21" ht="15.6" hidden="1" x14ac:dyDescent="0.3">
      <c r="A38" s="633"/>
      <c r="B38" s="635"/>
      <c r="C38" s="307"/>
      <c r="D38" s="307"/>
      <c r="E38" s="249"/>
      <c r="F38" s="307"/>
      <c r="G38" s="307"/>
      <c r="H38" s="250"/>
      <c r="I38" s="346"/>
      <c r="J38" s="348"/>
      <c r="K38" s="346"/>
      <c r="L38" s="348"/>
      <c r="M38" s="346"/>
      <c r="N38" s="348"/>
      <c r="O38" s="346"/>
      <c r="P38" s="381">
        <f t="shared" si="2"/>
        <v>0</v>
      </c>
      <c r="Q38" s="382">
        <f t="shared" si="3"/>
        <v>0</v>
      </c>
      <c r="R38" s="346"/>
      <c r="S38" s="249"/>
      <c r="T38" s="249"/>
      <c r="U38" s="249"/>
    </row>
    <row r="39" spans="1:21" ht="15.6" hidden="1" x14ac:dyDescent="0.3">
      <c r="A39" s="633"/>
      <c r="B39" s="635"/>
      <c r="C39" s="307"/>
      <c r="D39" s="307"/>
      <c r="E39" s="249"/>
      <c r="F39" s="307"/>
      <c r="G39" s="307"/>
      <c r="H39" s="250"/>
      <c r="I39" s="346"/>
      <c r="J39" s="348"/>
      <c r="K39" s="346"/>
      <c r="L39" s="348"/>
      <c r="M39" s="346"/>
      <c r="N39" s="348"/>
      <c r="O39" s="346"/>
      <c r="P39" s="381">
        <f t="shared" si="2"/>
        <v>0</v>
      </c>
      <c r="Q39" s="382">
        <f t="shared" si="3"/>
        <v>0</v>
      </c>
      <c r="R39" s="346"/>
      <c r="S39" s="249"/>
      <c r="T39" s="249"/>
      <c r="U39" s="249"/>
    </row>
    <row r="40" spans="1:21" ht="15.6" hidden="1" x14ac:dyDescent="0.3">
      <c r="A40" s="633"/>
      <c r="B40" s="635"/>
      <c r="C40" s="307"/>
      <c r="D40" s="307"/>
      <c r="E40" s="249"/>
      <c r="F40" s="307"/>
      <c r="G40" s="307"/>
      <c r="H40" s="250"/>
      <c r="I40" s="346"/>
      <c r="J40" s="348"/>
      <c r="K40" s="346"/>
      <c r="L40" s="348"/>
      <c r="M40" s="346"/>
      <c r="N40" s="348"/>
      <c r="O40" s="346"/>
      <c r="P40" s="381">
        <f t="shared" si="2"/>
        <v>0</v>
      </c>
      <c r="Q40" s="382">
        <f t="shared" si="3"/>
        <v>0</v>
      </c>
      <c r="R40" s="346"/>
      <c r="S40" s="249"/>
      <c r="T40" s="249"/>
      <c r="U40" s="249"/>
    </row>
    <row r="41" spans="1:21" ht="15.6" hidden="1" x14ac:dyDescent="0.3">
      <c r="A41" s="633"/>
      <c r="B41" s="635"/>
      <c r="C41" s="307"/>
      <c r="D41" s="307"/>
      <c r="E41" s="249"/>
      <c r="F41" s="307"/>
      <c r="G41" s="307"/>
      <c r="H41" s="250"/>
      <c r="I41" s="346"/>
      <c r="J41" s="348"/>
      <c r="K41" s="346"/>
      <c r="L41" s="348"/>
      <c r="M41" s="346"/>
      <c r="N41" s="348"/>
      <c r="O41" s="346"/>
      <c r="P41" s="381">
        <f t="shared" si="2"/>
        <v>0</v>
      </c>
      <c r="Q41" s="382">
        <f t="shared" si="3"/>
        <v>0</v>
      </c>
      <c r="R41" s="346"/>
      <c r="S41" s="249"/>
      <c r="T41" s="249"/>
      <c r="U41" s="249"/>
    </row>
    <row r="42" spans="1:21" ht="15.75" hidden="1" customHeight="1" x14ac:dyDescent="0.3">
      <c r="A42" s="633"/>
      <c r="B42" s="635" t="s">
        <v>1461</v>
      </c>
      <c r="C42" s="307"/>
      <c r="D42" s="307"/>
      <c r="E42" s="249"/>
      <c r="F42" s="307"/>
      <c r="G42" s="307"/>
      <c r="H42" s="250"/>
      <c r="I42" s="346"/>
      <c r="J42" s="348"/>
      <c r="K42" s="346"/>
      <c r="L42" s="348"/>
      <c r="M42" s="346"/>
      <c r="N42" s="348"/>
      <c r="O42" s="346"/>
      <c r="P42" s="381">
        <f t="shared" si="2"/>
        <v>0</v>
      </c>
      <c r="Q42" s="382">
        <f t="shared" si="3"/>
        <v>0</v>
      </c>
      <c r="R42" s="346"/>
      <c r="S42" s="249"/>
      <c r="T42" s="249"/>
      <c r="U42" s="249"/>
    </row>
    <row r="43" spans="1:21" ht="15.75" hidden="1" customHeight="1" x14ac:dyDescent="0.3">
      <c r="A43" s="633"/>
      <c r="B43" s="635"/>
      <c r="C43" s="307"/>
      <c r="D43" s="307"/>
      <c r="E43" s="249"/>
      <c r="F43" s="307"/>
      <c r="G43" s="307"/>
      <c r="H43" s="250"/>
      <c r="I43" s="346"/>
      <c r="J43" s="348"/>
      <c r="K43" s="346"/>
      <c r="L43" s="348"/>
      <c r="M43" s="346"/>
      <c r="N43" s="348"/>
      <c r="O43" s="346"/>
      <c r="P43" s="381">
        <f t="shared" si="2"/>
        <v>0</v>
      </c>
      <c r="Q43" s="382">
        <f t="shared" si="3"/>
        <v>0</v>
      </c>
      <c r="R43" s="346"/>
      <c r="S43" s="249"/>
      <c r="T43" s="249"/>
      <c r="U43" s="249"/>
    </row>
    <row r="44" spans="1:21" ht="15.75" hidden="1" customHeight="1" x14ac:dyDescent="0.3">
      <c r="A44" s="633"/>
      <c r="B44" s="635"/>
      <c r="C44" s="307"/>
      <c r="D44" s="307"/>
      <c r="E44" s="249"/>
      <c r="F44" s="307"/>
      <c r="G44" s="307"/>
      <c r="H44" s="250"/>
      <c r="I44" s="346"/>
      <c r="J44" s="348"/>
      <c r="K44" s="346"/>
      <c r="L44" s="348"/>
      <c r="M44" s="346"/>
      <c r="N44" s="348"/>
      <c r="O44" s="346"/>
      <c r="P44" s="381">
        <f t="shared" si="2"/>
        <v>0</v>
      </c>
      <c r="Q44" s="382">
        <f t="shared" si="3"/>
        <v>0</v>
      </c>
      <c r="R44" s="346"/>
      <c r="S44" s="249"/>
      <c r="T44" s="249"/>
      <c r="U44" s="249"/>
    </row>
    <row r="45" spans="1:21" ht="15.75" hidden="1" customHeight="1" x14ac:dyDescent="0.3">
      <c r="A45" s="633"/>
      <c r="B45" s="635" t="s">
        <v>1462</v>
      </c>
      <c r="C45" s="307"/>
      <c r="D45" s="307"/>
      <c r="E45" s="249"/>
      <c r="F45" s="307"/>
      <c r="G45" s="307"/>
      <c r="H45" s="250"/>
      <c r="I45" s="346"/>
      <c r="J45" s="348"/>
      <c r="K45" s="346"/>
      <c r="L45" s="348"/>
      <c r="M45" s="346"/>
      <c r="N45" s="348"/>
      <c r="O45" s="346"/>
      <c r="P45" s="381">
        <f t="shared" si="2"/>
        <v>0</v>
      </c>
      <c r="Q45" s="382">
        <f t="shared" si="3"/>
        <v>0</v>
      </c>
      <c r="R45" s="346"/>
      <c r="S45" s="249"/>
      <c r="T45" s="249"/>
      <c r="U45" s="249"/>
    </row>
    <row r="46" spans="1:21" ht="15.75" hidden="1" customHeight="1" x14ac:dyDescent="0.3">
      <c r="A46" s="633"/>
      <c r="B46" s="635"/>
      <c r="C46" s="307"/>
      <c r="D46" s="307"/>
      <c r="E46" s="249"/>
      <c r="F46" s="307"/>
      <c r="G46" s="307"/>
      <c r="H46" s="250"/>
      <c r="I46" s="346"/>
      <c r="J46" s="348"/>
      <c r="K46" s="346"/>
      <c r="L46" s="348"/>
      <c r="M46" s="346"/>
      <c r="N46" s="348"/>
      <c r="O46" s="346"/>
      <c r="P46" s="381">
        <f t="shared" si="2"/>
        <v>0</v>
      </c>
      <c r="Q46" s="382">
        <f t="shared" si="3"/>
        <v>0</v>
      </c>
      <c r="R46" s="346"/>
      <c r="S46" s="249"/>
      <c r="T46" s="249"/>
      <c r="U46" s="249"/>
    </row>
    <row r="47" spans="1:21" ht="15.75" hidden="1" customHeight="1" x14ac:dyDescent="0.3">
      <c r="A47" s="633"/>
      <c r="B47" s="635"/>
      <c r="C47" s="307"/>
      <c r="D47" s="307"/>
      <c r="E47" s="249"/>
      <c r="F47" s="307"/>
      <c r="G47" s="307"/>
      <c r="H47" s="250"/>
      <c r="I47" s="346"/>
      <c r="J47" s="348"/>
      <c r="K47" s="346"/>
      <c r="L47" s="348"/>
      <c r="M47" s="346"/>
      <c r="N47" s="348"/>
      <c r="O47" s="346"/>
      <c r="P47" s="381">
        <f t="shared" si="2"/>
        <v>0</v>
      </c>
      <c r="Q47" s="382">
        <f t="shared" si="3"/>
        <v>0</v>
      </c>
      <c r="R47" s="346"/>
      <c r="S47" s="249"/>
      <c r="T47" s="249"/>
      <c r="U47" s="249"/>
    </row>
    <row r="48" spans="1:21" ht="15.75" hidden="1" customHeight="1" x14ac:dyDescent="0.3">
      <c r="A48" s="633"/>
      <c r="B48" s="635"/>
      <c r="C48" s="307"/>
      <c r="D48" s="307"/>
      <c r="E48" s="249"/>
      <c r="F48" s="307"/>
      <c r="G48" s="307"/>
      <c r="H48" s="250"/>
      <c r="I48" s="346"/>
      <c r="J48" s="348"/>
      <c r="K48" s="346"/>
      <c r="L48" s="348"/>
      <c r="M48" s="346"/>
      <c r="N48" s="348"/>
      <c r="O48" s="346"/>
      <c r="P48" s="381">
        <f t="shared" si="2"/>
        <v>0</v>
      </c>
      <c r="Q48" s="382">
        <f t="shared" si="3"/>
        <v>0</v>
      </c>
      <c r="R48" s="346"/>
      <c r="S48" s="249"/>
      <c r="T48" s="249"/>
      <c r="U48" s="249"/>
    </row>
    <row r="49" spans="1:21" ht="15.75" hidden="1" customHeight="1" x14ac:dyDescent="0.3">
      <c r="A49" s="633"/>
      <c r="B49" s="635" t="s">
        <v>1463</v>
      </c>
      <c r="C49" s="307"/>
      <c r="D49" s="307"/>
      <c r="E49" s="249"/>
      <c r="F49" s="307"/>
      <c r="G49" s="307"/>
      <c r="H49" s="250"/>
      <c r="I49" s="346"/>
      <c r="J49" s="348"/>
      <c r="K49" s="346"/>
      <c r="L49" s="348"/>
      <c r="M49" s="346"/>
      <c r="N49" s="348"/>
      <c r="O49" s="346"/>
      <c r="P49" s="381">
        <f t="shared" si="2"/>
        <v>0</v>
      </c>
      <c r="Q49" s="382">
        <f t="shared" si="3"/>
        <v>0</v>
      </c>
      <c r="R49" s="346"/>
      <c r="S49" s="249"/>
      <c r="T49" s="249"/>
      <c r="U49" s="249"/>
    </row>
    <row r="50" spans="1:21" ht="15.75" hidden="1" customHeight="1" x14ac:dyDescent="0.3">
      <c r="A50" s="633"/>
      <c r="B50" s="635"/>
      <c r="C50" s="307"/>
      <c r="D50" s="307"/>
      <c r="E50" s="249"/>
      <c r="F50" s="307"/>
      <c r="G50" s="307"/>
      <c r="H50" s="250"/>
      <c r="I50" s="346"/>
      <c r="J50" s="348"/>
      <c r="K50" s="346"/>
      <c r="L50" s="348"/>
      <c r="M50" s="346"/>
      <c r="N50" s="348"/>
      <c r="O50" s="346"/>
      <c r="P50" s="381">
        <f t="shared" si="2"/>
        <v>0</v>
      </c>
      <c r="Q50" s="382">
        <f t="shared" si="3"/>
        <v>0</v>
      </c>
      <c r="R50" s="346"/>
      <c r="S50" s="249"/>
      <c r="T50" s="249"/>
      <c r="U50" s="249"/>
    </row>
    <row r="51" spans="1:21" ht="15.75" hidden="1" customHeight="1" x14ac:dyDescent="0.3">
      <c r="A51" s="633"/>
      <c r="B51" s="635"/>
      <c r="C51" s="307"/>
      <c r="D51" s="307"/>
      <c r="E51" s="249"/>
      <c r="F51" s="307"/>
      <c r="G51" s="307"/>
      <c r="H51" s="250"/>
      <c r="I51" s="346"/>
      <c r="J51" s="348"/>
      <c r="K51" s="346"/>
      <c r="L51" s="348"/>
      <c r="M51" s="346"/>
      <c r="N51" s="348"/>
      <c r="O51" s="346"/>
      <c r="P51" s="381">
        <f t="shared" si="2"/>
        <v>0</v>
      </c>
      <c r="Q51" s="382">
        <f t="shared" si="3"/>
        <v>0</v>
      </c>
      <c r="R51" s="346"/>
      <c r="S51" s="249"/>
      <c r="T51" s="249"/>
      <c r="U51" s="249"/>
    </row>
    <row r="52" spans="1:21" ht="15.75" hidden="1" customHeight="1" x14ac:dyDescent="0.3">
      <c r="A52" s="633"/>
      <c r="B52" s="635"/>
      <c r="C52" s="307"/>
      <c r="D52" s="307"/>
      <c r="E52" s="249"/>
      <c r="F52" s="307"/>
      <c r="G52" s="307"/>
      <c r="H52" s="250"/>
      <c r="I52" s="346"/>
      <c r="J52" s="348"/>
      <c r="K52" s="346"/>
      <c r="L52" s="348"/>
      <c r="M52" s="346"/>
      <c r="N52" s="348"/>
      <c r="O52" s="346"/>
      <c r="P52" s="381">
        <f t="shared" si="2"/>
        <v>0</v>
      </c>
      <c r="Q52" s="382">
        <f t="shared" si="3"/>
        <v>0</v>
      </c>
      <c r="R52" s="346"/>
      <c r="S52" s="249"/>
      <c r="T52" s="249"/>
      <c r="U52" s="249"/>
    </row>
    <row r="53" spans="1:21" ht="15.6" hidden="1" x14ac:dyDescent="0.3">
      <c r="A53" s="633"/>
      <c r="B53" s="635" t="s">
        <v>1464</v>
      </c>
      <c r="C53" s="307"/>
      <c r="D53" s="307"/>
      <c r="E53" s="249"/>
      <c r="F53" s="307"/>
      <c r="G53" s="307"/>
      <c r="H53" s="250"/>
      <c r="I53" s="346"/>
      <c r="J53" s="348"/>
      <c r="K53" s="346"/>
      <c r="L53" s="348"/>
      <c r="M53" s="346"/>
      <c r="N53" s="348"/>
      <c r="O53" s="346"/>
      <c r="P53" s="381">
        <f t="shared" si="2"/>
        <v>0</v>
      </c>
      <c r="Q53" s="382">
        <f t="shared" si="3"/>
        <v>0</v>
      </c>
      <c r="R53" s="346"/>
      <c r="S53" s="249"/>
      <c r="T53" s="249"/>
      <c r="U53" s="249"/>
    </row>
    <row r="54" spans="1:21" ht="15.6" hidden="1" x14ac:dyDescent="0.3">
      <c r="A54" s="633"/>
      <c r="B54" s="635"/>
      <c r="C54" s="307"/>
      <c r="D54" s="307"/>
      <c r="E54" s="249"/>
      <c r="F54" s="307"/>
      <c r="G54" s="307"/>
      <c r="H54" s="250"/>
      <c r="I54" s="346"/>
      <c r="J54" s="348"/>
      <c r="K54" s="346"/>
      <c r="L54" s="348"/>
      <c r="M54" s="346"/>
      <c r="N54" s="348"/>
      <c r="O54" s="346"/>
      <c r="P54" s="381">
        <f t="shared" si="2"/>
        <v>0</v>
      </c>
      <c r="Q54" s="382">
        <f t="shared" si="3"/>
        <v>0</v>
      </c>
      <c r="R54" s="346"/>
      <c r="S54" s="249"/>
      <c r="T54" s="249"/>
      <c r="U54" s="249"/>
    </row>
    <row r="55" spans="1:21" ht="15.6" hidden="1" x14ac:dyDescent="0.3">
      <c r="A55" s="633"/>
      <c r="B55" s="635"/>
      <c r="C55" s="307"/>
      <c r="D55" s="307"/>
      <c r="E55" s="249"/>
      <c r="F55" s="307"/>
      <c r="G55" s="307"/>
      <c r="H55" s="250"/>
      <c r="I55" s="346"/>
      <c r="J55" s="348"/>
      <c r="K55" s="346"/>
      <c r="L55" s="348"/>
      <c r="M55" s="346"/>
      <c r="N55" s="348"/>
      <c r="O55" s="346"/>
      <c r="P55" s="381">
        <f t="shared" si="2"/>
        <v>0</v>
      </c>
      <c r="Q55" s="382">
        <f t="shared" si="3"/>
        <v>0</v>
      </c>
      <c r="R55" s="346"/>
      <c r="S55" s="249"/>
      <c r="T55" s="249"/>
      <c r="U55" s="249"/>
    </row>
    <row r="56" spans="1:21" ht="15.6" hidden="1" x14ac:dyDescent="0.3">
      <c r="A56" s="633"/>
      <c r="B56" s="635"/>
      <c r="C56" s="307"/>
      <c r="D56" s="307"/>
      <c r="E56" s="249"/>
      <c r="F56" s="307"/>
      <c r="G56" s="307"/>
      <c r="H56" s="250"/>
      <c r="I56" s="346"/>
      <c r="J56" s="348"/>
      <c r="K56" s="346"/>
      <c r="L56" s="348"/>
      <c r="M56" s="346"/>
      <c r="N56" s="348"/>
      <c r="O56" s="346"/>
      <c r="P56" s="381">
        <f t="shared" si="2"/>
        <v>0</v>
      </c>
      <c r="Q56" s="382">
        <f t="shared" si="3"/>
        <v>0</v>
      </c>
      <c r="R56" s="346"/>
      <c r="S56" s="249"/>
      <c r="T56" s="249"/>
      <c r="U56" s="249"/>
    </row>
    <row r="57" spans="1:21" ht="15.75" hidden="1" customHeight="1" x14ac:dyDescent="0.3">
      <c r="A57" s="633"/>
      <c r="B57" s="637" t="s">
        <v>1465</v>
      </c>
      <c r="C57" s="307"/>
      <c r="D57" s="307"/>
      <c r="E57" s="249"/>
      <c r="F57" s="307"/>
      <c r="G57" s="307"/>
      <c r="H57" s="250"/>
      <c r="I57" s="346"/>
      <c r="J57" s="348"/>
      <c r="K57" s="346"/>
      <c r="L57" s="348"/>
      <c r="M57" s="346"/>
      <c r="N57" s="348"/>
      <c r="O57" s="346"/>
      <c r="P57" s="381">
        <f t="shared" si="2"/>
        <v>0</v>
      </c>
      <c r="Q57" s="382">
        <f t="shared" si="3"/>
        <v>0</v>
      </c>
      <c r="R57" s="346"/>
      <c r="S57" s="249"/>
      <c r="T57" s="249"/>
      <c r="U57" s="249"/>
    </row>
    <row r="58" spans="1:21" ht="15.75" hidden="1" customHeight="1" x14ac:dyDescent="0.3">
      <c r="A58" s="633"/>
      <c r="B58" s="638"/>
      <c r="C58" s="307"/>
      <c r="D58" s="307"/>
      <c r="E58" s="249"/>
      <c r="F58" s="307"/>
      <c r="G58" s="307"/>
      <c r="H58" s="250"/>
      <c r="I58" s="346"/>
      <c r="J58" s="348"/>
      <c r="K58" s="346"/>
      <c r="L58" s="348"/>
      <c r="M58" s="346"/>
      <c r="N58" s="348"/>
      <c r="O58" s="346"/>
      <c r="P58" s="381">
        <f t="shared" si="2"/>
        <v>0</v>
      </c>
      <c r="Q58" s="382">
        <f t="shared" si="3"/>
        <v>0</v>
      </c>
      <c r="R58" s="346"/>
      <c r="S58" s="249"/>
      <c r="T58" s="249"/>
      <c r="U58" s="249"/>
    </row>
    <row r="59" spans="1:21" ht="15.75" hidden="1" customHeight="1" x14ac:dyDescent="0.3">
      <c r="A59" s="633"/>
      <c r="B59" s="638"/>
      <c r="C59" s="307"/>
      <c r="D59" s="307"/>
      <c r="E59" s="249"/>
      <c r="F59" s="307"/>
      <c r="G59" s="307"/>
      <c r="H59" s="250"/>
      <c r="I59" s="346"/>
      <c r="J59" s="348"/>
      <c r="K59" s="346"/>
      <c r="L59" s="348"/>
      <c r="M59" s="346"/>
      <c r="N59" s="348"/>
      <c r="O59" s="346"/>
      <c r="P59" s="381">
        <f t="shared" si="2"/>
        <v>0</v>
      </c>
      <c r="Q59" s="382">
        <f t="shared" si="3"/>
        <v>0</v>
      </c>
      <c r="R59" s="346"/>
      <c r="S59" s="249"/>
      <c r="T59" s="249"/>
      <c r="U59" s="249"/>
    </row>
    <row r="60" spans="1:21" ht="18" hidden="1" customHeight="1" x14ac:dyDescent="0.3">
      <c r="A60" s="633"/>
      <c r="B60" s="639"/>
      <c r="C60" s="307"/>
      <c r="D60" s="307"/>
      <c r="E60" s="249"/>
      <c r="F60" s="307"/>
      <c r="G60" s="307"/>
      <c r="H60" s="250"/>
      <c r="I60" s="346"/>
      <c r="J60" s="348"/>
      <c r="K60" s="346"/>
      <c r="L60" s="348"/>
      <c r="M60" s="346"/>
      <c r="N60" s="348"/>
      <c r="O60" s="346"/>
      <c r="P60" s="381">
        <f t="shared" si="2"/>
        <v>0</v>
      </c>
      <c r="Q60" s="382">
        <f t="shared" si="3"/>
        <v>0</v>
      </c>
      <c r="R60" s="346"/>
      <c r="S60" s="249"/>
      <c r="T60" s="249"/>
      <c r="U60" s="249"/>
    </row>
    <row r="61" spans="1:21" ht="15.6" hidden="1" x14ac:dyDescent="0.3">
      <c r="A61" s="633"/>
      <c r="B61" s="636" t="s">
        <v>1466</v>
      </c>
      <c r="C61" s="307"/>
      <c r="D61" s="307"/>
      <c r="E61" s="249"/>
      <c r="F61" s="307"/>
      <c r="G61" s="307"/>
      <c r="H61" s="250"/>
      <c r="I61" s="346"/>
      <c r="J61" s="348"/>
      <c r="K61" s="346"/>
      <c r="L61" s="348"/>
      <c r="M61" s="346"/>
      <c r="N61" s="348"/>
      <c r="O61" s="346"/>
      <c r="P61" s="381">
        <f t="shared" si="2"/>
        <v>0</v>
      </c>
      <c r="Q61" s="382">
        <f t="shared" si="3"/>
        <v>0</v>
      </c>
      <c r="R61" s="346"/>
      <c r="S61" s="249"/>
      <c r="T61" s="249"/>
      <c r="U61" s="249"/>
    </row>
    <row r="62" spans="1:21" ht="15.6" hidden="1" x14ac:dyDescent="0.3">
      <c r="A62" s="633"/>
      <c r="B62" s="636"/>
      <c r="C62" s="307"/>
      <c r="D62" s="307"/>
      <c r="E62" s="249"/>
      <c r="F62" s="307"/>
      <c r="G62" s="307"/>
      <c r="H62" s="250"/>
      <c r="I62" s="346"/>
      <c r="J62" s="348"/>
      <c r="K62" s="346"/>
      <c r="L62" s="348"/>
      <c r="M62" s="346"/>
      <c r="N62" s="348"/>
      <c r="O62" s="346"/>
      <c r="P62" s="381">
        <f t="shared" si="2"/>
        <v>0</v>
      </c>
      <c r="Q62" s="382">
        <f t="shared" si="3"/>
        <v>0</v>
      </c>
      <c r="R62" s="346"/>
      <c r="S62" s="249"/>
      <c r="T62" s="249"/>
      <c r="U62" s="249"/>
    </row>
    <row r="63" spans="1:21" ht="15.6" hidden="1" x14ac:dyDescent="0.3">
      <c r="A63" s="633"/>
      <c r="B63" s="636"/>
      <c r="C63" s="307"/>
      <c r="D63" s="307"/>
      <c r="E63" s="249"/>
      <c r="F63" s="307"/>
      <c r="G63" s="307"/>
      <c r="H63" s="250"/>
      <c r="I63" s="346"/>
      <c r="J63" s="348"/>
      <c r="K63" s="346"/>
      <c r="L63" s="348"/>
      <c r="M63" s="346"/>
      <c r="N63" s="348"/>
      <c r="O63" s="346"/>
      <c r="P63" s="381">
        <f t="shared" si="2"/>
        <v>0</v>
      </c>
      <c r="Q63" s="382">
        <f t="shared" si="3"/>
        <v>0</v>
      </c>
      <c r="R63" s="346"/>
      <c r="S63" s="249"/>
      <c r="T63" s="249"/>
      <c r="U63" s="249"/>
    </row>
    <row r="64" spans="1:21" ht="15.75" hidden="1" customHeight="1" x14ac:dyDescent="0.3">
      <c r="A64" s="633"/>
      <c r="B64" s="637" t="s">
        <v>1467</v>
      </c>
      <c r="C64" s="307"/>
      <c r="D64" s="307"/>
      <c r="E64" s="249"/>
      <c r="F64" s="307"/>
      <c r="G64" s="307"/>
      <c r="H64" s="250"/>
      <c r="I64" s="346"/>
      <c r="J64" s="348"/>
      <c r="K64" s="346"/>
      <c r="L64" s="348"/>
      <c r="M64" s="346"/>
      <c r="N64" s="348"/>
      <c r="O64" s="346"/>
      <c r="P64" s="381">
        <f t="shared" si="2"/>
        <v>0</v>
      </c>
      <c r="Q64" s="382">
        <f t="shared" si="3"/>
        <v>0</v>
      </c>
      <c r="R64" s="346"/>
      <c r="S64" s="249"/>
      <c r="T64" s="249"/>
      <c r="U64" s="249"/>
    </row>
    <row r="65" spans="1:21" ht="15.75" hidden="1" customHeight="1" x14ac:dyDescent="0.3">
      <c r="A65" s="633"/>
      <c r="B65" s="638"/>
      <c r="C65" s="307"/>
      <c r="D65" s="307"/>
      <c r="E65" s="249"/>
      <c r="F65" s="307"/>
      <c r="G65" s="307"/>
      <c r="H65" s="250"/>
      <c r="I65" s="346"/>
      <c r="J65" s="348"/>
      <c r="K65" s="346"/>
      <c r="L65" s="348"/>
      <c r="M65" s="346"/>
      <c r="N65" s="348"/>
      <c r="O65" s="346"/>
      <c r="P65" s="381">
        <f t="shared" si="2"/>
        <v>0</v>
      </c>
      <c r="Q65" s="382">
        <f t="shared" si="3"/>
        <v>0</v>
      </c>
      <c r="R65" s="346"/>
      <c r="S65" s="249"/>
      <c r="T65" s="249"/>
      <c r="U65" s="249"/>
    </row>
    <row r="66" spans="1:21" ht="15.6" hidden="1" x14ac:dyDescent="0.3">
      <c r="A66" s="633"/>
      <c r="B66" s="639"/>
      <c r="C66" s="307"/>
      <c r="D66" s="307"/>
      <c r="E66" s="249"/>
      <c r="F66" s="307"/>
      <c r="G66" s="307"/>
      <c r="H66" s="250"/>
      <c r="I66" s="346"/>
      <c r="J66" s="348"/>
      <c r="K66" s="346"/>
      <c r="L66" s="348"/>
      <c r="M66" s="346"/>
      <c r="N66" s="348"/>
      <c r="O66" s="346"/>
      <c r="P66" s="381">
        <f t="shared" si="2"/>
        <v>0</v>
      </c>
      <c r="Q66" s="382">
        <f t="shared" si="3"/>
        <v>0</v>
      </c>
      <c r="R66" s="346"/>
      <c r="S66" s="249"/>
      <c r="T66" s="249"/>
      <c r="U66" s="249"/>
    </row>
    <row r="67" spans="1:21" s="260" customFormat="1" ht="15.75" x14ac:dyDescent="0.25">
      <c r="A67" s="292"/>
      <c r="B67" s="293"/>
      <c r="C67" s="292" t="s">
        <v>97</v>
      </c>
      <c r="D67" s="293"/>
      <c r="E67" s="293"/>
      <c r="F67" s="293"/>
      <c r="G67" s="294"/>
      <c r="H67" s="263">
        <f>SUM(H8:H66)</f>
        <v>0</v>
      </c>
      <c r="I67" s="263">
        <f t="shared" ref="I67:Q67" si="4">SUM(I8:I66)</f>
        <v>0</v>
      </c>
      <c r="J67" s="263">
        <f t="shared" si="4"/>
        <v>0</v>
      </c>
      <c r="K67" s="263">
        <f t="shared" si="4"/>
        <v>0</v>
      </c>
      <c r="L67" s="263">
        <f t="shared" si="4"/>
        <v>0</v>
      </c>
      <c r="M67" s="263">
        <f t="shared" si="4"/>
        <v>0</v>
      </c>
      <c r="N67" s="263">
        <f t="shared" si="4"/>
        <v>1</v>
      </c>
      <c r="O67" s="263">
        <f t="shared" si="4"/>
        <v>0</v>
      </c>
      <c r="P67" s="263">
        <f t="shared" si="4"/>
        <v>1</v>
      </c>
      <c r="Q67" s="263">
        <f t="shared" si="4"/>
        <v>0</v>
      </c>
      <c r="R67" s="264"/>
      <c r="S67" s="264"/>
      <c r="T67" s="264"/>
      <c r="U67" s="264"/>
    </row>
    <row r="68" spans="1:21" ht="15.6" x14ac:dyDescent="0.3">
      <c r="A68" s="260"/>
      <c r="B68" s="260"/>
      <c r="C68" s="260"/>
      <c r="D68" s="260"/>
      <c r="E68" s="260"/>
      <c r="F68" s="259"/>
      <c r="G68" s="260"/>
      <c r="H68" s="260"/>
      <c r="S68" s="265"/>
      <c r="T68" s="265"/>
      <c r="U68" s="266"/>
    </row>
    <row r="69" spans="1:21" ht="15.6" x14ac:dyDescent="0.3">
      <c r="F69" s="259"/>
      <c r="S69" s="265"/>
      <c r="T69" s="265"/>
    </row>
    <row r="70" spans="1:21" ht="15.6" x14ac:dyDescent="0.3">
      <c r="F70" s="259"/>
      <c r="S70" s="265"/>
      <c r="T70" s="265"/>
    </row>
    <row r="71" spans="1:21" ht="15.6" x14ac:dyDescent="0.3">
      <c r="F71" s="259"/>
      <c r="S71" s="265"/>
      <c r="T71" s="265"/>
    </row>
    <row r="72" spans="1:21" ht="15.6" x14ac:dyDescent="0.3">
      <c r="F72" s="259"/>
      <c r="S72" s="265"/>
      <c r="T72" s="265"/>
    </row>
    <row r="73" spans="1:21" ht="15.6" x14ac:dyDescent="0.3">
      <c r="F73" s="259"/>
      <c r="S73" s="265"/>
      <c r="T73" s="265"/>
    </row>
    <row r="74" spans="1:21" ht="15.6" x14ac:dyDescent="0.3">
      <c r="F74" s="259"/>
      <c r="S74" s="265"/>
      <c r="T74" s="265"/>
    </row>
    <row r="75" spans="1:21" ht="15.6" x14ac:dyDescent="0.3">
      <c r="F75" s="259"/>
      <c r="S75" s="265"/>
      <c r="T75" s="265"/>
    </row>
    <row r="76" spans="1:21" ht="15.6" x14ac:dyDescent="0.3">
      <c r="F76" s="259"/>
      <c r="S76" s="265"/>
      <c r="T76" s="265"/>
    </row>
    <row r="77" spans="1:21" ht="15.6" x14ac:dyDescent="0.3">
      <c r="F77" s="259"/>
      <c r="S77" s="267"/>
      <c r="T77" s="267"/>
    </row>
    <row r="78" spans="1:21" ht="15.6" x14ac:dyDescent="0.3">
      <c r="F78" s="259"/>
      <c r="S78" s="265"/>
      <c r="T78" s="265"/>
    </row>
    <row r="79" spans="1:21" ht="15.6" x14ac:dyDescent="0.3">
      <c r="F79" s="259"/>
      <c r="S79" s="265"/>
      <c r="T79" s="265"/>
    </row>
    <row r="80" spans="1:21" ht="15.6" x14ac:dyDescent="0.3">
      <c r="F80" s="259"/>
      <c r="S80" s="265"/>
      <c r="T80" s="265"/>
    </row>
    <row r="81" spans="6:20" ht="15.6" x14ac:dyDescent="0.3">
      <c r="F81" s="259"/>
      <c r="S81" s="265"/>
      <c r="T81" s="265"/>
    </row>
    <row r="82" spans="6:20" ht="15.6" x14ac:dyDescent="0.3">
      <c r="F82" s="259"/>
      <c r="S82" s="265"/>
      <c r="T82" s="265"/>
    </row>
    <row r="83" spans="6:20" ht="15.6" x14ac:dyDescent="0.3">
      <c r="F83" s="259"/>
      <c r="S83" s="265"/>
      <c r="T83" s="265"/>
    </row>
    <row r="84" spans="6:20" ht="15.6" x14ac:dyDescent="0.3">
      <c r="F84" s="259"/>
      <c r="S84" s="265"/>
      <c r="T84" s="265"/>
    </row>
    <row r="85" spans="6:20" ht="15.6" x14ac:dyDescent="0.3">
      <c r="F85" s="259"/>
      <c r="S85" s="265"/>
      <c r="T85" s="265"/>
    </row>
    <row r="86" spans="6:20" ht="15.6" x14ac:dyDescent="0.3">
      <c r="F86" s="259"/>
      <c r="S86" s="265"/>
      <c r="T86" s="265"/>
    </row>
    <row r="87" spans="6:20" ht="13.15" x14ac:dyDescent="0.3">
      <c r="S87" s="265"/>
      <c r="T87" s="265"/>
    </row>
    <row r="88" spans="6:20" ht="13.15" x14ac:dyDescent="0.3">
      <c r="S88" s="265"/>
      <c r="T88" s="265"/>
    </row>
    <row r="89" spans="6:20" ht="13.15" x14ac:dyDescent="0.3">
      <c r="S89" s="265"/>
      <c r="T89" s="265"/>
    </row>
    <row r="90" spans="6:20" ht="13.15" x14ac:dyDescent="0.3">
      <c r="S90" s="265"/>
      <c r="T90" s="265"/>
    </row>
    <row r="91" spans="6:20" ht="13.15" x14ac:dyDescent="0.3">
      <c r="S91" s="265"/>
      <c r="T91" s="265"/>
    </row>
    <row r="92" spans="6:20" ht="13.15" x14ac:dyDescent="0.3">
      <c r="S92" s="265"/>
      <c r="T92" s="265"/>
    </row>
    <row r="93" spans="6:20" ht="13.15" x14ac:dyDescent="0.3">
      <c r="S93" s="265"/>
      <c r="T93" s="265"/>
    </row>
    <row r="94" spans="6:20" ht="13.15" x14ac:dyDescent="0.3">
      <c r="S94" s="265"/>
      <c r="T94" s="265"/>
    </row>
    <row r="98" spans="6:20" x14ac:dyDescent="0.25">
      <c r="F98" s="252"/>
      <c r="S98" s="262"/>
      <c r="T98" s="262"/>
    </row>
    <row r="99" spans="6:20" x14ac:dyDescent="0.25">
      <c r="F99" s="252"/>
      <c r="S99" s="262"/>
      <c r="T99" s="262"/>
    </row>
    <row r="100" spans="6:20" x14ac:dyDescent="0.25">
      <c r="F100" s="252"/>
      <c r="S100" s="262"/>
      <c r="T100" s="262"/>
    </row>
    <row r="101" spans="6:20" x14ac:dyDescent="0.25">
      <c r="F101" s="252"/>
      <c r="S101" s="262"/>
      <c r="T101" s="262"/>
    </row>
    <row r="102" spans="6:20" x14ac:dyDescent="0.25">
      <c r="F102" s="252"/>
      <c r="S102" s="262"/>
      <c r="T102" s="262"/>
    </row>
    <row r="103" spans="6:20" x14ac:dyDescent="0.25">
      <c r="F103" s="252"/>
      <c r="S103" s="262"/>
      <c r="T103" s="262"/>
    </row>
    <row r="104" spans="6:20" x14ac:dyDescent="0.25">
      <c r="F104" s="252"/>
      <c r="S104" s="262"/>
      <c r="T104" s="262"/>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row>
    <row r="125" spans="6:20" x14ac:dyDescent="0.25">
      <c r="F125" s="252"/>
    </row>
    <row r="126" spans="6:20" x14ac:dyDescent="0.25">
      <c r="F126" s="252"/>
    </row>
    <row r="127" spans="6:20" x14ac:dyDescent="0.25">
      <c r="F127" s="252"/>
    </row>
    <row r="128" spans="6:20" x14ac:dyDescent="0.25">
      <c r="F128" s="252"/>
    </row>
    <row r="129" spans="6:6" x14ac:dyDescent="0.25">
      <c r="F129" s="252"/>
    </row>
    <row r="130" spans="6:6" x14ac:dyDescent="0.25">
      <c r="F130" s="252"/>
    </row>
    <row r="131" spans="6:6" x14ac:dyDescent="0.25">
      <c r="F131" s="252"/>
    </row>
    <row r="132" spans="6:6" x14ac:dyDescent="0.25">
      <c r="F132" s="252"/>
    </row>
    <row r="133" spans="6:6" x14ac:dyDescent="0.25">
      <c r="F133" s="252"/>
    </row>
    <row r="134" spans="6:6" x14ac:dyDescent="0.25">
      <c r="F134" s="252"/>
    </row>
    <row r="135" spans="6:6" x14ac:dyDescent="0.25">
      <c r="F135" s="252"/>
    </row>
    <row r="136" spans="6:6" x14ac:dyDescent="0.25">
      <c r="F136" s="252"/>
    </row>
    <row r="137" spans="6:6" x14ac:dyDescent="0.25">
      <c r="F137" s="252"/>
    </row>
    <row r="138" spans="6:6" x14ac:dyDescent="0.25">
      <c r="F138" s="252"/>
    </row>
    <row r="139" spans="6:6" x14ac:dyDescent="0.25">
      <c r="F139" s="252"/>
    </row>
    <row r="140" spans="6:6" x14ac:dyDescent="0.25">
      <c r="F140" s="252"/>
    </row>
    <row r="141" spans="6:6" x14ac:dyDescent="0.25">
      <c r="F141" s="252"/>
    </row>
    <row r="142" spans="6:6" x14ac:dyDescent="0.25">
      <c r="F142" s="252"/>
    </row>
    <row r="143" spans="6:6" x14ac:dyDescent="0.25">
      <c r="F143" s="252"/>
    </row>
    <row r="144" spans="6:6"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sheetData>
  <mergeCells count="32">
    <mergeCell ref="A5:A7"/>
    <mergeCell ref="A36:A66"/>
    <mergeCell ref="A10:A35"/>
    <mergeCell ref="B16:B21"/>
    <mergeCell ref="B22:B26"/>
    <mergeCell ref="B27:B30"/>
    <mergeCell ref="B31:B35"/>
    <mergeCell ref="B36:B41"/>
    <mergeCell ref="B42:B44"/>
    <mergeCell ref="B45:B48"/>
    <mergeCell ref="J6:K6"/>
    <mergeCell ref="B61:B63"/>
    <mergeCell ref="B57:B60"/>
    <mergeCell ref="B64:B66"/>
    <mergeCell ref="B10:B15"/>
    <mergeCell ref="D5:D7"/>
    <mergeCell ref="L6:M6"/>
    <mergeCell ref="N6:O6"/>
    <mergeCell ref="B49:B52"/>
    <mergeCell ref="B53:B56"/>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D5 C5:C7"/>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10:C66">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A8" sqref="A8:A20"/>
    </sheetView>
  </sheetViews>
  <sheetFormatPr baseColWidth="10" defaultRowHeight="15" x14ac:dyDescent="0.25"/>
  <cols>
    <col min="1" max="1" width="40" customWidth="1"/>
    <col min="2" max="2" width="21.7109375" customWidth="1"/>
    <col min="3" max="3" width="30.5703125" customWidth="1"/>
    <col min="4" max="4" width="30.5703125" style="43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483" t="s">
        <v>1682</v>
      </c>
      <c r="D1" s="284"/>
      <c r="E1" s="284"/>
      <c r="F1" s="284"/>
      <c r="G1" s="284"/>
      <c r="H1" s="284" t="s">
        <v>476</v>
      </c>
      <c r="J1" s="284"/>
      <c r="K1" s="284"/>
      <c r="L1" s="284"/>
      <c r="M1" s="284"/>
      <c r="N1" s="284"/>
      <c r="O1" s="284"/>
      <c r="P1" s="284"/>
      <c r="Q1" s="284"/>
      <c r="R1" s="284"/>
      <c r="S1" s="284"/>
      <c r="T1" s="284"/>
      <c r="U1" s="284"/>
      <c r="V1" s="284"/>
    </row>
    <row r="2" spans="1:22" ht="18" x14ac:dyDescent="0.3">
      <c r="A2" s="315" t="s">
        <v>1346</v>
      </c>
      <c r="B2" s="284"/>
      <c r="C2" s="284"/>
      <c r="D2" s="284"/>
      <c r="E2" s="284"/>
      <c r="F2" s="284"/>
      <c r="G2" s="284"/>
      <c r="H2" s="284"/>
      <c r="J2" s="284"/>
      <c r="K2" s="284"/>
      <c r="L2" s="284"/>
      <c r="M2" s="284"/>
      <c r="N2" s="284"/>
      <c r="O2" s="284"/>
      <c r="P2" s="284"/>
      <c r="Q2" s="284"/>
      <c r="R2" s="284"/>
      <c r="S2" s="284"/>
      <c r="T2" s="284"/>
      <c r="U2" s="284"/>
      <c r="V2" s="284"/>
    </row>
    <row r="3" spans="1:22" x14ac:dyDescent="0.25">
      <c r="A3" s="640" t="s">
        <v>1348</v>
      </c>
      <c r="B3" s="640"/>
      <c r="C3" s="640"/>
      <c r="D3" s="640"/>
      <c r="E3" s="640"/>
      <c r="F3" s="640"/>
      <c r="G3" s="640"/>
      <c r="H3" s="640"/>
      <c r="I3" s="640"/>
      <c r="J3" s="640"/>
      <c r="K3" s="640"/>
      <c r="L3" s="640"/>
      <c r="M3" s="640"/>
      <c r="N3" s="640"/>
      <c r="O3" s="640"/>
      <c r="P3" s="640"/>
      <c r="Q3" s="640"/>
      <c r="R3" s="640"/>
      <c r="S3" s="640"/>
      <c r="T3" s="640"/>
      <c r="U3" s="640"/>
      <c r="V3" s="640"/>
    </row>
    <row r="4" spans="1:22" ht="1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101</v>
      </c>
      <c r="S4" s="609" t="s">
        <v>102</v>
      </c>
      <c r="T4" s="609" t="s">
        <v>109</v>
      </c>
      <c r="U4" s="609" t="s">
        <v>108</v>
      </c>
      <c r="V4" s="625" t="s">
        <v>88</v>
      </c>
    </row>
    <row r="5" spans="1:22"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07"/>
      <c r="V5" s="626"/>
    </row>
    <row r="6" spans="1:22"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08"/>
      <c r="V6" s="627"/>
    </row>
    <row r="7" spans="1:22" s="362" customFormat="1" ht="15.6" x14ac:dyDescent="0.3">
      <c r="A7" s="412"/>
      <c r="B7" s="413"/>
      <c r="C7" s="414"/>
      <c r="D7" s="414"/>
      <c r="E7" s="414"/>
      <c r="F7" s="415"/>
      <c r="G7" s="414"/>
      <c r="H7" s="416"/>
      <c r="I7" s="416"/>
      <c r="J7" s="416"/>
      <c r="K7" s="416"/>
      <c r="L7" s="416"/>
      <c r="M7" s="416"/>
      <c r="N7" s="416"/>
      <c r="O7" s="416"/>
      <c r="P7" s="416"/>
      <c r="Q7" s="416"/>
      <c r="R7" s="417"/>
      <c r="S7" s="417"/>
      <c r="T7" s="417"/>
      <c r="U7" s="417"/>
      <c r="V7" s="418"/>
    </row>
    <row r="8" spans="1:22" ht="15.75" x14ac:dyDescent="0.25">
      <c r="A8" s="632" t="s">
        <v>1380</v>
      </c>
      <c r="B8" s="632" t="s">
        <v>1381</v>
      </c>
      <c r="C8" s="322"/>
      <c r="D8" s="464"/>
      <c r="E8" s="322"/>
      <c r="F8" s="361"/>
      <c r="G8" s="249"/>
      <c r="H8" s="250"/>
      <c r="I8" s="230"/>
      <c r="J8" s="250"/>
      <c r="K8" s="230"/>
      <c r="L8" s="250"/>
      <c r="M8" s="230"/>
      <c r="N8" s="250"/>
      <c r="O8" s="230"/>
      <c r="P8" s="376">
        <f t="shared" ref="P8:P20" si="0">H8+J8+L8+N8</f>
        <v>0</v>
      </c>
      <c r="Q8" s="377">
        <f t="shared" ref="Q8:Q20" si="1">I8+K8+M8+O8</f>
        <v>0</v>
      </c>
      <c r="R8" s="249"/>
      <c r="S8" s="249"/>
      <c r="T8" s="249"/>
      <c r="U8" s="249"/>
      <c r="V8" s="249"/>
    </row>
    <row r="9" spans="1:22" ht="15.75" x14ac:dyDescent="0.25">
      <c r="A9" s="633"/>
      <c r="B9" s="633"/>
      <c r="C9" s="322"/>
      <c r="D9" s="464"/>
      <c r="E9" s="322"/>
      <c r="F9" s="361"/>
      <c r="G9" s="249"/>
      <c r="H9" s="250"/>
      <c r="I9" s="230"/>
      <c r="J9" s="250"/>
      <c r="K9" s="230"/>
      <c r="L9" s="250"/>
      <c r="M9" s="230"/>
      <c r="N9" s="250"/>
      <c r="O9" s="230"/>
      <c r="P9" s="376">
        <f t="shared" si="0"/>
        <v>0</v>
      </c>
      <c r="Q9" s="377">
        <f t="shared" si="1"/>
        <v>0</v>
      </c>
      <c r="R9" s="249"/>
      <c r="S9" s="249"/>
      <c r="T9" s="249"/>
      <c r="U9" s="249"/>
      <c r="V9" s="249"/>
    </row>
    <row r="10" spans="1:22" ht="15.75" x14ac:dyDescent="0.25">
      <c r="A10" s="633"/>
      <c r="B10" s="633"/>
      <c r="C10" s="322"/>
      <c r="D10" s="464"/>
      <c r="E10" s="322"/>
      <c r="F10" s="361"/>
      <c r="G10" s="249"/>
      <c r="H10" s="250"/>
      <c r="I10" s="230"/>
      <c r="J10" s="250"/>
      <c r="K10" s="230"/>
      <c r="L10" s="250"/>
      <c r="M10" s="230"/>
      <c r="N10" s="250"/>
      <c r="O10" s="230"/>
      <c r="P10" s="376">
        <f t="shared" si="0"/>
        <v>0</v>
      </c>
      <c r="Q10" s="377">
        <f t="shared" si="1"/>
        <v>0</v>
      </c>
      <c r="R10" s="249"/>
      <c r="S10" s="249"/>
      <c r="T10" s="249"/>
      <c r="U10" s="249"/>
      <c r="V10" s="249"/>
    </row>
    <row r="11" spans="1:22" ht="15.75" x14ac:dyDescent="0.25">
      <c r="A11" s="633"/>
      <c r="B11" s="633"/>
      <c r="C11" s="322"/>
      <c r="D11" s="464"/>
      <c r="E11" s="322"/>
      <c r="F11" s="361"/>
      <c r="G11" s="249"/>
      <c r="H11" s="250"/>
      <c r="I11" s="230"/>
      <c r="J11" s="250"/>
      <c r="K11" s="230"/>
      <c r="L11" s="250"/>
      <c r="M11" s="230"/>
      <c r="N11" s="250"/>
      <c r="O11" s="230"/>
      <c r="P11" s="376">
        <f t="shared" si="0"/>
        <v>0</v>
      </c>
      <c r="Q11" s="377">
        <f t="shared" si="1"/>
        <v>0</v>
      </c>
      <c r="R11" s="249"/>
      <c r="S11" s="249"/>
      <c r="T11" s="249"/>
      <c r="U11" s="249"/>
      <c r="V11" s="249"/>
    </row>
    <row r="12" spans="1:22" ht="15.75" x14ac:dyDescent="0.25">
      <c r="A12" s="633"/>
      <c r="B12" s="633"/>
      <c r="C12" s="322"/>
      <c r="D12" s="464"/>
      <c r="E12" s="322"/>
      <c r="F12" s="361"/>
      <c r="G12" s="249"/>
      <c r="H12" s="250"/>
      <c r="I12" s="230"/>
      <c r="J12" s="250"/>
      <c r="K12" s="230"/>
      <c r="L12" s="250"/>
      <c r="M12" s="230"/>
      <c r="N12" s="250"/>
      <c r="O12" s="230"/>
      <c r="P12" s="376">
        <f t="shared" si="0"/>
        <v>0</v>
      </c>
      <c r="Q12" s="377">
        <f t="shared" si="1"/>
        <v>0</v>
      </c>
      <c r="R12" s="249"/>
      <c r="S12" s="249"/>
      <c r="T12" s="249"/>
      <c r="U12" s="249"/>
      <c r="V12" s="249"/>
    </row>
    <row r="13" spans="1:22" ht="15.75" x14ac:dyDescent="0.25">
      <c r="A13" s="633"/>
      <c r="B13" s="633"/>
      <c r="C13" s="322"/>
      <c r="D13" s="464"/>
      <c r="E13" s="322"/>
      <c r="F13" s="361"/>
      <c r="G13" s="249"/>
      <c r="H13" s="250"/>
      <c r="I13" s="230"/>
      <c r="J13" s="250"/>
      <c r="K13" s="230"/>
      <c r="L13" s="250"/>
      <c r="M13" s="230"/>
      <c r="N13" s="250"/>
      <c r="O13" s="230"/>
      <c r="P13" s="376">
        <f t="shared" si="0"/>
        <v>0</v>
      </c>
      <c r="Q13" s="377">
        <f t="shared" si="1"/>
        <v>0</v>
      </c>
      <c r="R13" s="249"/>
      <c r="S13" s="249"/>
      <c r="T13" s="249"/>
      <c r="U13" s="249"/>
      <c r="V13" s="249"/>
    </row>
    <row r="14" spans="1:22" ht="15.75" x14ac:dyDescent="0.25">
      <c r="A14" s="633"/>
      <c r="B14" s="633"/>
      <c r="C14" s="322"/>
      <c r="D14" s="464"/>
      <c r="E14" s="322"/>
      <c r="F14" s="361"/>
      <c r="G14" s="249"/>
      <c r="H14" s="250"/>
      <c r="I14" s="230"/>
      <c r="J14" s="250"/>
      <c r="K14" s="230"/>
      <c r="L14" s="250"/>
      <c r="M14" s="230"/>
      <c r="N14" s="250"/>
      <c r="O14" s="230"/>
      <c r="P14" s="376">
        <f t="shared" si="0"/>
        <v>0</v>
      </c>
      <c r="Q14" s="377">
        <f t="shared" si="1"/>
        <v>0</v>
      </c>
      <c r="R14" s="249"/>
      <c r="S14" s="249"/>
      <c r="T14" s="249"/>
      <c r="U14" s="249"/>
      <c r="V14" s="249"/>
    </row>
    <row r="15" spans="1:22" ht="15.75" x14ac:dyDescent="0.25">
      <c r="A15" s="633"/>
      <c r="B15" s="633"/>
      <c r="C15" s="322"/>
      <c r="D15" s="464"/>
      <c r="E15" s="322"/>
      <c r="F15" s="361"/>
      <c r="G15" s="249"/>
      <c r="H15" s="250"/>
      <c r="I15" s="230"/>
      <c r="J15" s="250"/>
      <c r="K15" s="230"/>
      <c r="L15" s="250"/>
      <c r="M15" s="230"/>
      <c r="N15" s="250"/>
      <c r="O15" s="230"/>
      <c r="P15" s="376">
        <f t="shared" si="0"/>
        <v>0</v>
      </c>
      <c r="Q15" s="377">
        <f t="shared" si="1"/>
        <v>0</v>
      </c>
      <c r="R15" s="249"/>
      <c r="S15" s="249"/>
      <c r="T15" s="249"/>
      <c r="U15" s="249"/>
      <c r="V15" s="249"/>
    </row>
    <row r="16" spans="1:22" ht="15.75" x14ac:dyDescent="0.25">
      <c r="A16" s="633"/>
      <c r="B16" s="633"/>
      <c r="C16" s="322"/>
      <c r="D16" s="464"/>
      <c r="E16" s="322"/>
      <c r="F16" s="361"/>
      <c r="G16" s="249"/>
      <c r="H16" s="250"/>
      <c r="I16" s="230"/>
      <c r="J16" s="250"/>
      <c r="K16" s="230"/>
      <c r="L16" s="250"/>
      <c r="M16" s="230"/>
      <c r="N16" s="250"/>
      <c r="O16" s="230"/>
      <c r="P16" s="376">
        <f t="shared" si="0"/>
        <v>0</v>
      </c>
      <c r="Q16" s="377">
        <f t="shared" si="1"/>
        <v>0</v>
      </c>
      <c r="R16" s="249"/>
      <c r="S16" s="249"/>
      <c r="T16" s="249"/>
      <c r="U16" s="249"/>
      <c r="V16" s="249"/>
    </row>
    <row r="17" spans="1:22" ht="15.75" x14ac:dyDescent="0.25">
      <c r="A17" s="633"/>
      <c r="B17" s="633"/>
      <c r="C17" s="322"/>
      <c r="D17" s="464"/>
      <c r="E17" s="322"/>
      <c r="F17" s="361"/>
      <c r="G17" s="254"/>
      <c r="H17" s="254"/>
      <c r="I17" s="270"/>
      <c r="J17" s="254"/>
      <c r="K17" s="270"/>
      <c r="L17" s="254"/>
      <c r="M17" s="270"/>
      <c r="N17" s="254"/>
      <c r="O17" s="270"/>
      <c r="P17" s="384">
        <f t="shared" si="0"/>
        <v>0</v>
      </c>
      <c r="Q17" s="385">
        <f t="shared" si="1"/>
        <v>0</v>
      </c>
      <c r="R17" s="254"/>
      <c r="S17" s="254"/>
      <c r="T17" s="254"/>
      <c r="U17" s="254"/>
      <c r="V17" s="254"/>
    </row>
    <row r="18" spans="1:22" ht="15.75" x14ac:dyDescent="0.25">
      <c r="A18" s="633"/>
      <c r="B18" s="633"/>
      <c r="C18" s="322"/>
      <c r="D18" s="464"/>
      <c r="E18" s="322"/>
      <c r="F18" s="361"/>
      <c r="G18" s="249"/>
      <c r="H18" s="249"/>
      <c r="I18" s="230"/>
      <c r="J18" s="249"/>
      <c r="K18" s="230"/>
      <c r="L18" s="249"/>
      <c r="M18" s="230"/>
      <c r="N18" s="249"/>
      <c r="O18" s="230"/>
      <c r="P18" s="376">
        <f t="shared" si="0"/>
        <v>0</v>
      </c>
      <c r="Q18" s="377">
        <f t="shared" si="1"/>
        <v>0</v>
      </c>
      <c r="R18" s="271"/>
      <c r="S18" s="271"/>
      <c r="T18" s="271"/>
      <c r="U18" s="249"/>
      <c r="V18" s="272"/>
    </row>
    <row r="19" spans="1:22" ht="15.75" x14ac:dyDescent="0.25">
      <c r="A19" s="633"/>
      <c r="B19" s="633"/>
      <c r="C19" s="322"/>
      <c r="D19" s="464"/>
      <c r="E19" s="322"/>
      <c r="F19" s="361"/>
      <c r="G19" s="254"/>
      <c r="H19" s="254"/>
      <c r="I19" s="270"/>
      <c r="J19" s="254"/>
      <c r="K19" s="270"/>
      <c r="L19" s="254"/>
      <c r="M19" s="270"/>
      <c r="N19" s="254"/>
      <c r="O19" s="270"/>
      <c r="P19" s="384">
        <f t="shared" si="0"/>
        <v>0</v>
      </c>
      <c r="Q19" s="385">
        <f t="shared" si="1"/>
        <v>0</v>
      </c>
      <c r="R19" s="254"/>
      <c r="S19" s="254"/>
      <c r="T19" s="254"/>
      <c r="U19" s="254"/>
      <c r="V19" s="254"/>
    </row>
    <row r="20" spans="1:22" ht="15.75" x14ac:dyDescent="0.25">
      <c r="A20" s="634"/>
      <c r="B20" s="634"/>
      <c r="C20" s="322"/>
      <c r="D20" s="464"/>
      <c r="E20" s="322"/>
      <c r="F20" s="361"/>
      <c r="G20" s="249"/>
      <c r="H20" s="250"/>
      <c r="I20" s="230"/>
      <c r="J20" s="250"/>
      <c r="K20" s="230"/>
      <c r="L20" s="250"/>
      <c r="M20" s="230"/>
      <c r="N20" s="249"/>
      <c r="O20" s="230"/>
      <c r="P20" s="376">
        <f t="shared" si="0"/>
        <v>0</v>
      </c>
      <c r="Q20" s="377">
        <f t="shared" si="1"/>
        <v>0</v>
      </c>
      <c r="R20" s="249"/>
      <c r="S20" s="249"/>
      <c r="T20" s="249"/>
      <c r="U20" s="249"/>
      <c r="V20" s="249"/>
    </row>
    <row r="21" spans="1:22" ht="15.6" x14ac:dyDescent="0.3">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ht="14.45" x14ac:dyDescent="0.3">
      <c r="I26"/>
      <c r="K26"/>
      <c r="M26"/>
      <c r="O26"/>
      <c r="Q26"/>
    </row>
    <row r="27" spans="1:22" ht="14.45" x14ac:dyDescent="0.3">
      <c r="I27"/>
      <c r="K27"/>
      <c r="M27"/>
      <c r="O27"/>
      <c r="Q27"/>
    </row>
    <row r="28" spans="1:22" ht="14.45" x14ac:dyDescent="0.3">
      <c r="I28"/>
      <c r="K28"/>
      <c r="M28"/>
      <c r="O28"/>
      <c r="Q28"/>
    </row>
    <row r="29" spans="1:22" ht="14.45" x14ac:dyDescent="0.3">
      <c r="I29"/>
      <c r="K29"/>
      <c r="M29"/>
      <c r="O29"/>
      <c r="Q29"/>
    </row>
    <row r="30" spans="1:22" ht="14.45" x14ac:dyDescent="0.3">
      <c r="I30"/>
      <c r="K30"/>
      <c r="M30"/>
      <c r="O30"/>
      <c r="Q30"/>
    </row>
    <row r="31" spans="1:22" ht="14.45" x14ac:dyDescent="0.3">
      <c r="I31"/>
      <c r="K31"/>
      <c r="M31"/>
      <c r="O31"/>
      <c r="Q31"/>
    </row>
    <row r="32" spans="1:22" ht="14.45" x14ac:dyDescent="0.3">
      <c r="I32"/>
      <c r="K32"/>
      <c r="M32"/>
      <c r="O32"/>
      <c r="Q32"/>
    </row>
    <row r="33" spans="9:17" ht="14.45" x14ac:dyDescent="0.3">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3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89" customWidth="1"/>
    <col min="17" max="17" width="18.28515625" style="390" customWidth="1"/>
    <col min="18" max="20" width="14.140625" customWidth="1"/>
    <col min="21" max="21" width="17" customWidth="1"/>
  </cols>
  <sheetData>
    <row r="1" spans="1:33" ht="18.75" x14ac:dyDescent="0.25">
      <c r="C1" s="484" t="s">
        <v>1593</v>
      </c>
      <c r="D1" s="484" t="s">
        <v>1594</v>
      </c>
      <c r="H1" s="284" t="s">
        <v>1383</v>
      </c>
      <c r="J1" s="284"/>
      <c r="K1" s="284"/>
      <c r="M1" s="484" t="s">
        <v>1572</v>
      </c>
      <c r="N1" s="484" t="s">
        <v>1573</v>
      </c>
      <c r="O1" s="484" t="s">
        <v>1574</v>
      </c>
      <c r="P1" s="484" t="s">
        <v>1575</v>
      </c>
      <c r="Q1" s="484" t="s">
        <v>1576</v>
      </c>
      <c r="R1" s="484" t="s">
        <v>1577</v>
      </c>
      <c r="S1" s="484" t="s">
        <v>1578</v>
      </c>
      <c r="T1" s="484" t="s">
        <v>1579</v>
      </c>
      <c r="U1" s="484" t="s">
        <v>1580</v>
      </c>
      <c r="V1" s="484" t="s">
        <v>1581</v>
      </c>
      <c r="W1" s="484" t="s">
        <v>1582</v>
      </c>
      <c r="X1" s="484" t="s">
        <v>1583</v>
      </c>
      <c r="Y1" s="484" t="s">
        <v>1584</v>
      </c>
      <c r="Z1" s="484" t="s">
        <v>1585</v>
      </c>
      <c r="AA1" s="484" t="s">
        <v>1586</v>
      </c>
      <c r="AB1" s="484" t="s">
        <v>1587</v>
      </c>
      <c r="AC1" s="484" t="s">
        <v>1588</v>
      </c>
      <c r="AD1" s="484" t="s">
        <v>1589</v>
      </c>
      <c r="AE1" s="484" t="s">
        <v>1590</v>
      </c>
      <c r="AF1" s="484" t="s">
        <v>1591</v>
      </c>
      <c r="AG1" s="484" t="s">
        <v>1592</v>
      </c>
    </row>
    <row r="2" spans="1:33" ht="18" x14ac:dyDescent="0.3">
      <c r="A2" s="312" t="s">
        <v>1346</v>
      </c>
      <c r="H2" s="284"/>
      <c r="J2" s="284"/>
      <c r="K2" s="284"/>
      <c r="L2" s="284"/>
      <c r="M2" s="284"/>
      <c r="N2" s="284"/>
      <c r="O2" s="284"/>
      <c r="P2" s="386"/>
      <c r="Q2" s="386"/>
      <c r="R2" s="284"/>
      <c r="S2" s="284"/>
      <c r="T2" s="284"/>
      <c r="U2" s="284"/>
      <c r="V2" s="284"/>
      <c r="W2" s="284"/>
      <c r="X2" s="284"/>
      <c r="Y2" s="284"/>
      <c r="Z2" s="284"/>
      <c r="AA2" s="284"/>
    </row>
    <row r="3" spans="1:33" ht="18.75" x14ac:dyDescent="0.25">
      <c r="A3" s="313" t="s">
        <v>1391</v>
      </c>
      <c r="H3" s="284"/>
      <c r="J3" s="284"/>
      <c r="K3" s="284"/>
      <c r="L3" s="284"/>
      <c r="M3" s="284"/>
      <c r="N3" s="284"/>
      <c r="O3" s="284"/>
      <c r="P3" s="386"/>
      <c r="Q3" s="386"/>
      <c r="R3" s="284"/>
      <c r="S3" s="284"/>
      <c r="T3" s="284"/>
      <c r="U3" s="284"/>
      <c r="V3" s="284"/>
      <c r="W3" s="284"/>
      <c r="X3" s="284"/>
      <c r="Y3" s="284"/>
      <c r="Z3" s="284"/>
      <c r="AA3" s="284"/>
    </row>
    <row r="4" spans="1:33" ht="18.75" x14ac:dyDescent="0.25">
      <c r="A4" s="313" t="s">
        <v>1390</v>
      </c>
      <c r="H4" s="284"/>
      <c r="J4" s="284"/>
      <c r="K4" s="284"/>
      <c r="L4" s="284"/>
      <c r="M4" s="284"/>
      <c r="N4" s="284"/>
      <c r="O4" s="284"/>
      <c r="P4" s="386"/>
      <c r="Q4" s="386"/>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87"/>
      <c r="Q5" s="387"/>
      <c r="R5" s="269"/>
      <c r="S5" s="269"/>
      <c r="T5" s="269"/>
      <c r="U5" s="269"/>
    </row>
    <row r="6" spans="1:33" ht="15" customHeight="1" x14ac:dyDescent="0.25">
      <c r="A6" s="607" t="s">
        <v>96</v>
      </c>
      <c r="B6" s="609" t="s">
        <v>110</v>
      </c>
      <c r="C6" s="619" t="s">
        <v>1529</v>
      </c>
      <c r="D6" s="619" t="s">
        <v>1530</v>
      </c>
      <c r="E6" s="619" t="s">
        <v>86</v>
      </c>
      <c r="F6" s="619" t="s">
        <v>391</v>
      </c>
      <c r="G6" s="619" t="s">
        <v>87</v>
      </c>
      <c r="H6" s="622" t="s">
        <v>99</v>
      </c>
      <c r="I6" s="624"/>
      <c r="J6" s="624"/>
      <c r="K6" s="624"/>
      <c r="L6" s="624"/>
      <c r="M6" s="624"/>
      <c r="N6" s="624"/>
      <c r="O6" s="623"/>
      <c r="P6" s="628" t="s">
        <v>100</v>
      </c>
      <c r="Q6" s="629"/>
      <c r="R6" s="609" t="s">
        <v>102</v>
      </c>
      <c r="S6" s="609" t="s">
        <v>109</v>
      </c>
      <c r="T6" s="609" t="s">
        <v>108</v>
      </c>
      <c r="U6" s="625" t="s">
        <v>88</v>
      </c>
    </row>
    <row r="7" spans="1:33" ht="15" customHeight="1" x14ac:dyDescent="0.25">
      <c r="A7" s="607"/>
      <c r="B7" s="607"/>
      <c r="C7" s="620"/>
      <c r="D7" s="620"/>
      <c r="E7" s="620"/>
      <c r="F7" s="620"/>
      <c r="G7" s="620"/>
      <c r="H7" s="622" t="s">
        <v>103</v>
      </c>
      <c r="I7" s="623"/>
      <c r="J7" s="622" t="s">
        <v>104</v>
      </c>
      <c r="K7" s="623"/>
      <c r="L7" s="622" t="s">
        <v>105</v>
      </c>
      <c r="M7" s="623"/>
      <c r="N7" s="622" t="s">
        <v>106</v>
      </c>
      <c r="O7" s="623"/>
      <c r="P7" s="630"/>
      <c r="Q7" s="631"/>
      <c r="R7" s="607"/>
      <c r="S7" s="607"/>
      <c r="T7" s="607"/>
      <c r="U7" s="626"/>
    </row>
    <row r="8" spans="1:33" ht="25.5" x14ac:dyDescent="0.25">
      <c r="A8" s="608"/>
      <c r="B8" s="608"/>
      <c r="C8" s="621"/>
      <c r="D8" s="621"/>
      <c r="E8" s="621"/>
      <c r="F8" s="621"/>
      <c r="G8" s="621"/>
      <c r="H8" s="411" t="s">
        <v>107</v>
      </c>
      <c r="I8" s="411" t="s">
        <v>12</v>
      </c>
      <c r="J8" s="411" t="s">
        <v>107</v>
      </c>
      <c r="K8" s="411" t="s">
        <v>12</v>
      </c>
      <c r="L8" s="411" t="s">
        <v>107</v>
      </c>
      <c r="M8" s="411" t="s">
        <v>12</v>
      </c>
      <c r="N8" s="411" t="s">
        <v>107</v>
      </c>
      <c r="O8" s="411" t="s">
        <v>12</v>
      </c>
      <c r="P8" s="411" t="s">
        <v>107</v>
      </c>
      <c r="Q8" s="411" t="s">
        <v>12</v>
      </c>
      <c r="R8" s="608"/>
      <c r="S8" s="608"/>
      <c r="T8" s="608"/>
      <c r="U8" s="627"/>
    </row>
    <row r="9" spans="1:33" s="362" customFormat="1" ht="15.6" x14ac:dyDescent="0.3">
      <c r="A9" s="412"/>
      <c r="B9" s="413"/>
      <c r="C9" s="414"/>
      <c r="D9" s="414"/>
      <c r="E9" s="414"/>
      <c r="F9" s="415"/>
      <c r="G9" s="414"/>
      <c r="H9" s="416"/>
      <c r="I9" s="416"/>
      <c r="J9" s="416"/>
      <c r="K9" s="416"/>
      <c r="L9" s="416"/>
      <c r="M9" s="416"/>
      <c r="N9" s="416"/>
      <c r="O9" s="416"/>
      <c r="P9" s="416"/>
      <c r="Q9" s="416"/>
      <c r="R9" s="417"/>
      <c r="S9" s="417"/>
      <c r="T9" s="417"/>
      <c r="U9" s="418"/>
    </row>
    <row r="10" spans="1:33" ht="15.75" x14ac:dyDescent="0.25">
      <c r="A10" s="632" t="s">
        <v>1384</v>
      </c>
      <c r="B10" s="632" t="s">
        <v>1385</v>
      </c>
      <c r="C10" s="249"/>
      <c r="D10" s="249"/>
      <c r="E10" s="249"/>
      <c r="F10" s="249"/>
      <c r="G10" s="254"/>
      <c r="H10" s="254"/>
      <c r="I10" s="270"/>
      <c r="J10" s="254"/>
      <c r="K10" s="270"/>
      <c r="L10" s="254"/>
      <c r="M10" s="270"/>
      <c r="N10" s="254"/>
      <c r="O10" s="270"/>
      <c r="P10" s="384">
        <f t="shared" ref="P10:P29" si="0">H10+J10+L10+N10</f>
        <v>0</v>
      </c>
      <c r="Q10" s="385">
        <f t="shared" ref="Q10:Q29" si="1">I10+K10+M10+O10</f>
        <v>0</v>
      </c>
      <c r="R10" s="254"/>
      <c r="S10" s="254"/>
      <c r="T10" s="254"/>
      <c r="U10" s="73"/>
    </row>
    <row r="11" spans="1:33" ht="15.75" x14ac:dyDescent="0.25">
      <c r="A11" s="633"/>
      <c r="B11" s="633"/>
      <c r="C11" s="249"/>
      <c r="D11" s="249"/>
      <c r="E11" s="249"/>
      <c r="F11" s="249"/>
      <c r="G11" s="254"/>
      <c r="H11" s="254"/>
      <c r="I11" s="270"/>
      <c r="J11" s="254"/>
      <c r="K11" s="270"/>
      <c r="L11" s="254"/>
      <c r="M11" s="270"/>
      <c r="N11" s="254"/>
      <c r="O11" s="270"/>
      <c r="P11" s="384">
        <f t="shared" si="0"/>
        <v>0</v>
      </c>
      <c r="Q11" s="385">
        <f t="shared" si="1"/>
        <v>0</v>
      </c>
      <c r="R11" s="254"/>
      <c r="S11" s="254"/>
      <c r="T11" s="254"/>
      <c r="U11" s="73"/>
    </row>
    <row r="12" spans="1:33" ht="15.75" x14ac:dyDescent="0.25">
      <c r="A12" s="633"/>
      <c r="B12" s="633"/>
      <c r="C12" s="249"/>
      <c r="D12" s="249"/>
      <c r="E12" s="249"/>
      <c r="F12" s="249"/>
      <c r="G12" s="254"/>
      <c r="H12" s="254"/>
      <c r="I12" s="270"/>
      <c r="J12" s="254"/>
      <c r="K12" s="270"/>
      <c r="L12" s="254"/>
      <c r="M12" s="270"/>
      <c r="N12" s="254"/>
      <c r="O12" s="270"/>
      <c r="P12" s="384">
        <f t="shared" si="0"/>
        <v>0</v>
      </c>
      <c r="Q12" s="385">
        <f t="shared" si="1"/>
        <v>0</v>
      </c>
      <c r="R12" s="254"/>
      <c r="S12" s="254"/>
      <c r="T12" s="254"/>
      <c r="U12" s="73"/>
    </row>
    <row r="13" spans="1:33" ht="15.75" x14ac:dyDescent="0.25">
      <c r="A13" s="633"/>
      <c r="B13" s="633"/>
      <c r="C13" s="249"/>
      <c r="D13" s="249"/>
      <c r="E13" s="249"/>
      <c r="F13" s="249"/>
      <c r="G13" s="254"/>
      <c r="H13" s="254"/>
      <c r="I13" s="270"/>
      <c r="J13" s="254"/>
      <c r="K13" s="270"/>
      <c r="L13" s="254"/>
      <c r="M13" s="270"/>
      <c r="N13" s="254"/>
      <c r="O13" s="270"/>
      <c r="P13" s="384">
        <f t="shared" si="0"/>
        <v>0</v>
      </c>
      <c r="Q13" s="385">
        <f t="shared" si="1"/>
        <v>0</v>
      </c>
      <c r="R13" s="254"/>
      <c r="S13" s="254"/>
      <c r="T13" s="254"/>
      <c r="U13" s="73"/>
    </row>
    <row r="14" spans="1:33" ht="15.75" x14ac:dyDescent="0.25">
      <c r="A14" s="633"/>
      <c r="B14" s="633"/>
      <c r="C14" s="249"/>
      <c r="D14" s="249"/>
      <c r="E14" s="249"/>
      <c r="F14" s="249"/>
      <c r="G14" s="254"/>
      <c r="H14" s="254"/>
      <c r="I14" s="270"/>
      <c r="J14" s="254"/>
      <c r="K14" s="270"/>
      <c r="L14" s="254"/>
      <c r="M14" s="270"/>
      <c r="N14" s="254"/>
      <c r="O14" s="270"/>
      <c r="P14" s="384">
        <f t="shared" si="0"/>
        <v>0</v>
      </c>
      <c r="Q14" s="385">
        <f t="shared" si="1"/>
        <v>0</v>
      </c>
      <c r="R14" s="254"/>
      <c r="S14" s="254"/>
      <c r="T14" s="254"/>
      <c r="U14" s="73"/>
    </row>
    <row r="15" spans="1:33" ht="15.75" x14ac:dyDescent="0.25">
      <c r="A15" s="633"/>
      <c r="B15" s="634"/>
      <c r="C15" s="249"/>
      <c r="D15" s="249"/>
      <c r="E15" s="249"/>
      <c r="F15" s="249"/>
      <c r="G15" s="254"/>
      <c r="H15" s="254"/>
      <c r="I15" s="270"/>
      <c r="J15" s="254"/>
      <c r="K15" s="270"/>
      <c r="L15" s="254"/>
      <c r="M15" s="270"/>
      <c r="N15" s="254"/>
      <c r="O15" s="270"/>
      <c r="P15" s="384">
        <f t="shared" si="0"/>
        <v>0</v>
      </c>
      <c r="Q15" s="385">
        <f t="shared" si="1"/>
        <v>0</v>
      </c>
      <c r="R15" s="254"/>
      <c r="S15" s="254"/>
      <c r="T15" s="254"/>
      <c r="U15" s="73"/>
    </row>
    <row r="16" spans="1:33" ht="15.75" x14ac:dyDescent="0.25">
      <c r="A16" s="633"/>
      <c r="B16" s="632" t="s">
        <v>1387</v>
      </c>
      <c r="C16" s="249"/>
      <c r="D16" s="249"/>
      <c r="E16" s="249"/>
      <c r="F16" s="249"/>
      <c r="G16" s="254"/>
      <c r="H16" s="254"/>
      <c r="I16" s="270"/>
      <c r="J16" s="254"/>
      <c r="K16" s="270"/>
      <c r="L16" s="254"/>
      <c r="M16" s="270"/>
      <c r="N16" s="254"/>
      <c r="O16" s="270"/>
      <c r="P16" s="384">
        <f t="shared" si="0"/>
        <v>0</v>
      </c>
      <c r="Q16" s="385">
        <f t="shared" si="1"/>
        <v>0</v>
      </c>
      <c r="R16" s="254"/>
      <c r="S16" s="254"/>
      <c r="T16" s="254"/>
      <c r="U16" s="73"/>
    </row>
    <row r="17" spans="1:21" ht="15.75" x14ac:dyDescent="0.25">
      <c r="A17" s="633"/>
      <c r="B17" s="633"/>
      <c r="C17" s="249"/>
      <c r="D17" s="249"/>
      <c r="E17" s="249"/>
      <c r="F17" s="249"/>
      <c r="G17" s="254"/>
      <c r="H17" s="254"/>
      <c r="I17" s="270"/>
      <c r="J17" s="254"/>
      <c r="K17" s="270"/>
      <c r="L17" s="254"/>
      <c r="M17" s="270"/>
      <c r="N17" s="254"/>
      <c r="O17" s="270"/>
      <c r="P17" s="384">
        <f t="shared" si="0"/>
        <v>0</v>
      </c>
      <c r="Q17" s="385">
        <f t="shared" si="1"/>
        <v>0</v>
      </c>
      <c r="R17" s="254"/>
      <c r="S17" s="254"/>
      <c r="T17" s="254"/>
      <c r="U17" s="73"/>
    </row>
    <row r="18" spans="1:21" ht="15.75" x14ac:dyDescent="0.25">
      <c r="A18" s="633"/>
      <c r="B18" s="633"/>
      <c r="C18" s="249"/>
      <c r="D18" s="249"/>
      <c r="E18" s="249"/>
      <c r="F18" s="249"/>
      <c r="G18" s="254"/>
      <c r="H18" s="254"/>
      <c r="I18" s="270"/>
      <c r="J18" s="254"/>
      <c r="K18" s="270"/>
      <c r="L18" s="254"/>
      <c r="M18" s="270"/>
      <c r="N18" s="254"/>
      <c r="O18" s="270"/>
      <c r="P18" s="384">
        <f t="shared" si="0"/>
        <v>0</v>
      </c>
      <c r="Q18" s="385">
        <f t="shared" si="1"/>
        <v>0</v>
      </c>
      <c r="R18" s="254"/>
      <c r="S18" s="254"/>
      <c r="T18" s="254"/>
      <c r="U18" s="73"/>
    </row>
    <row r="19" spans="1:21" ht="15.75" x14ac:dyDescent="0.25">
      <c r="A19" s="633"/>
      <c r="B19" s="633"/>
      <c r="C19" s="249"/>
      <c r="D19" s="249"/>
      <c r="E19" s="249"/>
      <c r="F19" s="249"/>
      <c r="G19" s="254"/>
      <c r="H19" s="254"/>
      <c r="I19" s="270"/>
      <c r="J19" s="254"/>
      <c r="K19" s="270"/>
      <c r="L19" s="254"/>
      <c r="M19" s="270"/>
      <c r="N19" s="254"/>
      <c r="O19" s="270"/>
      <c r="P19" s="384">
        <f t="shared" si="0"/>
        <v>0</v>
      </c>
      <c r="Q19" s="385">
        <f t="shared" si="1"/>
        <v>0</v>
      </c>
      <c r="R19" s="254"/>
      <c r="S19" s="254"/>
      <c r="T19" s="254"/>
      <c r="U19" s="73"/>
    </row>
    <row r="20" spans="1:21" ht="15.75" x14ac:dyDescent="0.25">
      <c r="A20" s="633"/>
      <c r="B20" s="634"/>
      <c r="C20" s="249"/>
      <c r="D20" s="249"/>
      <c r="E20" s="249"/>
      <c r="F20" s="249"/>
      <c r="G20" s="249"/>
      <c r="H20" s="249"/>
      <c r="I20" s="230"/>
      <c r="J20" s="249"/>
      <c r="K20" s="230"/>
      <c r="L20" s="249"/>
      <c r="M20" s="230"/>
      <c r="N20" s="249"/>
      <c r="O20" s="230"/>
      <c r="P20" s="376">
        <f t="shared" si="0"/>
        <v>0</v>
      </c>
      <c r="Q20" s="377">
        <f t="shared" si="1"/>
        <v>0</v>
      </c>
      <c r="R20" s="249"/>
      <c r="S20" s="249"/>
      <c r="T20" s="249"/>
      <c r="U20" s="323"/>
    </row>
    <row r="21" spans="1:21" ht="15.75" x14ac:dyDescent="0.25">
      <c r="A21" s="633"/>
      <c r="B21" s="632" t="s">
        <v>1388</v>
      </c>
      <c r="C21" s="249"/>
      <c r="D21" s="249"/>
      <c r="E21" s="249"/>
      <c r="F21" s="249"/>
      <c r="G21" s="254"/>
      <c r="H21" s="250"/>
      <c r="I21" s="350"/>
      <c r="J21" s="250"/>
      <c r="K21" s="350"/>
      <c r="L21" s="250"/>
      <c r="M21" s="230"/>
      <c r="N21" s="249"/>
      <c r="O21" s="230"/>
      <c r="P21" s="376">
        <f t="shared" si="0"/>
        <v>0</v>
      </c>
      <c r="Q21" s="388">
        <f t="shared" si="1"/>
        <v>0</v>
      </c>
      <c r="R21" s="249"/>
      <c r="S21" s="249"/>
      <c r="T21" s="249"/>
      <c r="U21" s="249"/>
    </row>
    <row r="22" spans="1:21" ht="15.75" x14ac:dyDescent="0.25">
      <c r="A22" s="633"/>
      <c r="B22" s="633"/>
      <c r="C22" s="249"/>
      <c r="D22" s="249"/>
      <c r="E22" s="249"/>
      <c r="F22" s="249"/>
      <c r="G22" s="254"/>
      <c r="H22" s="250"/>
      <c r="I22" s="350"/>
      <c r="J22" s="250"/>
      <c r="K22" s="350"/>
      <c r="L22" s="250"/>
      <c r="M22" s="230"/>
      <c r="N22" s="249"/>
      <c r="O22" s="230"/>
      <c r="P22" s="376">
        <f t="shared" si="0"/>
        <v>0</v>
      </c>
      <c r="Q22" s="388">
        <f t="shared" si="1"/>
        <v>0</v>
      </c>
      <c r="R22" s="249"/>
      <c r="S22" s="249"/>
      <c r="T22" s="249"/>
      <c r="U22" s="249"/>
    </row>
    <row r="23" spans="1:21" ht="15.75" x14ac:dyDescent="0.25">
      <c r="A23" s="633"/>
      <c r="B23" s="633"/>
      <c r="C23" s="249"/>
      <c r="D23" s="249"/>
      <c r="E23" s="249"/>
      <c r="F23" s="249"/>
      <c r="G23" s="254"/>
      <c r="H23" s="250"/>
      <c r="I23" s="350"/>
      <c r="J23" s="250"/>
      <c r="K23" s="350"/>
      <c r="L23" s="250"/>
      <c r="M23" s="230"/>
      <c r="N23" s="249"/>
      <c r="O23" s="230"/>
      <c r="P23" s="376">
        <f t="shared" si="0"/>
        <v>0</v>
      </c>
      <c r="Q23" s="388">
        <f t="shared" si="1"/>
        <v>0</v>
      </c>
      <c r="R23" s="249"/>
      <c r="S23" s="249"/>
      <c r="T23" s="249"/>
      <c r="U23" s="249"/>
    </row>
    <row r="24" spans="1:21" ht="15.75" x14ac:dyDescent="0.25">
      <c r="A24" s="633"/>
      <c r="B24" s="634"/>
      <c r="C24" s="249"/>
      <c r="D24" s="249"/>
      <c r="E24" s="249"/>
      <c r="F24" s="249"/>
      <c r="G24" s="254"/>
      <c r="H24" s="250"/>
      <c r="I24" s="350"/>
      <c r="J24" s="250"/>
      <c r="K24" s="350"/>
      <c r="L24" s="250"/>
      <c r="M24" s="230"/>
      <c r="N24" s="249"/>
      <c r="O24" s="230"/>
      <c r="P24" s="376">
        <f t="shared" si="0"/>
        <v>0</v>
      </c>
      <c r="Q24" s="388">
        <f t="shared" si="1"/>
        <v>0</v>
      </c>
      <c r="R24" s="249"/>
      <c r="S24" s="249"/>
      <c r="T24" s="249"/>
      <c r="U24" s="249"/>
    </row>
    <row r="25" spans="1:21" ht="15.75" x14ac:dyDescent="0.25">
      <c r="A25" s="633"/>
      <c r="B25" s="635" t="s">
        <v>1389</v>
      </c>
      <c r="C25" s="249"/>
      <c r="D25" s="249"/>
      <c r="E25" s="249"/>
      <c r="F25" s="249"/>
      <c r="G25" s="254"/>
      <c r="H25" s="250"/>
      <c r="I25" s="350"/>
      <c r="J25" s="250"/>
      <c r="K25" s="350"/>
      <c r="L25" s="250"/>
      <c r="M25" s="230"/>
      <c r="N25" s="249"/>
      <c r="O25" s="230"/>
      <c r="P25" s="376">
        <f t="shared" si="0"/>
        <v>0</v>
      </c>
      <c r="Q25" s="388">
        <f t="shared" si="1"/>
        <v>0</v>
      </c>
      <c r="R25" s="249"/>
      <c r="S25" s="249"/>
      <c r="T25" s="249"/>
      <c r="U25" s="249"/>
    </row>
    <row r="26" spans="1:21" ht="15.75" customHeight="1" x14ac:dyDescent="0.25">
      <c r="A26" s="633"/>
      <c r="B26" s="635"/>
      <c r="C26" s="249"/>
      <c r="D26" s="249"/>
      <c r="E26" s="249"/>
      <c r="F26" s="249"/>
      <c r="G26" s="254"/>
      <c r="H26" s="250"/>
      <c r="I26" s="350"/>
      <c r="J26" s="250"/>
      <c r="K26" s="350"/>
      <c r="L26" s="250"/>
      <c r="M26" s="230"/>
      <c r="N26" s="249"/>
      <c r="O26" s="230"/>
      <c r="P26" s="376">
        <f t="shared" si="0"/>
        <v>0</v>
      </c>
      <c r="Q26" s="388">
        <f t="shared" si="1"/>
        <v>0</v>
      </c>
      <c r="R26" s="249"/>
      <c r="S26" s="249"/>
      <c r="T26" s="249"/>
      <c r="U26" s="249"/>
    </row>
    <row r="27" spans="1:21" ht="15.75" x14ac:dyDescent="0.25">
      <c r="A27" s="633"/>
      <c r="B27" s="635"/>
      <c r="C27" s="249"/>
      <c r="D27" s="249"/>
      <c r="E27" s="249"/>
      <c r="F27" s="249"/>
      <c r="G27" s="254"/>
      <c r="H27" s="250"/>
      <c r="I27" s="350"/>
      <c r="J27" s="250"/>
      <c r="K27" s="350"/>
      <c r="L27" s="250"/>
      <c r="M27" s="230"/>
      <c r="N27" s="249"/>
      <c r="O27" s="230"/>
      <c r="P27" s="376">
        <f t="shared" si="0"/>
        <v>0</v>
      </c>
      <c r="Q27" s="388">
        <f t="shared" si="1"/>
        <v>0</v>
      </c>
      <c r="R27" s="249"/>
      <c r="S27" s="249"/>
      <c r="T27" s="249"/>
      <c r="U27" s="249"/>
    </row>
    <row r="28" spans="1:21" ht="15.75" x14ac:dyDescent="0.25">
      <c r="A28" s="633"/>
      <c r="B28" s="635"/>
      <c r="C28" s="249"/>
      <c r="D28" s="249"/>
      <c r="E28" s="249"/>
      <c r="F28" s="249"/>
      <c r="G28" s="249"/>
      <c r="H28" s="249"/>
      <c r="I28" s="230"/>
      <c r="J28" s="249"/>
      <c r="K28" s="230"/>
      <c r="L28" s="249"/>
      <c r="M28" s="230"/>
      <c r="N28" s="249"/>
      <c r="O28" s="230"/>
      <c r="P28" s="376">
        <f t="shared" si="0"/>
        <v>0</v>
      </c>
      <c r="Q28" s="377">
        <f t="shared" si="1"/>
        <v>0</v>
      </c>
      <c r="R28" s="249"/>
      <c r="S28" s="249"/>
      <c r="T28" s="249"/>
      <c r="U28" s="249"/>
    </row>
    <row r="29" spans="1:21" ht="15.75" x14ac:dyDescent="0.25">
      <c r="A29" s="634"/>
      <c r="B29" s="635"/>
      <c r="C29" s="249"/>
      <c r="D29" s="249"/>
      <c r="E29" s="249"/>
      <c r="F29" s="249"/>
      <c r="G29" s="249"/>
      <c r="H29" s="249"/>
      <c r="I29" s="230"/>
      <c r="J29" s="249"/>
      <c r="K29" s="230"/>
      <c r="L29" s="249"/>
      <c r="M29" s="230"/>
      <c r="N29" s="249"/>
      <c r="O29" s="230"/>
      <c r="P29" s="376">
        <f t="shared" si="0"/>
        <v>0</v>
      </c>
      <c r="Q29" s="377">
        <f t="shared" si="1"/>
        <v>0</v>
      </c>
      <c r="R29" s="249"/>
      <c r="S29" s="249"/>
      <c r="T29" s="249"/>
      <c r="U29" s="249"/>
    </row>
    <row r="30" spans="1:21" ht="15.6" x14ac:dyDescent="0.3">
      <c r="A30" s="641" t="s">
        <v>477</v>
      </c>
      <c r="B30" s="642"/>
      <c r="C30" s="642"/>
      <c r="D30" s="642"/>
      <c r="E30" s="642"/>
      <c r="F30" s="642"/>
      <c r="G30" s="642"/>
      <c r="H30" s="642"/>
      <c r="I30" s="642"/>
      <c r="J30" s="642"/>
      <c r="K30" s="642"/>
      <c r="L30" s="642"/>
      <c r="M30" s="642"/>
      <c r="N30" s="642"/>
      <c r="O30" s="642"/>
      <c r="P30" s="642"/>
      <c r="Q30" s="642"/>
      <c r="R30" s="642"/>
      <c r="S30" s="642"/>
      <c r="T30" s="642"/>
      <c r="U30" s="643"/>
    </row>
    <row r="31" spans="1:21" ht="15.75" customHeight="1" x14ac:dyDescent="0.25">
      <c r="A31" s="632" t="s">
        <v>1394</v>
      </c>
      <c r="B31" s="635" t="s">
        <v>1395</v>
      </c>
      <c r="C31" s="249"/>
      <c r="D31" s="249"/>
      <c r="E31" s="249"/>
      <c r="F31" s="249"/>
      <c r="G31" s="254"/>
      <c r="H31" s="249"/>
      <c r="I31" s="230"/>
      <c r="J31" s="249"/>
      <c r="K31" s="230"/>
      <c r="L31" s="249"/>
      <c r="M31" s="230"/>
      <c r="N31" s="249"/>
      <c r="O31" s="230"/>
      <c r="P31" s="376">
        <f t="shared" ref="P31:P42" si="2">H31+J31+L31+N31</f>
        <v>0</v>
      </c>
      <c r="Q31" s="377">
        <f t="shared" ref="Q31:Q42" si="3">I31+K31+M31+O31</f>
        <v>0</v>
      </c>
      <c r="R31" s="249"/>
      <c r="S31" s="249"/>
      <c r="T31" s="249"/>
      <c r="U31" s="272"/>
    </row>
    <row r="32" spans="1:21" ht="15.75" x14ac:dyDescent="0.25">
      <c r="A32" s="633"/>
      <c r="B32" s="635"/>
      <c r="C32" s="249"/>
      <c r="D32" s="249"/>
      <c r="E32" s="249"/>
      <c r="F32" s="249"/>
      <c r="G32" s="254"/>
      <c r="H32" s="249"/>
      <c r="I32" s="230"/>
      <c r="J32" s="249"/>
      <c r="K32" s="230"/>
      <c r="L32" s="249"/>
      <c r="M32" s="230"/>
      <c r="N32" s="249"/>
      <c r="O32" s="230"/>
      <c r="P32" s="376">
        <f t="shared" si="2"/>
        <v>0</v>
      </c>
      <c r="Q32" s="377">
        <f t="shared" si="3"/>
        <v>0</v>
      </c>
      <c r="R32" s="249"/>
      <c r="S32" s="249"/>
      <c r="T32" s="249"/>
      <c r="U32" s="272"/>
    </row>
    <row r="33" spans="1:21" ht="15.75" x14ac:dyDescent="0.25">
      <c r="A33" s="633"/>
      <c r="B33" s="635"/>
      <c r="C33" s="249"/>
      <c r="D33" s="249"/>
      <c r="E33" s="249"/>
      <c r="F33" s="249"/>
      <c r="G33" s="254"/>
      <c r="H33" s="249"/>
      <c r="I33" s="230"/>
      <c r="J33" s="249"/>
      <c r="K33" s="230"/>
      <c r="L33" s="249"/>
      <c r="M33" s="230"/>
      <c r="N33" s="249"/>
      <c r="O33" s="230"/>
      <c r="P33" s="376">
        <f t="shared" si="2"/>
        <v>0</v>
      </c>
      <c r="Q33" s="377">
        <f t="shared" si="3"/>
        <v>0</v>
      </c>
      <c r="R33" s="249"/>
      <c r="S33" s="249"/>
      <c r="T33" s="249"/>
      <c r="U33" s="272"/>
    </row>
    <row r="34" spans="1:21" ht="15.75" x14ac:dyDescent="0.25">
      <c r="A34" s="633"/>
      <c r="B34" s="635"/>
      <c r="C34" s="249"/>
      <c r="D34" s="249"/>
      <c r="E34" s="249"/>
      <c r="F34" s="249"/>
      <c r="G34" s="254"/>
      <c r="H34" s="249"/>
      <c r="I34" s="230"/>
      <c r="J34" s="249"/>
      <c r="K34" s="230"/>
      <c r="L34" s="249"/>
      <c r="M34" s="230"/>
      <c r="N34" s="249"/>
      <c r="O34" s="230"/>
      <c r="P34" s="376">
        <f t="shared" si="2"/>
        <v>0</v>
      </c>
      <c r="Q34" s="377">
        <f t="shared" si="3"/>
        <v>0</v>
      </c>
      <c r="R34" s="249"/>
      <c r="S34" s="249"/>
      <c r="T34" s="249"/>
      <c r="U34" s="272"/>
    </row>
    <row r="35" spans="1:21" ht="15.75" x14ac:dyDescent="0.25">
      <c r="A35" s="633"/>
      <c r="B35" s="635"/>
      <c r="C35" s="249"/>
      <c r="D35" s="249"/>
      <c r="E35" s="249"/>
      <c r="F35" s="249"/>
      <c r="G35" s="254"/>
      <c r="H35" s="249"/>
      <c r="I35" s="230"/>
      <c r="J35" s="249"/>
      <c r="K35" s="230"/>
      <c r="L35" s="249"/>
      <c r="M35" s="230"/>
      <c r="N35" s="249"/>
      <c r="O35" s="230"/>
      <c r="P35" s="376">
        <f t="shared" si="2"/>
        <v>0</v>
      </c>
      <c r="Q35" s="377">
        <f t="shared" si="3"/>
        <v>0</v>
      </c>
      <c r="R35" s="249"/>
      <c r="S35" s="249"/>
      <c r="T35" s="249"/>
      <c r="U35" s="272"/>
    </row>
    <row r="36" spans="1:21" ht="15.75" x14ac:dyDescent="0.25">
      <c r="A36" s="634"/>
      <c r="B36" s="635"/>
      <c r="C36" s="249"/>
      <c r="D36" s="249"/>
      <c r="E36" s="249"/>
      <c r="F36" s="249"/>
      <c r="G36" s="254"/>
      <c r="H36" s="249"/>
      <c r="I36" s="230"/>
      <c r="J36" s="249"/>
      <c r="K36" s="230"/>
      <c r="L36" s="249"/>
      <c r="M36" s="230"/>
      <c r="N36" s="249"/>
      <c r="O36" s="230"/>
      <c r="P36" s="376">
        <f t="shared" si="2"/>
        <v>0</v>
      </c>
      <c r="Q36" s="377">
        <f t="shared" si="3"/>
        <v>0</v>
      </c>
      <c r="R36" s="249"/>
      <c r="S36" s="249"/>
      <c r="T36" s="249"/>
      <c r="U36" s="272"/>
    </row>
    <row r="37" spans="1:21" ht="15.75" x14ac:dyDescent="0.25">
      <c r="A37" s="635" t="s">
        <v>1392</v>
      </c>
      <c r="B37" s="635" t="s">
        <v>1396</v>
      </c>
      <c r="C37" s="249"/>
      <c r="D37" s="249"/>
      <c r="E37" s="249"/>
      <c r="F37" s="249"/>
      <c r="G37" s="249"/>
      <c r="H37" s="249"/>
      <c r="I37" s="230"/>
      <c r="J37" s="249"/>
      <c r="K37" s="230"/>
      <c r="L37" s="250"/>
      <c r="M37" s="230"/>
      <c r="N37" s="249"/>
      <c r="O37" s="230"/>
      <c r="P37" s="378">
        <f t="shared" si="2"/>
        <v>0</v>
      </c>
      <c r="Q37" s="377">
        <f t="shared" si="3"/>
        <v>0</v>
      </c>
      <c r="R37" s="249"/>
      <c r="S37" s="249"/>
      <c r="T37" s="249"/>
      <c r="U37" s="323"/>
    </row>
    <row r="38" spans="1:21" ht="15.75" x14ac:dyDescent="0.25">
      <c r="A38" s="635"/>
      <c r="B38" s="635"/>
      <c r="C38" s="249"/>
      <c r="D38" s="249"/>
      <c r="E38" s="249"/>
      <c r="F38" s="249"/>
      <c r="G38" s="249"/>
      <c r="H38" s="249"/>
      <c r="I38" s="230"/>
      <c r="J38" s="249"/>
      <c r="K38" s="230"/>
      <c r="L38" s="250"/>
      <c r="M38" s="230"/>
      <c r="N38" s="249"/>
      <c r="O38" s="230"/>
      <c r="P38" s="378">
        <f t="shared" si="2"/>
        <v>0</v>
      </c>
      <c r="Q38" s="377">
        <f t="shared" si="3"/>
        <v>0</v>
      </c>
      <c r="R38" s="249"/>
      <c r="S38" s="249"/>
      <c r="T38" s="249"/>
      <c r="U38" s="323"/>
    </row>
    <row r="39" spans="1:21" ht="15.75" x14ac:dyDescent="0.25">
      <c r="A39" s="635"/>
      <c r="B39" s="635"/>
      <c r="C39" s="249"/>
      <c r="D39" s="249"/>
      <c r="E39" s="249"/>
      <c r="F39" s="249"/>
      <c r="G39" s="249"/>
      <c r="H39" s="249"/>
      <c r="I39" s="230"/>
      <c r="J39" s="249"/>
      <c r="K39" s="230"/>
      <c r="L39" s="250"/>
      <c r="M39" s="230"/>
      <c r="N39" s="249"/>
      <c r="O39" s="230"/>
      <c r="P39" s="378">
        <f t="shared" si="2"/>
        <v>0</v>
      </c>
      <c r="Q39" s="377">
        <f t="shared" si="3"/>
        <v>0</v>
      </c>
      <c r="R39" s="249"/>
      <c r="S39" s="249"/>
      <c r="T39" s="249"/>
      <c r="U39" s="323"/>
    </row>
    <row r="40" spans="1:21" ht="15.75" x14ac:dyDescent="0.25">
      <c r="A40" s="635"/>
      <c r="B40" s="635"/>
      <c r="C40" s="249"/>
      <c r="D40" s="249"/>
      <c r="E40" s="249"/>
      <c r="F40" s="249"/>
      <c r="G40" s="249"/>
      <c r="H40" s="249"/>
      <c r="I40" s="230"/>
      <c r="J40" s="249"/>
      <c r="K40" s="230"/>
      <c r="L40" s="250"/>
      <c r="M40" s="230"/>
      <c r="N40" s="249"/>
      <c r="O40" s="230"/>
      <c r="P40" s="378">
        <f t="shared" si="2"/>
        <v>0</v>
      </c>
      <c r="Q40" s="377">
        <f t="shared" si="3"/>
        <v>0</v>
      </c>
      <c r="R40" s="249"/>
      <c r="S40" s="249"/>
      <c r="T40" s="249"/>
      <c r="U40" s="323"/>
    </row>
    <row r="41" spans="1:21" ht="15.75" x14ac:dyDescent="0.25">
      <c r="A41" s="635"/>
      <c r="B41" s="635"/>
      <c r="C41" s="249"/>
      <c r="D41" s="249"/>
      <c r="E41" s="249"/>
      <c r="F41" s="249"/>
      <c r="G41" s="249"/>
      <c r="H41" s="249"/>
      <c r="I41" s="230"/>
      <c r="J41" s="249"/>
      <c r="K41" s="230"/>
      <c r="L41" s="250"/>
      <c r="M41" s="230"/>
      <c r="N41" s="249"/>
      <c r="O41" s="230"/>
      <c r="P41" s="378">
        <f t="shared" si="2"/>
        <v>0</v>
      </c>
      <c r="Q41" s="377">
        <f t="shared" si="3"/>
        <v>0</v>
      </c>
      <c r="R41" s="249"/>
      <c r="S41" s="249"/>
      <c r="T41" s="249"/>
      <c r="U41" s="323"/>
    </row>
    <row r="42" spans="1:21" ht="15.75" x14ac:dyDescent="0.25">
      <c r="A42" s="635"/>
      <c r="B42" s="635"/>
      <c r="C42" s="249"/>
      <c r="D42" s="249"/>
      <c r="E42" s="249"/>
      <c r="F42" s="249"/>
      <c r="G42" s="249"/>
      <c r="H42" s="249"/>
      <c r="I42" s="230"/>
      <c r="J42" s="249"/>
      <c r="K42" s="230"/>
      <c r="L42" s="249"/>
      <c r="M42" s="230"/>
      <c r="N42" s="250"/>
      <c r="O42" s="230"/>
      <c r="P42" s="378">
        <f t="shared" si="2"/>
        <v>0</v>
      </c>
      <c r="Q42" s="377">
        <f t="shared" si="3"/>
        <v>0</v>
      </c>
      <c r="R42" s="249"/>
      <c r="S42" s="249"/>
      <c r="T42" s="249"/>
      <c r="U42" s="323"/>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89"/>
    </row>
    <row r="46" spans="1:21" x14ac:dyDescent="0.25">
      <c r="I46"/>
      <c r="K46"/>
      <c r="M46"/>
      <c r="O46"/>
      <c r="Q46" s="389"/>
    </row>
    <row r="47" spans="1:21" x14ac:dyDescent="0.25">
      <c r="I47"/>
      <c r="K47"/>
      <c r="M47"/>
      <c r="O47"/>
      <c r="Q47" s="389"/>
    </row>
    <row r="48" spans="1:21" x14ac:dyDescent="0.25">
      <c r="I48"/>
      <c r="K48"/>
      <c r="M48"/>
      <c r="O48"/>
      <c r="Q48" s="389"/>
    </row>
    <row r="49" spans="3:17" x14ac:dyDescent="0.25">
      <c r="C49" s="435"/>
      <c r="I49"/>
      <c r="K49"/>
      <c r="M49"/>
      <c r="O49"/>
      <c r="Q49" s="389"/>
    </row>
    <row r="50" spans="3:17" x14ac:dyDescent="0.25">
      <c r="C50" s="435"/>
      <c r="I50"/>
      <c r="K50"/>
      <c r="M50"/>
      <c r="O50"/>
      <c r="Q50" s="389"/>
    </row>
    <row r="51" spans="3:17" x14ac:dyDescent="0.25">
      <c r="C51" s="435"/>
      <c r="I51"/>
      <c r="K51"/>
      <c r="M51"/>
      <c r="O51"/>
      <c r="Q51" s="389"/>
    </row>
    <row r="52" spans="3:17" x14ac:dyDescent="0.25">
      <c r="C52" s="435"/>
      <c r="I52"/>
      <c r="K52"/>
      <c r="M52"/>
      <c r="O52"/>
      <c r="Q52" s="389"/>
    </row>
    <row r="53" spans="3:17" x14ac:dyDescent="0.25">
      <c r="C53" s="435"/>
      <c r="I53"/>
      <c r="K53"/>
      <c r="M53"/>
      <c r="O53"/>
      <c r="Q53" s="389"/>
    </row>
    <row r="54" spans="3:17" x14ac:dyDescent="0.25">
      <c r="C54" s="435"/>
      <c r="I54"/>
      <c r="K54"/>
      <c r="M54"/>
      <c r="O54"/>
      <c r="Q54" s="389"/>
    </row>
    <row r="55" spans="3:17" x14ac:dyDescent="0.25">
      <c r="C55" s="435"/>
      <c r="I55"/>
      <c r="K55"/>
      <c r="M55"/>
      <c r="O55"/>
      <c r="Q55" s="389"/>
    </row>
    <row r="56" spans="3:17" x14ac:dyDescent="0.25">
      <c r="C56" s="435"/>
      <c r="I56"/>
      <c r="K56"/>
      <c r="M56"/>
      <c r="O56"/>
      <c r="Q56" s="389"/>
    </row>
    <row r="57" spans="3:17" x14ac:dyDescent="0.25">
      <c r="C57" s="435"/>
      <c r="I57"/>
      <c r="K57"/>
      <c r="M57"/>
      <c r="O57"/>
      <c r="Q57" s="389"/>
    </row>
    <row r="58" spans="3:17" x14ac:dyDescent="0.25">
      <c r="C58" s="435"/>
      <c r="I58"/>
      <c r="K58"/>
      <c r="M58"/>
      <c r="O58"/>
      <c r="Q58" s="389"/>
    </row>
    <row r="59" spans="3:17" x14ac:dyDescent="0.25">
      <c r="C59" s="435"/>
      <c r="I59"/>
      <c r="K59"/>
      <c r="M59"/>
      <c r="O59"/>
      <c r="Q59" s="389"/>
    </row>
    <row r="60" spans="3:17" x14ac:dyDescent="0.25">
      <c r="C60" s="435"/>
      <c r="I60"/>
      <c r="K60"/>
      <c r="M60"/>
      <c r="O60"/>
      <c r="Q60" s="389"/>
    </row>
    <row r="61" spans="3:17" x14ac:dyDescent="0.25">
      <c r="C61" s="435"/>
      <c r="I61"/>
      <c r="K61"/>
      <c r="M61"/>
      <c r="O61"/>
      <c r="Q61" s="389"/>
    </row>
    <row r="62" spans="3:17" x14ac:dyDescent="0.25">
      <c r="C62" s="435"/>
      <c r="I62"/>
      <c r="K62"/>
      <c r="M62"/>
      <c r="O62"/>
      <c r="Q62" s="389"/>
    </row>
    <row r="63" spans="3:17" x14ac:dyDescent="0.25">
      <c r="C63" s="435"/>
    </row>
    <row r="64" spans="3:17"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D24" sqref="D24"/>
    </sheetView>
  </sheetViews>
  <sheetFormatPr baseColWidth="10" defaultRowHeight="15" x14ac:dyDescent="0.25"/>
  <cols>
    <col min="1" max="1" width="21.7109375" customWidth="1"/>
    <col min="2" max="2" width="42.85546875" customWidth="1"/>
    <col min="3" max="3" width="27.42578125" customWidth="1"/>
    <col min="4" max="4" width="27.42578125" style="43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484" t="s">
        <v>1595</v>
      </c>
      <c r="D1" s="484" t="s">
        <v>1596</v>
      </c>
      <c r="E1" s="484" t="s">
        <v>1597</v>
      </c>
      <c r="F1" s="284"/>
      <c r="G1" s="284"/>
      <c r="H1" s="284" t="s">
        <v>114</v>
      </c>
      <c r="J1" s="284"/>
      <c r="K1" s="284"/>
      <c r="L1" s="284"/>
      <c r="M1" s="284"/>
      <c r="N1" s="284"/>
      <c r="O1" s="284"/>
      <c r="P1" s="284"/>
      <c r="Q1" s="284"/>
      <c r="R1" s="284"/>
      <c r="S1" s="284"/>
      <c r="T1" s="284"/>
      <c r="U1" s="284"/>
    </row>
    <row r="2" spans="1:21" s="285" customFormat="1" ht="18" customHeight="1" x14ac:dyDescent="0.3">
      <c r="A2" s="316"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1"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102</v>
      </c>
      <c r="S4" s="609" t="s">
        <v>109</v>
      </c>
      <c r="T4" s="609" t="s">
        <v>108</v>
      </c>
      <c r="U4" s="625" t="s">
        <v>88</v>
      </c>
    </row>
    <row r="5" spans="1:21" s="66" customFormat="1"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26"/>
    </row>
    <row r="6" spans="1:21" s="67" customFormat="1"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27"/>
    </row>
    <row r="7" spans="1:21" s="67"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21" ht="15.75" x14ac:dyDescent="0.25">
      <c r="A8" s="644" t="s">
        <v>1398</v>
      </c>
      <c r="B8" s="644" t="s">
        <v>111</v>
      </c>
      <c r="C8" s="323"/>
      <c r="D8" s="323"/>
      <c r="E8" s="323"/>
      <c r="F8" s="323"/>
      <c r="G8" s="73"/>
      <c r="H8" s="349"/>
      <c r="I8" s="352"/>
      <c r="J8" s="349"/>
      <c r="K8" s="352"/>
      <c r="L8" s="349"/>
      <c r="M8" s="352"/>
      <c r="N8" s="349"/>
      <c r="O8" s="352"/>
      <c r="P8" s="391">
        <f>H8+J8+L8+N8</f>
        <v>0</v>
      </c>
      <c r="Q8" s="392">
        <f>I8+K8+M8+O8</f>
        <v>0</v>
      </c>
      <c r="R8" s="346"/>
      <c r="S8" s="249"/>
      <c r="T8" s="249"/>
      <c r="U8" s="249"/>
    </row>
    <row r="9" spans="1:21" ht="15.75" x14ac:dyDescent="0.25">
      <c r="A9" s="644"/>
      <c r="B9" s="644"/>
      <c r="C9" s="323"/>
      <c r="D9" s="323"/>
      <c r="E9" s="323"/>
      <c r="F9" s="323"/>
      <c r="G9" s="73"/>
      <c r="H9" s="349"/>
      <c r="I9" s="352"/>
      <c r="J9" s="349"/>
      <c r="K9" s="352"/>
      <c r="L9" s="349"/>
      <c r="M9" s="352"/>
      <c r="N9" s="349"/>
      <c r="O9" s="352"/>
      <c r="P9" s="391">
        <f t="shared" ref="P9:P26" si="0">H9+J9+L9+N9</f>
        <v>0</v>
      </c>
      <c r="Q9" s="392">
        <f t="shared" ref="Q9:Q26" si="1">I9+K9+M9+O9</f>
        <v>0</v>
      </c>
      <c r="R9" s="346"/>
      <c r="S9" s="249"/>
      <c r="T9" s="249"/>
      <c r="U9" s="249"/>
    </row>
    <row r="10" spans="1:21" ht="15.75" x14ac:dyDescent="0.25">
      <c r="A10" s="644"/>
      <c r="B10" s="644"/>
      <c r="C10" s="323"/>
      <c r="D10" s="323"/>
      <c r="E10" s="323"/>
      <c r="F10" s="323"/>
      <c r="G10" s="73"/>
      <c r="H10" s="349"/>
      <c r="I10" s="352"/>
      <c r="J10" s="349"/>
      <c r="K10" s="352"/>
      <c r="L10" s="349"/>
      <c r="M10" s="352"/>
      <c r="N10" s="349"/>
      <c r="O10" s="352"/>
      <c r="P10" s="391">
        <f t="shared" si="0"/>
        <v>0</v>
      </c>
      <c r="Q10" s="392">
        <f t="shared" si="1"/>
        <v>0</v>
      </c>
      <c r="R10" s="346"/>
      <c r="S10" s="249"/>
      <c r="T10" s="249"/>
      <c r="U10" s="249"/>
    </row>
    <row r="11" spans="1:21" ht="15.75" x14ac:dyDescent="0.25">
      <c r="A11" s="644"/>
      <c r="B11" s="644"/>
      <c r="C11" s="323"/>
      <c r="D11" s="323"/>
      <c r="E11" s="323"/>
      <c r="F11" s="323"/>
      <c r="G11" s="73"/>
      <c r="H11" s="349"/>
      <c r="I11" s="352"/>
      <c r="J11" s="349"/>
      <c r="K11" s="352"/>
      <c r="L11" s="349"/>
      <c r="M11" s="352"/>
      <c r="N11" s="349"/>
      <c r="O11" s="352"/>
      <c r="P11" s="391">
        <f t="shared" si="0"/>
        <v>0</v>
      </c>
      <c r="Q11" s="392">
        <f t="shared" si="1"/>
        <v>0</v>
      </c>
      <c r="R11" s="346"/>
      <c r="S11" s="249"/>
      <c r="T11" s="249"/>
      <c r="U11" s="249"/>
    </row>
    <row r="12" spans="1:21" ht="15.75" x14ac:dyDescent="0.25">
      <c r="A12" s="644"/>
      <c r="B12" s="644"/>
      <c r="C12" s="323"/>
      <c r="D12" s="323"/>
      <c r="E12" s="323"/>
      <c r="F12" s="323"/>
      <c r="G12" s="73"/>
      <c r="H12" s="349"/>
      <c r="I12" s="352"/>
      <c r="J12" s="349"/>
      <c r="K12" s="352"/>
      <c r="L12" s="349"/>
      <c r="M12" s="352"/>
      <c r="N12" s="349"/>
      <c r="O12" s="352"/>
      <c r="P12" s="391">
        <f t="shared" si="0"/>
        <v>0</v>
      </c>
      <c r="Q12" s="392">
        <f t="shared" si="1"/>
        <v>0</v>
      </c>
      <c r="R12" s="346"/>
      <c r="S12" s="249"/>
      <c r="T12" s="249"/>
      <c r="U12" s="249"/>
    </row>
    <row r="13" spans="1:21" ht="15.75" x14ac:dyDescent="0.25">
      <c r="A13" s="644"/>
      <c r="B13" s="644"/>
      <c r="C13" s="323"/>
      <c r="D13" s="323"/>
      <c r="E13" s="323"/>
      <c r="F13" s="323"/>
      <c r="G13" s="73"/>
      <c r="H13" s="349"/>
      <c r="I13" s="352"/>
      <c r="J13" s="349"/>
      <c r="K13" s="352"/>
      <c r="L13" s="349"/>
      <c r="M13" s="352"/>
      <c r="N13" s="349"/>
      <c r="O13" s="352"/>
      <c r="P13" s="391">
        <f t="shared" si="0"/>
        <v>0</v>
      </c>
      <c r="Q13" s="392">
        <f t="shared" si="1"/>
        <v>0</v>
      </c>
      <c r="R13" s="346"/>
      <c r="S13" s="249"/>
      <c r="T13" s="249"/>
      <c r="U13" s="249"/>
    </row>
    <row r="14" spans="1:21" ht="15.75" x14ac:dyDescent="0.25">
      <c r="A14" s="644"/>
      <c r="B14" s="644" t="s">
        <v>112</v>
      </c>
      <c r="C14" s="323"/>
      <c r="D14" s="323"/>
      <c r="E14" s="323"/>
      <c r="F14" s="323"/>
      <c r="G14" s="73"/>
      <c r="H14" s="349"/>
      <c r="I14" s="352"/>
      <c r="J14" s="349"/>
      <c r="K14" s="352"/>
      <c r="L14" s="349"/>
      <c r="M14" s="352"/>
      <c r="N14" s="349"/>
      <c r="O14" s="352"/>
      <c r="P14" s="391">
        <f t="shared" si="0"/>
        <v>0</v>
      </c>
      <c r="Q14" s="392">
        <f t="shared" si="1"/>
        <v>0</v>
      </c>
      <c r="R14" s="346"/>
      <c r="S14" s="249"/>
      <c r="T14" s="249"/>
      <c r="U14" s="249"/>
    </row>
    <row r="15" spans="1:21" ht="15.75" x14ac:dyDescent="0.25">
      <c r="A15" s="644"/>
      <c r="B15" s="644"/>
      <c r="C15" s="323"/>
      <c r="D15" s="323"/>
      <c r="E15" s="323"/>
      <c r="F15" s="323"/>
      <c r="G15" s="73"/>
      <c r="H15" s="349"/>
      <c r="I15" s="352"/>
      <c r="J15" s="349"/>
      <c r="K15" s="352"/>
      <c r="L15" s="349"/>
      <c r="M15" s="352"/>
      <c r="N15" s="349"/>
      <c r="O15" s="352"/>
      <c r="P15" s="391">
        <f t="shared" si="0"/>
        <v>0</v>
      </c>
      <c r="Q15" s="392">
        <f t="shared" si="1"/>
        <v>0</v>
      </c>
      <c r="R15" s="346"/>
      <c r="S15" s="249"/>
      <c r="T15" s="249"/>
      <c r="U15" s="249"/>
    </row>
    <row r="16" spans="1:21" ht="15.75" x14ac:dyDescent="0.25">
      <c r="A16" s="644"/>
      <c r="B16" s="644"/>
      <c r="C16" s="323"/>
      <c r="D16" s="323"/>
      <c r="E16" s="323"/>
      <c r="F16" s="323"/>
      <c r="G16" s="73"/>
      <c r="H16" s="349"/>
      <c r="I16" s="352"/>
      <c r="J16" s="349"/>
      <c r="K16" s="352"/>
      <c r="L16" s="349"/>
      <c r="M16" s="352"/>
      <c r="N16" s="349"/>
      <c r="O16" s="352"/>
      <c r="P16" s="391">
        <f t="shared" si="0"/>
        <v>0</v>
      </c>
      <c r="Q16" s="392">
        <f t="shared" si="1"/>
        <v>0</v>
      </c>
      <c r="R16" s="346"/>
      <c r="S16" s="249"/>
      <c r="T16" s="249"/>
      <c r="U16" s="249"/>
    </row>
    <row r="17" spans="1:21" ht="15.75" x14ac:dyDescent="0.25">
      <c r="A17" s="644"/>
      <c r="B17" s="644"/>
      <c r="C17" s="323"/>
      <c r="D17" s="323"/>
      <c r="E17" s="323"/>
      <c r="F17" s="323"/>
      <c r="G17" s="73"/>
      <c r="H17" s="349"/>
      <c r="I17" s="352"/>
      <c r="J17" s="349"/>
      <c r="K17" s="352"/>
      <c r="L17" s="349"/>
      <c r="M17" s="352"/>
      <c r="N17" s="349"/>
      <c r="O17" s="352"/>
      <c r="P17" s="391">
        <f t="shared" si="0"/>
        <v>0</v>
      </c>
      <c r="Q17" s="392">
        <f t="shared" si="1"/>
        <v>0</v>
      </c>
      <c r="R17" s="346"/>
      <c r="S17" s="249"/>
      <c r="T17" s="249"/>
      <c r="U17" s="249"/>
    </row>
    <row r="18" spans="1:21" ht="15.75" x14ac:dyDescent="0.25">
      <c r="A18" s="644"/>
      <c r="B18" s="644"/>
      <c r="C18" s="323"/>
      <c r="D18" s="323"/>
      <c r="E18" s="323"/>
      <c r="F18" s="323"/>
      <c r="G18" s="73"/>
      <c r="H18" s="349"/>
      <c r="I18" s="352"/>
      <c r="J18" s="349"/>
      <c r="K18" s="352"/>
      <c r="L18" s="349"/>
      <c r="M18" s="352"/>
      <c r="N18" s="349"/>
      <c r="O18" s="352"/>
      <c r="P18" s="391">
        <f t="shared" si="0"/>
        <v>0</v>
      </c>
      <c r="Q18" s="392">
        <f t="shared" si="1"/>
        <v>0</v>
      </c>
      <c r="R18" s="346"/>
      <c r="S18" s="249"/>
      <c r="T18" s="249"/>
      <c r="U18" s="249"/>
    </row>
    <row r="19" spans="1:21" ht="15.75" x14ac:dyDescent="0.25">
      <c r="A19" s="644"/>
      <c r="B19" s="644"/>
      <c r="C19" s="323"/>
      <c r="D19" s="323"/>
      <c r="E19" s="323"/>
      <c r="F19" s="323"/>
      <c r="G19" s="73"/>
      <c r="H19" s="349"/>
      <c r="I19" s="352"/>
      <c r="J19" s="349"/>
      <c r="K19" s="352"/>
      <c r="L19" s="349"/>
      <c r="M19" s="352"/>
      <c r="N19" s="349"/>
      <c r="O19" s="352"/>
      <c r="P19" s="391">
        <f t="shared" si="0"/>
        <v>0</v>
      </c>
      <c r="Q19" s="392">
        <f t="shared" si="1"/>
        <v>0</v>
      </c>
      <c r="R19" s="346"/>
      <c r="S19" s="249"/>
      <c r="T19" s="249"/>
      <c r="U19" s="249"/>
    </row>
    <row r="20" spans="1:21" ht="15.75" x14ac:dyDescent="0.25">
      <c r="A20" s="644"/>
      <c r="B20" s="644" t="s">
        <v>1399</v>
      </c>
      <c r="C20" s="323"/>
      <c r="D20" s="323"/>
      <c r="E20" s="323"/>
      <c r="F20" s="323"/>
      <c r="G20" s="73"/>
      <c r="H20" s="349"/>
      <c r="I20" s="352"/>
      <c r="J20" s="349"/>
      <c r="K20" s="352"/>
      <c r="L20" s="349"/>
      <c r="M20" s="352"/>
      <c r="N20" s="349"/>
      <c r="O20" s="352"/>
      <c r="P20" s="391">
        <f t="shared" si="0"/>
        <v>0</v>
      </c>
      <c r="Q20" s="392">
        <f t="shared" si="1"/>
        <v>0</v>
      </c>
      <c r="R20" s="346"/>
      <c r="S20" s="249"/>
      <c r="T20" s="249"/>
      <c r="U20" s="249"/>
    </row>
    <row r="21" spans="1:21" ht="15.75" x14ac:dyDescent="0.25">
      <c r="A21" s="644"/>
      <c r="B21" s="644"/>
      <c r="C21" s="323"/>
      <c r="D21" s="323"/>
      <c r="E21" s="323"/>
      <c r="F21" s="323"/>
      <c r="G21" s="73"/>
      <c r="H21" s="349"/>
      <c r="I21" s="352"/>
      <c r="J21" s="349"/>
      <c r="K21" s="352"/>
      <c r="L21" s="349"/>
      <c r="M21" s="352"/>
      <c r="N21" s="349"/>
      <c r="O21" s="352"/>
      <c r="P21" s="391">
        <f t="shared" si="0"/>
        <v>0</v>
      </c>
      <c r="Q21" s="392">
        <f t="shared" si="1"/>
        <v>0</v>
      </c>
      <c r="R21" s="346"/>
      <c r="S21" s="249"/>
      <c r="T21" s="249"/>
      <c r="U21" s="249"/>
    </row>
    <row r="22" spans="1:21" ht="15.75" x14ac:dyDescent="0.25">
      <c r="A22" s="644"/>
      <c r="B22" s="644"/>
      <c r="C22" s="323"/>
      <c r="D22" s="323"/>
      <c r="E22" s="323"/>
      <c r="F22" s="323"/>
      <c r="G22" s="73"/>
      <c r="H22" s="349"/>
      <c r="I22" s="352"/>
      <c r="J22" s="349"/>
      <c r="K22" s="352"/>
      <c r="L22" s="349"/>
      <c r="M22" s="352"/>
      <c r="N22" s="349"/>
      <c r="O22" s="352"/>
      <c r="P22" s="391">
        <f t="shared" si="0"/>
        <v>0</v>
      </c>
      <c r="Q22" s="392">
        <f t="shared" si="1"/>
        <v>0</v>
      </c>
      <c r="R22" s="346"/>
      <c r="S22" s="249"/>
      <c r="T22" s="249"/>
      <c r="U22" s="249"/>
    </row>
    <row r="23" spans="1:21" ht="15.75" x14ac:dyDescent="0.25">
      <c r="A23" s="644"/>
      <c r="B23" s="644"/>
      <c r="C23" s="323"/>
      <c r="D23" s="323"/>
      <c r="E23" s="323"/>
      <c r="F23" s="323"/>
      <c r="G23" s="73"/>
      <c r="H23" s="349"/>
      <c r="I23" s="352"/>
      <c r="J23" s="349"/>
      <c r="K23" s="352"/>
      <c r="L23" s="349"/>
      <c r="M23" s="352"/>
      <c r="N23" s="349"/>
      <c r="O23" s="352"/>
      <c r="P23" s="391">
        <f t="shared" si="0"/>
        <v>0</v>
      </c>
      <c r="Q23" s="392">
        <f t="shared" si="1"/>
        <v>0</v>
      </c>
      <c r="R23" s="346"/>
      <c r="S23" s="249"/>
      <c r="T23" s="249"/>
      <c r="U23" s="249"/>
    </row>
    <row r="24" spans="1:21" ht="15.75" x14ac:dyDescent="0.25">
      <c r="A24" s="644"/>
      <c r="B24" s="644"/>
      <c r="C24" s="74"/>
      <c r="D24" s="74"/>
      <c r="E24" s="323"/>
      <c r="F24" s="323"/>
      <c r="G24" s="73"/>
      <c r="H24" s="349"/>
      <c r="I24" s="352"/>
      <c r="J24" s="349"/>
      <c r="K24" s="352"/>
      <c r="L24" s="349"/>
      <c r="M24" s="352"/>
      <c r="N24" s="349"/>
      <c r="O24" s="352"/>
      <c r="P24" s="391">
        <f t="shared" si="0"/>
        <v>0</v>
      </c>
      <c r="Q24" s="392">
        <f t="shared" si="1"/>
        <v>0</v>
      </c>
      <c r="R24" s="346"/>
      <c r="S24" s="249"/>
      <c r="T24" s="249"/>
      <c r="U24" s="249"/>
    </row>
    <row r="25" spans="1:21" ht="15.75" x14ac:dyDescent="0.25">
      <c r="A25" s="644"/>
      <c r="B25" s="644"/>
      <c r="C25" s="74"/>
      <c r="D25" s="74"/>
      <c r="E25" s="323"/>
      <c r="F25" s="323"/>
      <c r="G25" s="73"/>
      <c r="H25" s="349"/>
      <c r="I25" s="352"/>
      <c r="J25" s="349"/>
      <c r="K25" s="352"/>
      <c r="L25" s="349"/>
      <c r="M25" s="352"/>
      <c r="N25" s="349"/>
      <c r="O25" s="352"/>
      <c r="P25" s="391">
        <f t="shared" si="0"/>
        <v>0</v>
      </c>
      <c r="Q25" s="392">
        <f t="shared" si="1"/>
        <v>0</v>
      </c>
      <c r="R25" s="346"/>
      <c r="S25" s="249"/>
      <c r="T25" s="249"/>
      <c r="U25" s="249"/>
    </row>
    <row r="26" spans="1:21" ht="15.75" x14ac:dyDescent="0.25">
      <c r="A26" s="644"/>
      <c r="B26" s="644"/>
      <c r="C26" s="323"/>
      <c r="D26" s="323"/>
      <c r="E26" s="323"/>
      <c r="F26" s="323"/>
      <c r="G26" s="73"/>
      <c r="H26" s="349"/>
      <c r="I26" s="352"/>
      <c r="J26" s="349"/>
      <c r="K26" s="352"/>
      <c r="L26" s="349"/>
      <c r="M26" s="352"/>
      <c r="N26" s="349"/>
      <c r="O26" s="352"/>
      <c r="P26" s="391">
        <f t="shared" si="0"/>
        <v>0</v>
      </c>
      <c r="Q26" s="392">
        <f t="shared" si="1"/>
        <v>0</v>
      </c>
      <c r="R26" s="346"/>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ht="14.45" x14ac:dyDescent="0.3">
      <c r="I28"/>
      <c r="K28"/>
      <c r="M28"/>
      <c r="O28"/>
      <c r="Q28"/>
    </row>
    <row r="29" spans="1:21" ht="14.45" x14ac:dyDescent="0.3">
      <c r="I29"/>
      <c r="K29"/>
      <c r="M29"/>
      <c r="O29"/>
      <c r="Q29"/>
    </row>
    <row r="30" spans="1:21" ht="14.45" x14ac:dyDescent="0.3">
      <c r="C30" s="435"/>
      <c r="I30"/>
      <c r="K30"/>
      <c r="M30"/>
      <c r="O30"/>
      <c r="Q30"/>
    </row>
    <row r="31" spans="1:21" ht="14.45" x14ac:dyDescent="0.3">
      <c r="C31" s="435"/>
      <c r="I31"/>
      <c r="K31"/>
      <c r="M31"/>
      <c r="O31"/>
      <c r="Q31"/>
    </row>
    <row r="32" spans="1:21" ht="14.45" x14ac:dyDescent="0.3">
      <c r="C32" s="435"/>
      <c r="I32"/>
      <c r="K32"/>
      <c r="M32"/>
      <c r="O32"/>
      <c r="Q32"/>
    </row>
    <row r="33" spans="9:17" ht="14.45" x14ac:dyDescent="0.3">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
  <sheetViews>
    <sheetView zoomScale="80" zoomScaleNormal="80" workbookViewId="0">
      <pane ySplit="5" topLeftCell="A6" activePane="bottomLeft" state="frozen"/>
      <selection activeCell="R5" sqref="R5"/>
      <selection pane="bottomLeft" activeCell="E8" sqref="E8"/>
    </sheetView>
  </sheetViews>
  <sheetFormatPr baseColWidth="10" defaultRowHeight="15" x14ac:dyDescent="0.25"/>
  <cols>
    <col min="1" max="1" width="27" style="540" customWidth="1"/>
    <col min="2" max="2" width="23.7109375" style="540" customWidth="1"/>
    <col min="3" max="5" width="27.42578125" style="540" customWidth="1"/>
    <col min="6" max="6" width="16.5703125" style="540" customWidth="1"/>
    <col min="7" max="7" width="27.42578125" style="540" customWidth="1"/>
    <col min="8" max="8" width="15.28515625" style="540" customWidth="1"/>
    <col min="9" max="9" width="11.5703125" style="233"/>
    <col min="10" max="10" width="15.28515625" style="540" customWidth="1"/>
    <col min="11" max="11" width="11" style="233" customWidth="1"/>
    <col min="12" max="12" width="12.140625" style="540" customWidth="1"/>
    <col min="13" max="13" width="12.7109375" style="233" customWidth="1"/>
    <col min="14" max="14" width="11.42578125" style="540"/>
    <col min="15" max="15" width="13.42578125" style="233" customWidth="1"/>
    <col min="16" max="16" width="16.7109375" style="540" customWidth="1"/>
    <col min="17" max="17" width="18.28515625" style="233" customWidth="1"/>
    <col min="18" max="18" width="14.140625" style="540" hidden="1" customWidth="1"/>
    <col min="19" max="21" width="14.140625" style="540" customWidth="1"/>
    <col min="22" max="22" width="17" style="540" customWidth="1"/>
  </cols>
  <sheetData>
    <row r="1" spans="1:22" ht="18.75" x14ac:dyDescent="0.25">
      <c r="B1" s="484" t="s">
        <v>1598</v>
      </c>
      <c r="C1" s="484" t="s">
        <v>1599</v>
      </c>
      <c r="D1" s="484" t="s">
        <v>1600</v>
      </c>
      <c r="E1" s="484" t="s">
        <v>1601</v>
      </c>
      <c r="F1" s="541"/>
      <c r="G1" s="541"/>
      <c r="H1" s="541" t="s">
        <v>478</v>
      </c>
      <c r="J1" s="541"/>
      <c r="K1" s="541"/>
      <c r="L1" s="541"/>
      <c r="M1" s="541"/>
      <c r="N1" s="541"/>
      <c r="O1" s="541"/>
      <c r="P1" s="541"/>
      <c r="Q1" s="541"/>
      <c r="R1" s="541"/>
      <c r="S1" s="541"/>
      <c r="T1" s="541"/>
      <c r="U1" s="541"/>
      <c r="V1" s="541"/>
    </row>
    <row r="2" spans="1:22" hidden="1" x14ac:dyDescent="0.25">
      <c r="A2" s="542" t="s">
        <v>1339</v>
      </c>
      <c r="B2" s="542"/>
      <c r="C2" s="542"/>
      <c r="D2" s="542"/>
      <c r="E2" s="542"/>
      <c r="F2" s="542"/>
      <c r="G2" s="542"/>
      <c r="H2" s="542"/>
      <c r="I2" s="542"/>
      <c r="J2" s="542"/>
      <c r="K2" s="542"/>
      <c r="L2" s="542"/>
      <c r="M2" s="542"/>
      <c r="N2" s="542"/>
      <c r="O2" s="542"/>
      <c r="P2" s="542"/>
      <c r="Q2" s="542"/>
      <c r="R2" s="542"/>
      <c r="S2" s="542"/>
      <c r="T2" s="542"/>
      <c r="U2" s="542"/>
      <c r="V2" s="542"/>
    </row>
    <row r="3" spans="1:22" ht="15" customHeight="1" x14ac:dyDescent="0.25">
      <c r="A3" s="645" t="s">
        <v>96</v>
      </c>
      <c r="B3" s="647" t="s">
        <v>110</v>
      </c>
      <c r="C3" s="648" t="s">
        <v>1529</v>
      </c>
      <c r="D3" s="648" t="s">
        <v>1530</v>
      </c>
      <c r="E3" s="648" t="s">
        <v>86</v>
      </c>
      <c r="F3" s="648" t="s">
        <v>391</v>
      </c>
      <c r="G3" s="648" t="s">
        <v>87</v>
      </c>
      <c r="H3" s="658" t="s">
        <v>99</v>
      </c>
      <c r="I3" s="660"/>
      <c r="J3" s="660"/>
      <c r="K3" s="660"/>
      <c r="L3" s="660"/>
      <c r="M3" s="660"/>
      <c r="N3" s="660"/>
      <c r="O3" s="659"/>
      <c r="P3" s="661" t="s">
        <v>100</v>
      </c>
      <c r="Q3" s="662"/>
      <c r="R3" s="647" t="s">
        <v>101</v>
      </c>
      <c r="S3" s="647" t="s">
        <v>102</v>
      </c>
      <c r="T3" s="647" t="s">
        <v>109</v>
      </c>
      <c r="U3" s="647" t="s">
        <v>108</v>
      </c>
      <c r="V3" s="655" t="s">
        <v>88</v>
      </c>
    </row>
    <row r="4" spans="1:22" ht="15" customHeight="1" x14ac:dyDescent="0.25">
      <c r="A4" s="645"/>
      <c r="B4" s="645"/>
      <c r="C4" s="649"/>
      <c r="D4" s="649"/>
      <c r="E4" s="649"/>
      <c r="F4" s="649"/>
      <c r="G4" s="649"/>
      <c r="H4" s="658" t="s">
        <v>103</v>
      </c>
      <c r="I4" s="659"/>
      <c r="J4" s="658" t="s">
        <v>104</v>
      </c>
      <c r="K4" s="659"/>
      <c r="L4" s="658" t="s">
        <v>105</v>
      </c>
      <c r="M4" s="659"/>
      <c r="N4" s="658" t="s">
        <v>106</v>
      </c>
      <c r="O4" s="659"/>
      <c r="P4" s="663"/>
      <c r="Q4" s="664"/>
      <c r="R4" s="645"/>
      <c r="S4" s="645"/>
      <c r="T4" s="645"/>
      <c r="U4" s="645"/>
      <c r="V4" s="656"/>
    </row>
    <row r="5" spans="1:22" ht="25.5" x14ac:dyDescent="0.25">
      <c r="A5" s="646"/>
      <c r="B5" s="646"/>
      <c r="C5" s="650"/>
      <c r="D5" s="650"/>
      <c r="E5" s="650"/>
      <c r="F5" s="650"/>
      <c r="G5" s="650"/>
      <c r="H5" s="543" t="s">
        <v>107</v>
      </c>
      <c r="I5" s="543" t="s">
        <v>12</v>
      </c>
      <c r="J5" s="543" t="s">
        <v>107</v>
      </c>
      <c r="K5" s="543" t="s">
        <v>12</v>
      </c>
      <c r="L5" s="543" t="s">
        <v>107</v>
      </c>
      <c r="M5" s="543" t="s">
        <v>12</v>
      </c>
      <c r="N5" s="543" t="s">
        <v>107</v>
      </c>
      <c r="O5" s="543" t="s">
        <v>12</v>
      </c>
      <c r="P5" s="543" t="s">
        <v>107</v>
      </c>
      <c r="Q5" s="543" t="s">
        <v>12</v>
      </c>
      <c r="R5" s="646"/>
      <c r="S5" s="646"/>
      <c r="T5" s="646"/>
      <c r="U5" s="646"/>
      <c r="V5" s="657"/>
    </row>
    <row r="6" spans="1:22" s="362" customFormat="1" ht="15.6" x14ac:dyDescent="0.3">
      <c r="A6" s="544"/>
      <c r="B6" s="545"/>
      <c r="C6" s="546"/>
      <c r="D6" s="546"/>
      <c r="E6" s="546"/>
      <c r="F6" s="547"/>
      <c r="G6" s="546"/>
      <c r="H6" s="548"/>
      <c r="I6" s="548"/>
      <c r="J6" s="548"/>
      <c r="K6" s="548"/>
      <c r="L6" s="548"/>
      <c r="M6" s="548"/>
      <c r="N6" s="548"/>
      <c r="O6" s="548"/>
      <c r="P6" s="548"/>
      <c r="Q6" s="548"/>
      <c r="R6" s="549"/>
      <c r="S6" s="549"/>
      <c r="T6" s="549"/>
      <c r="U6" s="549"/>
      <c r="V6" s="550"/>
    </row>
    <row r="7" spans="1:22" ht="146.25" customHeight="1" x14ac:dyDescent="0.25">
      <c r="A7" s="652" t="s">
        <v>1435</v>
      </c>
      <c r="B7" s="651" t="s">
        <v>1340</v>
      </c>
      <c r="C7" s="74" t="s">
        <v>1599</v>
      </c>
      <c r="D7" s="707" t="s">
        <v>1904</v>
      </c>
      <c r="E7" s="561" t="s">
        <v>1886</v>
      </c>
      <c r="F7" s="560" t="s">
        <v>1887</v>
      </c>
      <c r="G7" s="561" t="s">
        <v>1888</v>
      </c>
      <c r="H7" s="353"/>
      <c r="I7" s="354"/>
      <c r="J7" s="353">
        <v>0.5</v>
      </c>
      <c r="K7" s="354"/>
      <c r="L7" s="353"/>
      <c r="M7" s="354"/>
      <c r="N7" s="353">
        <v>0.5</v>
      </c>
      <c r="O7" s="354"/>
      <c r="P7" s="505">
        <f>H7+J7+L7+N7</f>
        <v>1</v>
      </c>
      <c r="Q7" s="393">
        <f>I7+K7+M7+O7</f>
        <v>0</v>
      </c>
      <c r="R7" s="323"/>
      <c r="S7" s="503" t="s">
        <v>1905</v>
      </c>
      <c r="T7" s="323" t="s">
        <v>1906</v>
      </c>
      <c r="U7" s="503" t="s">
        <v>1698</v>
      </c>
      <c r="V7" s="503" t="s">
        <v>1699</v>
      </c>
    </row>
    <row r="8" spans="1:22" s="362" customFormat="1" ht="91.5" customHeight="1" x14ac:dyDescent="0.25">
      <c r="A8" s="653"/>
      <c r="B8" s="651"/>
      <c r="C8" s="74" t="s">
        <v>1599</v>
      </c>
      <c r="D8" s="551" t="s">
        <v>1889</v>
      </c>
      <c r="E8" s="561" t="s">
        <v>1890</v>
      </c>
      <c r="F8" s="561" t="s">
        <v>1891</v>
      </c>
      <c r="G8" s="561" t="s">
        <v>1892</v>
      </c>
      <c r="H8" s="359">
        <v>0.25</v>
      </c>
      <c r="I8" s="360"/>
      <c r="J8" s="359">
        <v>0.25</v>
      </c>
      <c r="K8" s="360"/>
      <c r="L8" s="359">
        <v>0.25</v>
      </c>
      <c r="M8" s="360"/>
      <c r="N8" s="359">
        <v>0.25</v>
      </c>
      <c r="O8" s="360"/>
      <c r="P8" s="505">
        <f t="shared" ref="P8:P9" si="0">H8+J8+L8+N8</f>
        <v>1</v>
      </c>
      <c r="Q8" s="393">
        <f t="shared" ref="Q8:Q9" si="1">I8+K8+M8+O8</f>
        <v>0</v>
      </c>
      <c r="R8" s="323"/>
      <c r="S8" s="504" t="s">
        <v>1907</v>
      </c>
      <c r="T8" s="504" t="s">
        <v>1908</v>
      </c>
      <c r="U8" s="504" t="s">
        <v>1909</v>
      </c>
      <c r="V8" s="504" t="s">
        <v>1910</v>
      </c>
    </row>
    <row r="9" spans="1:22" s="435" customFormat="1" ht="78.75" x14ac:dyDescent="0.25">
      <c r="A9" s="654"/>
      <c r="B9" s="651"/>
      <c r="C9" s="570" t="s">
        <v>1599</v>
      </c>
      <c r="D9" s="512" t="s">
        <v>1893</v>
      </c>
      <c r="E9" s="560" t="s">
        <v>1915</v>
      </c>
      <c r="F9" s="560" t="s">
        <v>1914</v>
      </c>
      <c r="G9" s="729" t="s">
        <v>1913</v>
      </c>
      <c r="H9" s="353"/>
      <c r="I9" s="354"/>
      <c r="J9" s="353"/>
      <c r="K9" s="354"/>
      <c r="L9" s="353">
        <v>0.5</v>
      </c>
      <c r="M9" s="354"/>
      <c r="N9" s="353">
        <v>0.5</v>
      </c>
      <c r="O9" s="354"/>
      <c r="P9" s="505">
        <f t="shared" si="0"/>
        <v>1</v>
      </c>
      <c r="Q9" s="393">
        <f t="shared" si="1"/>
        <v>0</v>
      </c>
      <c r="R9" s="323"/>
      <c r="S9" s="277"/>
      <c r="T9" s="277" t="s">
        <v>1916</v>
      </c>
      <c r="U9" s="277" t="s">
        <v>1909</v>
      </c>
      <c r="V9" s="277" t="s">
        <v>1910</v>
      </c>
    </row>
    <row r="10" spans="1:22" ht="15.6" customHeight="1" x14ac:dyDescent="0.25">
      <c r="A10" s="552"/>
      <c r="B10" s="553"/>
      <c r="C10" s="552" t="s">
        <v>117</v>
      </c>
      <c r="D10" s="553"/>
      <c r="E10" s="553"/>
      <c r="F10" s="553"/>
      <c r="G10" s="554"/>
      <c r="H10" s="555"/>
      <c r="I10" s="555">
        <f>SUM(I7:I8)</f>
        <v>0</v>
      </c>
      <c r="J10" s="556"/>
      <c r="K10" s="555">
        <f>SUM(K7:K8)</f>
        <v>0</v>
      </c>
      <c r="L10" s="555"/>
      <c r="M10" s="555">
        <f>SUM(M7:M9)</f>
        <v>0</v>
      </c>
      <c r="N10" s="556"/>
      <c r="O10" s="555">
        <f>SUM(O7:O9)</f>
        <v>0</v>
      </c>
      <c r="P10" s="555">
        <f>SUM(P7:Q8)</f>
        <v>2</v>
      </c>
      <c r="Q10" s="555">
        <f>SUM(Q7:R8)</f>
        <v>0</v>
      </c>
      <c r="R10" s="557"/>
      <c r="S10" s="277"/>
      <c r="T10" s="277"/>
      <c r="U10" s="277"/>
      <c r="V10" s="277"/>
    </row>
  </sheetData>
  <mergeCells count="20">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 ref="A3:A5"/>
    <mergeCell ref="B3:B5"/>
    <mergeCell ref="C3:C5"/>
    <mergeCell ref="B7:B9"/>
    <mergeCell ref="A7:A9"/>
  </mergeCells>
  <dataValidations xWindow="476" yWindow="412"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8 C9">
      <formula1>$B$1:$E$1</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D26" sqref="D26"/>
    </sheetView>
  </sheetViews>
  <sheetFormatPr baseColWidth="10" defaultRowHeight="15" x14ac:dyDescent="0.25"/>
  <cols>
    <col min="1" max="2" width="21.7109375" customWidth="1"/>
    <col min="3" max="3" width="27.42578125" customWidth="1"/>
    <col min="4" max="4" width="27.42578125" style="43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482" t="s">
        <v>1602</v>
      </c>
      <c r="D1" s="482"/>
      <c r="E1" s="284"/>
      <c r="F1" s="284"/>
      <c r="G1" s="284"/>
      <c r="H1" s="284" t="s">
        <v>1405</v>
      </c>
      <c r="K1" s="284"/>
      <c r="L1" s="284"/>
      <c r="M1" s="284"/>
      <c r="N1" s="284"/>
      <c r="O1" s="284"/>
      <c r="P1" s="284"/>
      <c r="Q1" s="284"/>
      <c r="R1" s="284"/>
      <c r="S1" s="284"/>
      <c r="T1" s="284"/>
      <c r="U1" s="284"/>
    </row>
    <row r="2" spans="1:21" ht="18" x14ac:dyDescent="0.3">
      <c r="A2" s="269" t="s">
        <v>1346</v>
      </c>
      <c r="B2" s="284"/>
      <c r="C2" s="284"/>
      <c r="D2" s="284"/>
      <c r="E2" s="284"/>
      <c r="F2" s="284"/>
      <c r="G2" s="284"/>
      <c r="H2" s="284"/>
      <c r="K2" s="284"/>
      <c r="L2" s="284"/>
      <c r="M2" s="284"/>
      <c r="N2" s="284"/>
      <c r="O2" s="284"/>
      <c r="P2" s="284"/>
      <c r="Q2" s="284"/>
      <c r="R2" s="284"/>
      <c r="S2" s="284"/>
      <c r="T2" s="284"/>
      <c r="U2" s="284"/>
    </row>
    <row r="3" spans="1:21" x14ac:dyDescent="0.25">
      <c r="A3" s="668" t="s">
        <v>1406</v>
      </c>
      <c r="B3" s="668"/>
      <c r="C3" s="668"/>
      <c r="D3" s="668"/>
      <c r="E3" s="668"/>
      <c r="F3" s="668"/>
      <c r="G3" s="668"/>
      <c r="H3" s="668"/>
      <c r="I3" s="668"/>
      <c r="J3" s="668"/>
      <c r="K3" s="668"/>
      <c r="L3" s="668"/>
      <c r="M3" s="668"/>
      <c r="N3" s="668"/>
      <c r="O3" s="668"/>
      <c r="P3" s="668"/>
      <c r="Q3" s="668"/>
      <c r="R3" s="668"/>
      <c r="S3" s="668"/>
      <c r="T3" s="668"/>
      <c r="U3" s="668"/>
    </row>
    <row r="4" spans="1:21" ht="1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102</v>
      </c>
      <c r="S4" s="609" t="s">
        <v>109</v>
      </c>
      <c r="T4" s="609" t="s">
        <v>108</v>
      </c>
      <c r="U4" s="625" t="s">
        <v>88</v>
      </c>
    </row>
    <row r="5" spans="1:21"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26"/>
    </row>
    <row r="6" spans="1:21"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27"/>
    </row>
    <row r="7" spans="1:21" s="362"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21" ht="15.75" customHeight="1" x14ac:dyDescent="0.25">
      <c r="A8" s="665" t="s">
        <v>1406</v>
      </c>
      <c r="B8" s="665" t="s">
        <v>1407</v>
      </c>
      <c r="C8" s="280"/>
      <c r="D8" s="466"/>
      <c r="E8" s="280"/>
      <c r="F8" s="280"/>
      <c r="G8" s="281"/>
      <c r="H8" s="281"/>
      <c r="I8" s="355"/>
      <c r="J8" s="281"/>
      <c r="K8" s="355"/>
      <c r="L8" s="281"/>
      <c r="M8" s="355"/>
      <c r="N8" s="281"/>
      <c r="O8" s="355"/>
      <c r="P8" s="394">
        <f t="shared" ref="P8:Q8" si="0">H8+J8+L8+N8</f>
        <v>0</v>
      </c>
      <c r="Q8" s="395">
        <f t="shared" si="0"/>
        <v>0</v>
      </c>
      <c r="R8" s="281"/>
      <c r="S8" s="281"/>
      <c r="T8" s="281"/>
      <c r="U8" s="281"/>
    </row>
    <row r="9" spans="1:21" ht="15.75" x14ac:dyDescent="0.25">
      <c r="A9" s="666"/>
      <c r="B9" s="666"/>
      <c r="C9" s="280"/>
      <c r="D9" s="466"/>
      <c r="E9" s="280"/>
      <c r="F9" s="280"/>
      <c r="G9" s="281"/>
      <c r="H9" s="281"/>
      <c r="I9" s="355"/>
      <c r="J9" s="281"/>
      <c r="K9" s="355"/>
      <c r="L9" s="281"/>
      <c r="M9" s="355"/>
      <c r="N9" s="281"/>
      <c r="O9" s="355"/>
      <c r="P9" s="394">
        <f t="shared" ref="P9:P20" si="1">H9+J9+L9+N9</f>
        <v>0</v>
      </c>
      <c r="Q9" s="395">
        <f t="shared" ref="Q9:Q20" si="2">I9+K9+M9+O9</f>
        <v>0</v>
      </c>
      <c r="R9" s="281"/>
      <c r="S9" s="281"/>
      <c r="T9" s="281"/>
      <c r="U9" s="281"/>
    </row>
    <row r="10" spans="1:21" ht="15.75" x14ac:dyDescent="0.25">
      <c r="A10" s="666"/>
      <c r="B10" s="666"/>
      <c r="C10" s="280"/>
      <c r="D10" s="466"/>
      <c r="E10" s="280"/>
      <c r="F10" s="280"/>
      <c r="G10" s="281"/>
      <c r="H10" s="281"/>
      <c r="I10" s="355"/>
      <c r="J10" s="281"/>
      <c r="K10" s="355"/>
      <c r="L10" s="281"/>
      <c r="M10" s="355"/>
      <c r="N10" s="281"/>
      <c r="O10" s="355"/>
      <c r="P10" s="394">
        <f t="shared" si="1"/>
        <v>0</v>
      </c>
      <c r="Q10" s="395">
        <f t="shared" si="2"/>
        <v>0</v>
      </c>
      <c r="R10" s="281"/>
      <c r="S10" s="281"/>
      <c r="T10" s="281"/>
      <c r="U10" s="281"/>
    </row>
    <row r="11" spans="1:21" ht="15.75" x14ac:dyDescent="0.25">
      <c r="A11" s="666"/>
      <c r="B11" s="666"/>
      <c r="C11" s="280"/>
      <c r="D11" s="466"/>
      <c r="E11" s="280"/>
      <c r="F11" s="280"/>
      <c r="G11" s="281"/>
      <c r="H11" s="281"/>
      <c r="I11" s="355"/>
      <c r="J11" s="281"/>
      <c r="K11" s="355"/>
      <c r="L11" s="281"/>
      <c r="M11" s="355"/>
      <c r="N11" s="281"/>
      <c r="O11" s="355"/>
      <c r="P11" s="394">
        <f t="shared" si="1"/>
        <v>0</v>
      </c>
      <c r="Q11" s="395">
        <f t="shared" si="2"/>
        <v>0</v>
      </c>
      <c r="R11" s="281"/>
      <c r="S11" s="281"/>
      <c r="T11" s="281"/>
      <c r="U11" s="281"/>
    </row>
    <row r="12" spans="1:21" ht="15.75" x14ac:dyDescent="0.25">
      <c r="A12" s="666"/>
      <c r="B12" s="666"/>
      <c r="C12" s="280"/>
      <c r="D12" s="466"/>
      <c r="E12" s="280"/>
      <c r="F12" s="280"/>
      <c r="G12" s="281"/>
      <c r="H12" s="281"/>
      <c r="I12" s="355"/>
      <c r="J12" s="281"/>
      <c r="K12" s="355"/>
      <c r="L12" s="281"/>
      <c r="M12" s="355"/>
      <c r="N12" s="281"/>
      <c r="O12" s="355"/>
      <c r="P12" s="394">
        <f t="shared" si="1"/>
        <v>0</v>
      </c>
      <c r="Q12" s="395">
        <f t="shared" si="2"/>
        <v>0</v>
      </c>
      <c r="R12" s="281"/>
      <c r="S12" s="281"/>
      <c r="T12" s="281"/>
      <c r="U12" s="281"/>
    </row>
    <row r="13" spans="1:21" s="362" customFormat="1" ht="15.75" x14ac:dyDescent="0.25">
      <c r="A13" s="666"/>
      <c r="B13" s="666"/>
      <c r="C13" s="398"/>
      <c r="D13" s="466"/>
      <c r="E13" s="398"/>
      <c r="F13" s="398"/>
      <c r="G13" s="281"/>
      <c r="H13" s="281"/>
      <c r="I13" s="355"/>
      <c r="J13" s="281"/>
      <c r="K13" s="355"/>
      <c r="L13" s="281"/>
      <c r="M13" s="355"/>
      <c r="N13" s="281"/>
      <c r="O13" s="355"/>
      <c r="P13" s="394">
        <f t="shared" ref="P13" si="3">H13+J13+L13+N13</f>
        <v>0</v>
      </c>
      <c r="Q13" s="395">
        <f t="shared" ref="Q13" si="4">I13+K13+M13+O13</f>
        <v>0</v>
      </c>
      <c r="R13" s="281"/>
      <c r="S13" s="281"/>
      <c r="T13" s="281"/>
      <c r="U13" s="281"/>
    </row>
    <row r="14" spans="1:21" ht="15.75" x14ac:dyDescent="0.25">
      <c r="A14" s="666"/>
      <c r="B14" s="666"/>
      <c r="C14" s="280"/>
      <c r="D14" s="466"/>
      <c r="E14" s="280"/>
      <c r="F14" s="280"/>
      <c r="G14" s="281"/>
      <c r="H14" s="281"/>
      <c r="I14" s="355"/>
      <c r="J14" s="281"/>
      <c r="K14" s="355"/>
      <c r="L14" s="281"/>
      <c r="M14" s="355"/>
      <c r="N14" s="281"/>
      <c r="O14" s="355"/>
      <c r="P14" s="394">
        <f t="shared" si="1"/>
        <v>0</v>
      </c>
      <c r="Q14" s="395">
        <f t="shared" si="2"/>
        <v>0</v>
      </c>
      <c r="R14" s="281"/>
      <c r="S14" s="281"/>
      <c r="T14" s="281"/>
      <c r="U14" s="356"/>
    </row>
    <row r="15" spans="1:21" ht="15.75" customHeight="1" x14ac:dyDescent="0.25">
      <c r="A15" s="666"/>
      <c r="B15" s="666"/>
      <c r="C15" s="280"/>
      <c r="D15" s="466"/>
      <c r="E15" s="280"/>
      <c r="F15" s="280"/>
      <c r="G15" s="281"/>
      <c r="H15" s="281"/>
      <c r="I15" s="355"/>
      <c r="J15" s="281"/>
      <c r="K15" s="355"/>
      <c r="L15" s="357"/>
      <c r="M15" s="355"/>
      <c r="N15" s="281"/>
      <c r="O15" s="355"/>
      <c r="P15" s="394">
        <f t="shared" si="1"/>
        <v>0</v>
      </c>
      <c r="Q15" s="395">
        <f t="shared" si="2"/>
        <v>0</v>
      </c>
      <c r="R15" s="281"/>
      <c r="S15" s="281"/>
      <c r="T15" s="281"/>
      <c r="U15" s="281"/>
    </row>
    <row r="16" spans="1:21" ht="15.75" x14ac:dyDescent="0.25">
      <c r="A16" s="666"/>
      <c r="B16" s="666"/>
      <c r="C16" s="280"/>
      <c r="D16" s="466"/>
      <c r="E16" s="280"/>
      <c r="F16" s="280"/>
      <c r="G16" s="281"/>
      <c r="H16" s="281"/>
      <c r="I16" s="355"/>
      <c r="J16" s="281"/>
      <c r="K16" s="355"/>
      <c r="L16" s="357"/>
      <c r="M16" s="355"/>
      <c r="N16" s="281"/>
      <c r="O16" s="355"/>
      <c r="P16" s="394">
        <f t="shared" si="1"/>
        <v>0</v>
      </c>
      <c r="Q16" s="395">
        <f t="shared" si="2"/>
        <v>0</v>
      </c>
      <c r="R16" s="281"/>
      <c r="S16" s="281"/>
      <c r="T16" s="281"/>
      <c r="U16" s="281"/>
    </row>
    <row r="17" spans="1:21" ht="15.75" x14ac:dyDescent="0.25">
      <c r="A17" s="666"/>
      <c r="B17" s="666"/>
      <c r="C17" s="280"/>
      <c r="D17" s="466"/>
      <c r="E17" s="280"/>
      <c r="F17" s="280"/>
      <c r="G17" s="281"/>
      <c r="H17" s="281"/>
      <c r="I17" s="355"/>
      <c r="J17" s="281"/>
      <c r="K17" s="355"/>
      <c r="L17" s="357"/>
      <c r="M17" s="355"/>
      <c r="N17" s="281"/>
      <c r="O17" s="355"/>
      <c r="P17" s="394">
        <f t="shared" si="1"/>
        <v>0</v>
      </c>
      <c r="Q17" s="395">
        <f t="shared" si="2"/>
        <v>0</v>
      </c>
      <c r="R17" s="281"/>
      <c r="S17" s="281"/>
      <c r="T17" s="281"/>
      <c r="U17" s="281"/>
    </row>
    <row r="18" spans="1:21" ht="15.75" x14ac:dyDescent="0.25">
      <c r="A18" s="666"/>
      <c r="B18" s="666"/>
      <c r="C18" s="280"/>
      <c r="D18" s="466"/>
      <c r="E18" s="280"/>
      <c r="F18" s="280"/>
      <c r="G18" s="281"/>
      <c r="H18" s="281"/>
      <c r="I18" s="355"/>
      <c r="J18" s="281"/>
      <c r="K18" s="355"/>
      <c r="L18" s="357"/>
      <c r="M18" s="355"/>
      <c r="N18" s="281"/>
      <c r="O18" s="355"/>
      <c r="P18" s="394">
        <f t="shared" si="1"/>
        <v>0</v>
      </c>
      <c r="Q18" s="395">
        <f t="shared" si="2"/>
        <v>0</v>
      </c>
      <c r="R18" s="281"/>
      <c r="S18" s="281"/>
      <c r="T18" s="281"/>
      <c r="U18" s="281"/>
    </row>
    <row r="19" spans="1:21" ht="15.75" x14ac:dyDescent="0.25">
      <c r="A19" s="666"/>
      <c r="B19" s="666"/>
      <c r="C19" s="280"/>
      <c r="D19" s="466"/>
      <c r="E19" s="280"/>
      <c r="F19" s="280"/>
      <c r="G19" s="281"/>
      <c r="H19" s="281"/>
      <c r="I19" s="355"/>
      <c r="J19" s="281"/>
      <c r="K19" s="355"/>
      <c r="L19" s="281"/>
      <c r="M19" s="355"/>
      <c r="N19" s="281"/>
      <c r="O19" s="355"/>
      <c r="P19" s="394">
        <f t="shared" si="1"/>
        <v>0</v>
      </c>
      <c r="Q19" s="395">
        <f t="shared" si="2"/>
        <v>0</v>
      </c>
      <c r="R19" s="281"/>
      <c r="S19" s="281"/>
      <c r="T19" s="281"/>
      <c r="U19" s="358"/>
    </row>
    <row r="20" spans="1:21" ht="15.75" x14ac:dyDescent="0.25">
      <c r="A20" s="667"/>
      <c r="B20" s="667"/>
      <c r="C20" s="280"/>
      <c r="D20" s="466"/>
      <c r="E20" s="280"/>
      <c r="F20" s="280"/>
      <c r="G20" s="281"/>
      <c r="H20" s="281"/>
      <c r="I20" s="355"/>
      <c r="J20" s="281"/>
      <c r="K20" s="355"/>
      <c r="L20" s="281"/>
      <c r="M20" s="355"/>
      <c r="N20" s="281"/>
      <c r="O20" s="355"/>
      <c r="P20" s="394">
        <f t="shared" si="1"/>
        <v>0</v>
      </c>
      <c r="Q20" s="395">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ht="14.45" x14ac:dyDescent="0.3">
      <c r="I27"/>
      <c r="K27"/>
      <c r="M27"/>
      <c r="O27"/>
      <c r="Q27"/>
    </row>
    <row r="28" spans="1:21" ht="14.45" x14ac:dyDescent="0.3">
      <c r="I28"/>
      <c r="K28"/>
      <c r="M28"/>
      <c r="O28"/>
      <c r="Q28"/>
    </row>
    <row r="29" spans="1:21" ht="14.45" x14ac:dyDescent="0.3">
      <c r="I29"/>
      <c r="K29"/>
      <c r="M29"/>
      <c r="O29"/>
      <c r="Q29"/>
    </row>
    <row r="30" spans="1:21" ht="14.45" x14ac:dyDescent="0.3">
      <c r="I30"/>
      <c r="K30"/>
      <c r="M30"/>
      <c r="O30"/>
      <c r="Q30"/>
    </row>
    <row r="31" spans="1:21" ht="14.45" x14ac:dyDescent="0.3">
      <c r="I31"/>
      <c r="K31"/>
      <c r="M31"/>
      <c r="O31"/>
      <c r="Q31"/>
    </row>
    <row r="32" spans="1:21" ht="14.45" x14ac:dyDescent="0.3">
      <c r="I32"/>
      <c r="K32"/>
      <c r="M32"/>
      <c r="O32"/>
      <c r="Q32"/>
    </row>
    <row r="33" spans="9:17" ht="14.45" x14ac:dyDescent="0.3">
      <c r="I33"/>
      <c r="K33"/>
      <c r="M33"/>
      <c r="O33"/>
      <c r="Q33"/>
    </row>
    <row r="34" spans="9:17" ht="14.45" x14ac:dyDescent="0.3">
      <c r="I34"/>
      <c r="K34"/>
      <c r="M34"/>
      <c r="O34"/>
      <c r="Q34"/>
    </row>
    <row r="35" spans="9:17" ht="14.45" x14ac:dyDescent="0.3">
      <c r="I35"/>
      <c r="K35"/>
      <c r="M35"/>
      <c r="O35"/>
      <c r="Q35"/>
    </row>
    <row r="36" spans="9:17" ht="14.45" x14ac:dyDescent="0.3">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5" zoomScale="80" zoomScaleNormal="80" workbookViewId="0">
      <selection activeCell="F30" sqref="F30"/>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0.140625" style="196" bestFit="1" customWidth="1"/>
    <col min="10" max="10" width="15.85546875" style="86" bestFit="1" customWidth="1"/>
    <col min="11" max="16384" width="11.5703125" style="86"/>
  </cols>
  <sheetData>
    <row r="2" spans="2:12" ht="16.149999999999999" thickBot="1" x14ac:dyDescent="0.35">
      <c r="H2" s="602" t="s">
        <v>1368</v>
      </c>
      <c r="I2" s="602"/>
    </row>
    <row r="3" spans="2:12" ht="19.5" thickBot="1" x14ac:dyDescent="0.3">
      <c r="B3" s="81" t="s">
        <v>21</v>
      </c>
      <c r="C3" s="81" t="s">
        <v>390</v>
      </c>
      <c r="H3" s="568" t="s">
        <v>389</v>
      </c>
      <c r="I3" s="569" t="s">
        <v>390</v>
      </c>
    </row>
    <row r="4" spans="2:12" ht="18.75" x14ac:dyDescent="0.25">
      <c r="B4" s="82" t="s">
        <v>121</v>
      </c>
      <c r="C4" s="201">
        <f>'1. TALLERES SEMINARIOS'!D5</f>
        <v>112250</v>
      </c>
      <c r="H4" s="562" t="s">
        <v>1356</v>
      </c>
      <c r="I4" s="563">
        <f>'1. Desarrollo e Innov. Curricu.'!Q28</f>
        <v>0</v>
      </c>
    </row>
    <row r="5" spans="2:12" ht="19.5" thickBot="1" x14ac:dyDescent="0.3">
      <c r="B5" s="82" t="s">
        <v>414</v>
      </c>
      <c r="C5" s="201">
        <f>'2. CONTRATACION DE PERSONAL'!D5</f>
        <v>3729504.3600000003</v>
      </c>
      <c r="H5" s="564" t="s">
        <v>1358</v>
      </c>
      <c r="I5" s="565">
        <f>'2. Investigación Científica'!Q47</f>
        <v>0</v>
      </c>
    </row>
    <row r="6" spans="2:12" ht="19.5" thickBot="1" x14ac:dyDescent="0.3">
      <c r="B6" s="82" t="s">
        <v>125</v>
      </c>
      <c r="C6" s="201">
        <f>'3. EQUIPO DE OFICINA'!D5</f>
        <v>56000</v>
      </c>
      <c r="H6" s="562" t="s">
        <v>470</v>
      </c>
      <c r="I6" s="563">
        <f>'3. Vinculación Univ. Sociedad'!Q67</f>
        <v>0</v>
      </c>
    </row>
    <row r="7" spans="2:12" ht="19.5" thickBot="1" x14ac:dyDescent="0.3">
      <c r="B7" s="82" t="s">
        <v>415</v>
      </c>
      <c r="C7" s="201">
        <f>'4. EQUIPO TECNOLÓGICOS'!D5</f>
        <v>652000</v>
      </c>
      <c r="E7" s="568" t="s">
        <v>118</v>
      </c>
      <c r="F7" s="569" t="s">
        <v>1476</v>
      </c>
      <c r="H7" s="564" t="s">
        <v>1357</v>
      </c>
      <c r="I7" s="565">
        <f>'4. Docencia y Profesorado Univ.'!Q21</f>
        <v>0</v>
      </c>
    </row>
    <row r="8" spans="2:12" ht="18" x14ac:dyDescent="0.3">
      <c r="B8" s="82" t="s">
        <v>126</v>
      </c>
      <c r="C8" s="201">
        <f>'5. ACTIVIDADES ESPECIALES'!D5</f>
        <v>237500</v>
      </c>
      <c r="E8" s="562" t="s">
        <v>1478</v>
      </c>
      <c r="F8" s="563">
        <f>Presupuesto!D566</f>
        <v>2388042</v>
      </c>
      <c r="H8" s="562" t="s">
        <v>1359</v>
      </c>
      <c r="I8" s="563">
        <f>'5. Estudiantes y Graduados'!Q43</f>
        <v>0</v>
      </c>
    </row>
    <row r="9" spans="2:12" ht="19.5" thickBot="1" x14ac:dyDescent="0.3">
      <c r="B9" s="92" t="s">
        <v>385</v>
      </c>
      <c r="C9" s="83">
        <f>'6. Becas'!D5</f>
        <v>0</v>
      </c>
      <c r="E9" s="564" t="s">
        <v>1500</v>
      </c>
      <c r="F9" s="565">
        <f>Presupuesto!E566</f>
        <v>2399212.3600000003</v>
      </c>
      <c r="H9" s="564" t="s">
        <v>471</v>
      </c>
      <c r="I9" s="565">
        <f>'6. Gestión del Conocimiento'!Q27</f>
        <v>0</v>
      </c>
    </row>
    <row r="10" spans="2:12" ht="18" x14ac:dyDescent="0.3">
      <c r="B10" s="92" t="s">
        <v>386</v>
      </c>
      <c r="C10" s="83">
        <f>'7. Infraestructura'!D5</f>
        <v>0</v>
      </c>
      <c r="E10" s="562" t="s">
        <v>1477</v>
      </c>
      <c r="F10" s="563">
        <f>Presupuesto!F566</f>
        <v>4787254.3600000003</v>
      </c>
      <c r="G10" s="111"/>
      <c r="H10" s="562" t="s">
        <v>1360</v>
      </c>
      <c r="I10" s="563">
        <f>'7. Lo Esencial de la Reforma U.'!Q10</f>
        <v>0</v>
      </c>
    </row>
    <row r="11" spans="2:12" ht="19.5" thickBot="1" x14ac:dyDescent="0.3">
      <c r="B11" s="82" t="s">
        <v>417</v>
      </c>
      <c r="C11" s="83">
        <f>'8. Venta de Servicios'!D5</f>
        <v>0</v>
      </c>
      <c r="E11" s="564" t="s">
        <v>404</v>
      </c>
      <c r="F11" s="565">
        <f>Presupuesto!AR566</f>
        <v>4787254.3600000003</v>
      </c>
      <c r="G11" s="111"/>
      <c r="H11" s="564" t="s">
        <v>1362</v>
      </c>
      <c r="I11" s="565">
        <f>'8. Cultura de Inno. Insti...'!Q21</f>
        <v>0</v>
      </c>
    </row>
    <row r="12" spans="2:12" ht="18" x14ac:dyDescent="0.3">
      <c r="B12" s="92"/>
      <c r="C12" s="83"/>
      <c r="F12" s="111"/>
      <c r="G12" s="111"/>
      <c r="H12" s="562" t="s">
        <v>1471</v>
      </c>
      <c r="I12" s="563">
        <f>'9. Asegura. de la Calid. y M'!Q36</f>
        <v>10000</v>
      </c>
      <c r="K12" s="156"/>
    </row>
    <row r="13" spans="2:12" ht="24" thickBot="1" x14ac:dyDescent="0.35">
      <c r="B13" s="84" t="s">
        <v>124</v>
      </c>
      <c r="C13" s="410">
        <f>SUM(C4:C12)</f>
        <v>4787254.3600000003</v>
      </c>
      <c r="F13" s="111"/>
      <c r="G13" s="111"/>
      <c r="H13" s="564" t="s">
        <v>1447</v>
      </c>
      <c r="I13" s="565">
        <f>'10. Posgrado'!Q43</f>
        <v>0</v>
      </c>
    </row>
    <row r="14" spans="2:12" ht="24" thickBot="1" x14ac:dyDescent="0.35">
      <c r="B14" s="84"/>
      <c r="C14" s="85"/>
      <c r="F14" s="111"/>
      <c r="G14" s="111"/>
      <c r="H14" s="566" t="s">
        <v>124</v>
      </c>
      <c r="I14" s="567">
        <f>SUM(I4:I13)</f>
        <v>10000</v>
      </c>
    </row>
    <row r="15" spans="2:12" ht="16.149999999999999" thickBot="1" x14ac:dyDescent="0.35">
      <c r="F15" s="111"/>
      <c r="G15" s="111"/>
      <c r="H15" s="603"/>
      <c r="I15" s="603"/>
      <c r="K15" s="601"/>
      <c r="L15" s="601"/>
    </row>
    <row r="16" spans="2:12" ht="16.149999999999999" thickBot="1" x14ac:dyDescent="0.35">
      <c r="F16" s="111"/>
      <c r="G16" s="111"/>
      <c r="H16" s="601" t="s">
        <v>1370</v>
      </c>
      <c r="I16" s="601"/>
    </row>
    <row r="17" spans="2:15" ht="15.75" thickBot="1" x14ac:dyDescent="0.3">
      <c r="F17" s="111"/>
      <c r="G17" s="111"/>
      <c r="H17" s="406" t="s">
        <v>389</v>
      </c>
      <c r="I17" s="407" t="s">
        <v>390</v>
      </c>
      <c r="J17" s="196"/>
    </row>
    <row r="18" spans="2:15" x14ac:dyDescent="0.25">
      <c r="H18" s="450" t="s">
        <v>1363</v>
      </c>
      <c r="I18" s="451">
        <f>'11. Gestion Administrativa'!Q72</f>
        <v>4767004.3600000003</v>
      </c>
      <c r="J18" s="196"/>
    </row>
    <row r="19" spans="2:15" x14ac:dyDescent="0.25">
      <c r="H19" s="452" t="s">
        <v>1364</v>
      </c>
      <c r="I19" s="453">
        <f>'12. Gestión del Talento Humano'!Q9</f>
        <v>10250</v>
      </c>
      <c r="J19" s="196"/>
    </row>
    <row r="20" spans="2:15" x14ac:dyDescent="0.25">
      <c r="B20" s="444" t="s">
        <v>1498</v>
      </c>
      <c r="C20" s="445">
        <v>22.584900000000001</v>
      </c>
      <c r="D20" s="444" t="s">
        <v>1528</v>
      </c>
      <c r="E20" s="446"/>
      <c r="H20" s="452" t="s">
        <v>1365</v>
      </c>
      <c r="I20" s="453">
        <f>'13. Gestión Académica'!Q10</f>
        <v>0</v>
      </c>
      <c r="J20" s="196"/>
    </row>
    <row r="21" spans="2:15" x14ac:dyDescent="0.25">
      <c r="H21" s="452" t="s">
        <v>1366</v>
      </c>
      <c r="I21" s="453">
        <f>'14. Internacional... de la E.S.'!Q10</f>
        <v>0</v>
      </c>
      <c r="J21" s="196"/>
    </row>
    <row r="22" spans="2:15" x14ac:dyDescent="0.25">
      <c r="H22" s="454" t="s">
        <v>1367</v>
      </c>
      <c r="I22" s="455">
        <f>'15. Gobernabilidad y Proceso...'!Q29</f>
        <v>0</v>
      </c>
      <c r="J22" s="196"/>
    </row>
    <row r="23" spans="2:15" x14ac:dyDescent="0.25">
      <c r="H23" s="456" t="s">
        <v>1472</v>
      </c>
      <c r="I23" s="457">
        <f>'16. Desa. del Sistema Educ.Sup.'!Q70</f>
        <v>0</v>
      </c>
      <c r="J23" s="196"/>
    </row>
    <row r="24" spans="2:15" s="436" customFormat="1" ht="15.75" thickBot="1" x14ac:dyDescent="0.3">
      <c r="H24" s="458" t="s">
        <v>1507</v>
      </c>
      <c r="I24" s="459">
        <f>'17. Gestión TIC'!Q74</f>
        <v>0</v>
      </c>
      <c r="J24" s="196"/>
    </row>
    <row r="25" spans="2:15" thickBot="1" x14ac:dyDescent="0.35">
      <c r="H25" s="448" t="s">
        <v>124</v>
      </c>
      <c r="I25" s="449">
        <f>SUM(I18:I24)</f>
        <v>4777254.3600000003</v>
      </c>
    </row>
    <row r="26" spans="2:15" thickBot="1" x14ac:dyDescent="0.35"/>
    <row r="27" spans="2:15" ht="15.75" thickBot="1" x14ac:dyDescent="0.3">
      <c r="H27" s="408" t="s">
        <v>1369</v>
      </c>
      <c r="I27" s="409">
        <f>I14+I25</f>
        <v>4787254.3600000003</v>
      </c>
      <c r="J27" s="579">
        <f>+I27-F11</f>
        <v>0</v>
      </c>
    </row>
    <row r="28" spans="2:15" ht="14.45" x14ac:dyDescent="0.3">
      <c r="H28" s="339"/>
      <c r="I28" s="340"/>
      <c r="J28" s="581">
        <f>+I27-C13</f>
        <v>0</v>
      </c>
    </row>
    <row r="29" spans="2:15" ht="14.45" x14ac:dyDescent="0.3">
      <c r="H29" s="339"/>
      <c r="I29" s="340"/>
    </row>
    <row r="30" spans="2:15" ht="14.45" x14ac:dyDescent="0.3">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ht="14.45" x14ac:dyDescent="0.3">
      <c r="H33" s="156"/>
    </row>
    <row r="35" spans="2:8" ht="18" x14ac:dyDescent="0.3">
      <c r="B35" s="82"/>
      <c r="C35" s="83"/>
    </row>
    <row r="36" spans="2:8" ht="18" x14ac:dyDescent="0.3">
      <c r="B36" s="82"/>
      <c r="C36" s="83"/>
    </row>
    <row r="37" spans="2:8" x14ac:dyDescent="0.25">
      <c r="B37" s="197" t="s">
        <v>412</v>
      </c>
    </row>
    <row r="39" spans="2:8" ht="18.75" x14ac:dyDescent="0.25">
      <c r="B39" s="81" t="s">
        <v>21</v>
      </c>
      <c r="C39" s="81" t="s">
        <v>55</v>
      </c>
      <c r="D39" s="236" t="s">
        <v>474</v>
      </c>
    </row>
    <row r="40" spans="2:8" ht="18" x14ac:dyDescent="0.3">
      <c r="B40" s="86" t="s">
        <v>481</v>
      </c>
      <c r="C40" s="167">
        <f>SUMIF('2. CONTRATACION DE PERSONAL'!C:C,'Cuadro Resumen'!$B$40:$B$56,'2. CONTRATACION DE PERSONAL'!D:D)</f>
        <v>0</v>
      </c>
      <c r="D40" s="237">
        <f>SUMIF('2. CONTRATACION DE PERSONAL'!$C:$C,'Cuadro Resumen'!$B$40:$B$56,'2. CONTRATACION DE PERSONAL'!$G:$G)</f>
        <v>0</v>
      </c>
    </row>
    <row r="41" spans="2:8" ht="18" x14ac:dyDescent="0.3">
      <c r="B41" s="86" t="s">
        <v>482</v>
      </c>
      <c r="C41" s="167">
        <f>SUMIF('2. CONTRATACION DE PERSONAL'!C:C,'Cuadro Resumen'!$B$40:$B$56,'2. CONTRATACION DE PERSONAL'!D:D)</f>
        <v>0</v>
      </c>
      <c r="D41" s="237">
        <f>SUMIF('2. CONTRATACION DE PERSONAL'!$C:$C,'Cuadro Resumen'!$B$40:$B$56,'2. CONTRATACION DE PERSONAL'!$G:$G)</f>
        <v>0</v>
      </c>
    </row>
    <row r="42" spans="2:8" ht="18" x14ac:dyDescent="0.3">
      <c r="B42" s="86" t="s">
        <v>483</v>
      </c>
      <c r="C42" s="167">
        <f>SUMIF('2. CONTRATACION DE PERSONAL'!C:C,'Cuadro Resumen'!$B$40:$B$56,'2. CONTRATACION DE PERSONAL'!D:D)</f>
        <v>0</v>
      </c>
      <c r="D42" s="237">
        <f>SUMIF('2. CONTRATACION DE PERSONAL'!$C:$C,'Cuadro Resumen'!$B$40:$B$56,'2. CONTRATACION DE PERSONAL'!$G:$G)</f>
        <v>0</v>
      </c>
    </row>
    <row r="43" spans="2:8" ht="18" x14ac:dyDescent="0.3">
      <c r="B43" s="86" t="s">
        <v>484</v>
      </c>
      <c r="C43" s="167">
        <f>SUMIF('2. CONTRATACION DE PERSONAL'!C:C,'Cuadro Resumen'!$B$40:$B$56,'2. CONTRATACION DE PERSONAL'!D:D)</f>
        <v>0</v>
      </c>
      <c r="D43" s="237">
        <f>SUMIF('2. CONTRATACION DE PERSONAL'!$C:$C,'Cuadro Resumen'!$B$40:$B$56,'2. CONTRATACION DE PERSONAL'!$G:$G)</f>
        <v>0</v>
      </c>
    </row>
    <row r="44" spans="2:8" ht="18" x14ac:dyDescent="0.3">
      <c r="B44" s="86" t="s">
        <v>485</v>
      </c>
      <c r="C44" s="167">
        <f>SUMIF('2. CONTRATACION DE PERSONAL'!C:C,'Cuadro Resumen'!$B$40:$B$56,'2. CONTRATACION DE PERSONAL'!D:D)</f>
        <v>0</v>
      </c>
      <c r="D44" s="237">
        <f>SUMIF('2. CONTRATACION DE PERSONAL'!$C:$C,'Cuadro Resumen'!$B$40:$B$56,'2. CONTRATACION DE PERSONAL'!$G:$G)</f>
        <v>0</v>
      </c>
    </row>
    <row r="45" spans="2:8" ht="18" x14ac:dyDescent="0.3">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1</v>
      </c>
      <c r="D54" s="237">
        <f>SUMIF('2. CONTRATACION DE PERSONAL'!$C:$C,'Cuadro Resumen'!$B$40:$B$56,'2. CONTRATACION DE PERSONAL'!$G:$G)</f>
        <v>2038292</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v>
      </c>
      <c r="D56" s="237">
        <f>SUMIF('2. CONTRATACION DE PERSONAL'!$C:$C,'Cuadro Resumen'!$B$40:$B$56,'2. CONTRATACION DE PERSONAL'!$G:$G)</f>
        <v>1691212.36</v>
      </c>
    </row>
    <row r="57" spans="2:4" ht="23.25" x14ac:dyDescent="0.25">
      <c r="B57" s="84" t="s">
        <v>124</v>
      </c>
      <c r="C57" s="168">
        <f>SUBTOTAL(109,C40:C56)</f>
        <v>2</v>
      </c>
      <c r="D57" s="237">
        <f>SUM(D40:D56)</f>
        <v>3729504.3600000003</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5</v>
      </c>
      <c r="D69" s="238">
        <f>SUMIF('3. EQUIPO DE OFICINA'!$C:$C,'Cuadro Resumen'!$B$69:$B$78,'3. EQUIPO DE OFICINA'!$F:$F)</f>
        <v>14000</v>
      </c>
    </row>
    <row r="70" spans="2:4" ht="18.75" x14ac:dyDescent="0.25">
      <c r="B70" s="92" t="s">
        <v>64</v>
      </c>
      <c r="C70" s="83">
        <f>SUMIF('3. EQUIPO DE OFICINA'!C:C,'Cuadro Resumen'!$B$69:$B$78,'3. EQUIPO DE OFICINA'!D:D)</f>
        <v>5</v>
      </c>
      <c r="D70" s="238">
        <f>SUMIF('3. EQUIPO DE OFICINA'!$C:$C,'Cuadro Resumen'!$B$69:$B$78,'3. EQUIPO DE OFICINA'!$F:$F)</f>
        <v>12000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5</v>
      </c>
      <c r="D72" s="238">
        <f>SUMIF('3. EQUIPO DE OFICINA'!$C:$C,'Cuadro Resumen'!$B$69:$B$78,'3. EQUIPO DE OFICINA'!$F:$F)</f>
        <v>30000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15</v>
      </c>
      <c r="D80" s="239">
        <f>SUM(D69:D79)</f>
        <v>56000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4</v>
      </c>
      <c r="D86" s="83">
        <f>SUMIF('4. EQUIPO TECNOLÓGICOS'!$C:$C,'Cuadro Resumen'!$B$86:$B$102,'4. EQUIPO TECNOLÓGICOS'!F:F)</f>
        <v>80000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10</v>
      </c>
      <c r="D88" s="83">
        <f>SUMIF('4. EQUIPO TECNOLÓGICOS'!$C:$C,'Cuadro Resumen'!$B$86:$B$102,'4. EQUIPO TECNOLÓGICOS'!F:F)</f>
        <v>480000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15000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1</v>
      </c>
      <c r="D97" s="83">
        <f>SUMIF('4. EQUIPO TECNOLÓGICOS'!$C:$C,'Cuadro Resumen'!$B$86:$B$102,'4. EQUIPO TECNOLÓGICOS'!F:F)</f>
        <v>30000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1475</v>
      </c>
      <c r="C99" s="83">
        <f>SUMIF('4. EQUIPO TECNOLÓGICOS'!C:C,'Cuadro Resumen'!$B$86:$B$102,'4. EQUIPO TECNOLÓGICOS'!D:D)</f>
        <v>10</v>
      </c>
      <c r="D99" s="83">
        <f>SUMIF('4. EQUIPO TECNOLÓGICOS'!$C:$C,'Cuadro Resumen'!$B$86:$B$102,'4. EQUIPO TECNOLÓGICOS'!F:F)</f>
        <v>15000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30</v>
      </c>
      <c r="D103" s="85">
        <f>SUM(D86:D102)</f>
        <v>652000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20"/>
    </row>
    <row r="198" spans="2:9" ht="14.45" hidden="1" x14ac:dyDescent="0.3">
      <c r="B198" s="599" t="s">
        <v>1491</v>
      </c>
      <c r="C198" s="599"/>
      <c r="D198" s="599"/>
      <c r="E198" s="599"/>
      <c r="F198" s="599"/>
    </row>
    <row r="199" spans="2:9" ht="14.45" hidden="1" x14ac:dyDescent="0.3">
      <c r="B199" s="424" t="s">
        <v>1492</v>
      </c>
      <c r="C199" s="423" t="s">
        <v>1493</v>
      </c>
      <c r="D199" s="423" t="s">
        <v>1493</v>
      </c>
      <c r="E199" s="423" t="s">
        <v>1494</v>
      </c>
      <c r="F199" s="423" t="s">
        <v>1494</v>
      </c>
    </row>
    <row r="200" spans="2:9" ht="14.45" hidden="1" x14ac:dyDescent="0.3">
      <c r="B200" s="422"/>
      <c r="C200" s="422" t="s">
        <v>1495</v>
      </c>
      <c r="D200" s="422" t="s">
        <v>1496</v>
      </c>
      <c r="E200" s="422" t="s">
        <v>1495</v>
      </c>
      <c r="F200" s="422" t="s">
        <v>1496</v>
      </c>
    </row>
    <row r="201" spans="2:9" ht="14.45" hidden="1" x14ac:dyDescent="0.3">
      <c r="B201" s="424" t="s">
        <v>3</v>
      </c>
      <c r="C201" s="421">
        <v>255</v>
      </c>
      <c r="D201" s="421">
        <v>235</v>
      </c>
      <c r="E201" s="421">
        <v>300</v>
      </c>
      <c r="F201" s="421">
        <v>280</v>
      </c>
    </row>
    <row r="202" spans="2:9" ht="14.45" hidden="1" x14ac:dyDescent="0.3">
      <c r="B202" s="424" t="s">
        <v>4</v>
      </c>
      <c r="C202" s="421">
        <v>225</v>
      </c>
      <c r="D202" s="421">
        <v>205</v>
      </c>
      <c r="E202" s="421">
        <v>270</v>
      </c>
      <c r="F202" s="421">
        <v>250</v>
      </c>
    </row>
    <row r="203" spans="2:9" ht="14.45" hidden="1" x14ac:dyDescent="0.3">
      <c r="B203" s="424" t="s">
        <v>5</v>
      </c>
      <c r="C203" s="421">
        <v>195</v>
      </c>
      <c r="D203" s="421">
        <v>180</v>
      </c>
      <c r="E203" s="421">
        <v>240</v>
      </c>
      <c r="F203" s="421">
        <v>220</v>
      </c>
    </row>
    <row r="204" spans="2:9" ht="14.45" hidden="1" x14ac:dyDescent="0.3">
      <c r="B204" s="424" t="s">
        <v>6</v>
      </c>
      <c r="C204" s="421">
        <v>165</v>
      </c>
      <c r="D204" s="421">
        <v>150</v>
      </c>
      <c r="E204" s="421">
        <v>210</v>
      </c>
      <c r="F204" s="421">
        <v>195</v>
      </c>
    </row>
    <row r="205" spans="2:9" ht="14.45" hidden="1" x14ac:dyDescent="0.3">
      <c r="B205" s="424" t="s">
        <v>1497</v>
      </c>
      <c r="C205" s="421">
        <v>145</v>
      </c>
      <c r="D205" s="421">
        <v>135</v>
      </c>
      <c r="E205" s="421">
        <v>185</v>
      </c>
      <c r="F205" s="421">
        <v>170</v>
      </c>
    </row>
    <row r="206" spans="2:9" ht="14.45" hidden="1" x14ac:dyDescent="0.3">
      <c r="B206" s="419"/>
      <c r="C206" s="419"/>
      <c r="D206" s="419"/>
      <c r="E206" s="419"/>
      <c r="F206" s="419"/>
    </row>
    <row r="207" spans="2:9" ht="14.45" hidden="1" x14ac:dyDescent="0.3">
      <c r="B207" s="600" t="s">
        <v>1498</v>
      </c>
      <c r="C207" s="600"/>
      <c r="D207" s="600"/>
      <c r="E207" s="447">
        <f>C20</f>
        <v>22.584900000000001</v>
      </c>
      <c r="F207" s="447" t="str">
        <f>D20</f>
        <v>Lunes, 08 de febrero del 2016 Fuente el BCH</v>
      </c>
    </row>
    <row r="208" spans="2:9" ht="14.45" hidden="1" x14ac:dyDescent="0.3">
      <c r="B208" s="419"/>
      <c r="C208" s="419"/>
      <c r="D208" s="419"/>
      <c r="E208" s="419"/>
      <c r="F208" s="419"/>
    </row>
    <row r="209" spans="2:9" ht="14.45" hidden="1" x14ac:dyDescent="0.3">
      <c r="B209" s="419"/>
      <c r="C209" s="419"/>
      <c r="D209" s="419"/>
      <c r="E209" s="419"/>
      <c r="F209" s="419"/>
    </row>
    <row r="210" spans="2:9" ht="14.45" hidden="1" x14ac:dyDescent="0.3">
      <c r="B210" s="599" t="s">
        <v>1491</v>
      </c>
      <c r="C210" s="599"/>
      <c r="D210" s="599"/>
      <c r="E210" s="599"/>
      <c r="F210" s="599"/>
    </row>
    <row r="211" spans="2:9" ht="14.45" hidden="1" x14ac:dyDescent="0.3">
      <c r="B211" s="424" t="s">
        <v>1492</v>
      </c>
      <c r="C211" s="423" t="s">
        <v>1493</v>
      </c>
      <c r="D211" s="423" t="s">
        <v>1493</v>
      </c>
      <c r="E211" s="423" t="s">
        <v>1494</v>
      </c>
      <c r="F211" s="423" t="s">
        <v>1494</v>
      </c>
    </row>
    <row r="212" spans="2:9" ht="14.45" hidden="1" x14ac:dyDescent="0.3">
      <c r="B212" s="422"/>
      <c r="C212" s="422" t="s">
        <v>1495</v>
      </c>
      <c r="D212" s="422" t="s">
        <v>1496</v>
      </c>
      <c r="E212" s="422" t="s">
        <v>1495</v>
      </c>
      <c r="F212" s="422" t="s">
        <v>1496</v>
      </c>
    </row>
    <row r="213" spans="2:9" ht="14.45" hidden="1" x14ac:dyDescent="0.3">
      <c r="B213" s="424" t="s">
        <v>3</v>
      </c>
      <c r="C213" s="425">
        <f>+C201*E207</f>
        <v>5759.1495000000004</v>
      </c>
      <c r="D213" s="426">
        <f>+D201*E207</f>
        <v>5307.4515000000001</v>
      </c>
      <c r="E213" s="426">
        <f>+E201*E207</f>
        <v>6775.47</v>
      </c>
      <c r="F213" s="426">
        <f>+F201*E207</f>
        <v>6323.7719999999999</v>
      </c>
    </row>
    <row r="214" spans="2:9" ht="14.45" hidden="1" x14ac:dyDescent="0.3">
      <c r="B214" s="424" t="s">
        <v>4</v>
      </c>
      <c r="C214" s="425">
        <f>+C202*E207</f>
        <v>5081.6025</v>
      </c>
      <c r="D214" s="426">
        <f>+D202*E207</f>
        <v>4629.9045000000006</v>
      </c>
      <c r="E214" s="426">
        <f>+E202*E207</f>
        <v>6097.9230000000007</v>
      </c>
      <c r="F214" s="426">
        <f>+F202*E207</f>
        <v>5646.2250000000004</v>
      </c>
    </row>
    <row r="215" spans="2:9" ht="14.45" hidden="1" x14ac:dyDescent="0.3">
      <c r="B215" s="424" t="s">
        <v>5</v>
      </c>
      <c r="C215" s="425">
        <f>+C203*E207</f>
        <v>4404.0555000000004</v>
      </c>
      <c r="D215" s="426">
        <f>+D203*E207</f>
        <v>4065.2820000000002</v>
      </c>
      <c r="E215" s="426">
        <f>+E203*E207</f>
        <v>5420.3760000000002</v>
      </c>
      <c r="F215" s="426">
        <f>+F203*E207</f>
        <v>4968.6779999999999</v>
      </c>
    </row>
    <row r="216" spans="2:9" ht="14.45" hidden="1" x14ac:dyDescent="0.3">
      <c r="B216" s="424" t="s">
        <v>6</v>
      </c>
      <c r="C216" s="425">
        <f>+C204*E207</f>
        <v>3726.5085000000004</v>
      </c>
      <c r="D216" s="426">
        <f>+D204*E207</f>
        <v>3387.7350000000001</v>
      </c>
      <c r="E216" s="426">
        <f>+E204*E207</f>
        <v>4742.8290000000006</v>
      </c>
      <c r="F216" s="426">
        <f>+F204*E207</f>
        <v>4404.0555000000004</v>
      </c>
    </row>
    <row r="217" spans="2:9" ht="14.45" hidden="1" x14ac:dyDescent="0.3">
      <c r="B217" s="424" t="s">
        <v>1497</v>
      </c>
      <c r="C217" s="425">
        <f>+C205*E207</f>
        <v>3274.8105</v>
      </c>
      <c r="D217" s="426">
        <f>+D205*E207</f>
        <v>3048.9615000000003</v>
      </c>
      <c r="E217" s="426">
        <f>+E205*E207</f>
        <v>4178.2065000000002</v>
      </c>
      <c r="F217" s="426">
        <f>+F205*E207</f>
        <v>3839.433</v>
      </c>
    </row>
    <row r="218" spans="2:9" ht="14.45" hidden="1" x14ac:dyDescent="0.3"/>
    <row r="220" spans="2:9" s="122" customFormat="1" x14ac:dyDescent="0.25">
      <c r="I220" s="420"/>
    </row>
  </sheetData>
  <mergeCells count="7">
    <mergeCell ref="B210:F210"/>
    <mergeCell ref="B207:D207"/>
    <mergeCell ref="K15:L15"/>
    <mergeCell ref="H2:I2"/>
    <mergeCell ref="H15:I15"/>
    <mergeCell ref="H16:I16"/>
    <mergeCell ref="B198:F198"/>
  </mergeCells>
  <pageMargins left="0.7" right="0.7" top="0.75" bottom="0.75" header="0.3" footer="0.3"/>
  <pageSetup orientation="portrait" r:id="rId1"/>
  <drawing r:id="rId2"/>
  <tableParts count="3">
    <tablePart r:id="rId3"/>
    <tablePart r:id="rId4"/>
    <tablePart r:id="rId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zoomScale="70" zoomScaleNormal="70" workbookViewId="0">
      <pane ySplit="8" topLeftCell="A9" activePane="bottomLeft" state="frozen"/>
      <selection activeCell="A7" sqref="A7"/>
      <selection pane="bottomLeft" activeCell="F39" sqref="F39"/>
    </sheetView>
  </sheetViews>
  <sheetFormatPr baseColWidth="10" defaultRowHeight="15" x14ac:dyDescent="0.25"/>
  <cols>
    <col min="1" max="2" width="21.7109375" customWidth="1"/>
    <col min="3" max="3" width="27.42578125" customWidth="1"/>
    <col min="4" max="4" width="27.42578125" style="435" customWidth="1"/>
    <col min="5" max="5" width="27.42578125" customWidth="1"/>
    <col min="6" max="6" width="16.85546875" customWidth="1"/>
    <col min="7" max="7" width="22.8554687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1508</v>
      </c>
      <c r="K1" s="284"/>
      <c r="L1" s="284"/>
      <c r="M1" s="284"/>
      <c r="N1" s="284"/>
      <c r="O1" s="284"/>
      <c r="P1" s="484" t="s">
        <v>1603</v>
      </c>
      <c r="Q1" s="484" t="s">
        <v>1604</v>
      </c>
      <c r="R1" s="484" t="s">
        <v>1605</v>
      </c>
      <c r="S1" s="484" t="s">
        <v>1606</v>
      </c>
      <c r="T1" s="484" t="s">
        <v>1607</v>
      </c>
      <c r="U1" s="484" t="s">
        <v>1608</v>
      </c>
      <c r="V1" s="484" t="s">
        <v>1609</v>
      </c>
      <c r="W1" s="484" t="s">
        <v>1610</v>
      </c>
    </row>
    <row r="2" spans="1:23" ht="18" x14ac:dyDescent="0.3">
      <c r="A2" s="269" t="s">
        <v>1346</v>
      </c>
      <c r="B2" s="284"/>
      <c r="C2" s="284"/>
      <c r="D2" s="284"/>
      <c r="E2" s="284"/>
      <c r="F2" s="284"/>
      <c r="G2" s="284"/>
      <c r="H2" s="284"/>
      <c r="K2" s="284"/>
      <c r="L2" s="284"/>
      <c r="M2" s="284"/>
      <c r="N2" s="284"/>
      <c r="O2" s="284"/>
      <c r="P2" s="284"/>
      <c r="Q2" s="284"/>
      <c r="R2" s="284"/>
      <c r="S2" s="284"/>
      <c r="T2" s="284"/>
      <c r="U2" s="284"/>
    </row>
    <row r="3" spans="1:23" x14ac:dyDescent="0.25">
      <c r="A3" s="668" t="s">
        <v>1401</v>
      </c>
      <c r="B3" s="668"/>
      <c r="C3" s="668"/>
      <c r="D3" s="668"/>
      <c r="E3" s="668"/>
      <c r="F3" s="668"/>
      <c r="G3" s="668"/>
      <c r="H3" s="668"/>
      <c r="I3" s="668"/>
      <c r="J3" s="668"/>
      <c r="K3" s="668"/>
      <c r="L3" s="668"/>
      <c r="M3" s="668"/>
      <c r="N3" s="668"/>
      <c r="O3" s="668"/>
      <c r="P3" s="668"/>
      <c r="Q3" s="668"/>
      <c r="R3" s="668"/>
      <c r="S3" s="668"/>
      <c r="T3" s="668"/>
      <c r="U3" s="668"/>
    </row>
    <row r="4" spans="1:23" s="362" customFormat="1" x14ac:dyDescent="0.25">
      <c r="A4" s="372" t="s">
        <v>1400</v>
      </c>
      <c r="B4" s="370"/>
      <c r="C4" s="370"/>
      <c r="D4" s="465"/>
      <c r="E4" s="370"/>
      <c r="F4" s="370"/>
      <c r="G4" s="370"/>
      <c r="H4" s="370"/>
      <c r="I4" s="370"/>
      <c r="J4" s="370"/>
      <c r="K4" s="370"/>
      <c r="L4" s="370"/>
      <c r="M4" s="370"/>
      <c r="N4" s="370"/>
      <c r="O4" s="370"/>
      <c r="P4" s="370"/>
      <c r="Q4" s="370"/>
      <c r="R4" s="370"/>
      <c r="S4" s="370"/>
      <c r="T4" s="370"/>
      <c r="U4" s="370"/>
    </row>
    <row r="5" spans="1:23" x14ac:dyDescent="0.25">
      <c r="A5" s="313" t="s">
        <v>1470</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07" t="s">
        <v>96</v>
      </c>
      <c r="B6" s="609" t="s">
        <v>110</v>
      </c>
      <c r="C6" s="619" t="s">
        <v>1529</v>
      </c>
      <c r="D6" s="619" t="s">
        <v>1530</v>
      </c>
      <c r="E6" s="619" t="s">
        <v>86</v>
      </c>
      <c r="F6" s="619" t="s">
        <v>391</v>
      </c>
      <c r="G6" s="619" t="s">
        <v>87</v>
      </c>
      <c r="H6" s="622" t="s">
        <v>99</v>
      </c>
      <c r="I6" s="624"/>
      <c r="J6" s="624"/>
      <c r="K6" s="624"/>
      <c r="L6" s="624"/>
      <c r="M6" s="624"/>
      <c r="N6" s="624"/>
      <c r="O6" s="623"/>
      <c r="P6" s="628" t="s">
        <v>100</v>
      </c>
      <c r="Q6" s="629"/>
      <c r="R6" s="609" t="s">
        <v>102</v>
      </c>
      <c r="S6" s="609" t="s">
        <v>109</v>
      </c>
      <c r="T6" s="609" t="s">
        <v>108</v>
      </c>
      <c r="U6" s="625" t="s">
        <v>88</v>
      </c>
    </row>
    <row r="7" spans="1:23" ht="15" customHeight="1" x14ac:dyDescent="0.25">
      <c r="A7" s="607"/>
      <c r="B7" s="607"/>
      <c r="C7" s="620"/>
      <c r="D7" s="620"/>
      <c r="E7" s="620"/>
      <c r="F7" s="620"/>
      <c r="G7" s="620"/>
      <c r="H7" s="622" t="s">
        <v>103</v>
      </c>
      <c r="I7" s="623"/>
      <c r="J7" s="622" t="s">
        <v>104</v>
      </c>
      <c r="K7" s="623"/>
      <c r="L7" s="622" t="s">
        <v>105</v>
      </c>
      <c r="M7" s="623"/>
      <c r="N7" s="622" t="s">
        <v>106</v>
      </c>
      <c r="O7" s="623"/>
      <c r="P7" s="630"/>
      <c r="Q7" s="631"/>
      <c r="R7" s="607"/>
      <c r="S7" s="607"/>
      <c r="T7" s="607"/>
      <c r="U7" s="626"/>
    </row>
    <row r="8" spans="1:23" ht="25.5" x14ac:dyDescent="0.25">
      <c r="A8" s="608"/>
      <c r="B8" s="608"/>
      <c r="C8" s="621"/>
      <c r="D8" s="621"/>
      <c r="E8" s="621"/>
      <c r="F8" s="621"/>
      <c r="G8" s="621"/>
      <c r="H8" s="411" t="s">
        <v>107</v>
      </c>
      <c r="I8" s="411" t="s">
        <v>12</v>
      </c>
      <c r="J8" s="411" t="s">
        <v>107</v>
      </c>
      <c r="K8" s="411" t="s">
        <v>12</v>
      </c>
      <c r="L8" s="411" t="s">
        <v>107</v>
      </c>
      <c r="M8" s="411" t="s">
        <v>12</v>
      </c>
      <c r="N8" s="411" t="s">
        <v>107</v>
      </c>
      <c r="O8" s="411" t="s">
        <v>12</v>
      </c>
      <c r="P8" s="411" t="s">
        <v>107</v>
      </c>
      <c r="Q8" s="411" t="s">
        <v>12</v>
      </c>
      <c r="R8" s="608"/>
      <c r="S8" s="608"/>
      <c r="T8" s="608"/>
      <c r="U8" s="627"/>
    </row>
    <row r="9" spans="1:23" s="362" customFormat="1" ht="15.6" x14ac:dyDescent="0.3">
      <c r="A9" s="412"/>
      <c r="B9" s="413"/>
      <c r="C9" s="414"/>
      <c r="D9" s="414"/>
      <c r="E9" s="414"/>
      <c r="F9" s="415"/>
      <c r="G9" s="414"/>
      <c r="H9" s="416"/>
      <c r="I9" s="416"/>
      <c r="J9" s="416"/>
      <c r="K9" s="416"/>
      <c r="L9" s="416"/>
      <c r="M9" s="416"/>
      <c r="N9" s="416"/>
      <c r="O9" s="416"/>
      <c r="P9" s="416"/>
      <c r="Q9" s="416"/>
      <c r="R9" s="417"/>
      <c r="S9" s="417"/>
      <c r="T9" s="417"/>
      <c r="U9" s="418"/>
    </row>
    <row r="10" spans="1:23" ht="134.25" customHeight="1" x14ac:dyDescent="0.25">
      <c r="A10" s="665" t="s">
        <v>1401</v>
      </c>
      <c r="B10" s="665" t="s">
        <v>1402</v>
      </c>
      <c r="C10" s="665" t="s">
        <v>1603</v>
      </c>
      <c r="D10" s="708" t="s">
        <v>1899</v>
      </c>
      <c r="E10" s="709" t="s">
        <v>1896</v>
      </c>
      <c r="F10" s="490" t="s">
        <v>1930</v>
      </c>
      <c r="G10" s="501" t="s">
        <v>1942</v>
      </c>
      <c r="H10" s="281"/>
      <c r="I10" s="355"/>
      <c r="J10" s="281"/>
      <c r="K10" s="355"/>
      <c r="L10" s="281"/>
      <c r="M10" s="355"/>
      <c r="N10" s="506">
        <v>1</v>
      </c>
      <c r="O10" s="355">
        <v>10000</v>
      </c>
      <c r="P10" s="506">
        <f>H10+J10+L10+N10</f>
        <v>1</v>
      </c>
      <c r="Q10" s="395">
        <f>I10+K10+M10+O10</f>
        <v>10000</v>
      </c>
      <c r="R10" s="670" t="s">
        <v>1917</v>
      </c>
      <c r="S10" s="670" t="s">
        <v>1918</v>
      </c>
      <c r="T10" s="670" t="s">
        <v>1698</v>
      </c>
      <c r="U10" s="670" t="s">
        <v>1699</v>
      </c>
    </row>
    <row r="11" spans="1:23" ht="168.75" customHeight="1" x14ac:dyDescent="0.25">
      <c r="A11" s="666"/>
      <c r="B11" s="666"/>
      <c r="C11" s="667"/>
      <c r="D11" s="710"/>
      <c r="E11" s="711"/>
      <c r="F11" s="490" t="s">
        <v>1931</v>
      </c>
      <c r="G11" s="502" t="s">
        <v>1898</v>
      </c>
      <c r="H11" s="506">
        <v>0.5</v>
      </c>
      <c r="I11" s="355"/>
      <c r="J11" s="506">
        <v>0.5</v>
      </c>
      <c r="K11" s="355"/>
      <c r="L11" s="281"/>
      <c r="M11" s="355"/>
      <c r="N11" s="281"/>
      <c r="O11" s="355"/>
      <c r="P11" s="506">
        <f t="shared" ref="P11:P35" si="0">H11+J11+L11+N11</f>
        <v>1</v>
      </c>
      <c r="Q11" s="395">
        <f t="shared" ref="Q11:Q35" si="1">I11+K11+M11+O11</f>
        <v>0</v>
      </c>
      <c r="R11" s="671"/>
      <c r="S11" s="671"/>
      <c r="T11" s="671"/>
      <c r="U11" s="671"/>
    </row>
    <row r="12" spans="1:23" ht="15.6" hidden="1" x14ac:dyDescent="0.3">
      <c r="A12" s="666"/>
      <c r="B12" s="666"/>
      <c r="C12" s="280"/>
      <c r="D12" s="466"/>
      <c r="E12" s="280"/>
      <c r="F12" s="280"/>
      <c r="G12" s="281"/>
      <c r="H12" s="281"/>
      <c r="I12" s="355"/>
      <c r="J12" s="281"/>
      <c r="K12" s="355"/>
      <c r="L12" s="281"/>
      <c r="M12" s="355"/>
      <c r="N12" s="281"/>
      <c r="O12" s="355"/>
      <c r="P12" s="394">
        <f t="shared" si="0"/>
        <v>0</v>
      </c>
      <c r="Q12" s="395">
        <f t="shared" si="1"/>
        <v>0</v>
      </c>
      <c r="R12" s="281"/>
      <c r="S12" s="281"/>
      <c r="T12" s="281"/>
      <c r="U12" s="281"/>
    </row>
    <row r="13" spans="1:23" ht="15.6" hidden="1" x14ac:dyDescent="0.3">
      <c r="A13" s="666"/>
      <c r="B13" s="666"/>
      <c r="C13" s="280"/>
      <c r="D13" s="466"/>
      <c r="E13" s="280"/>
      <c r="F13" s="280"/>
      <c r="G13" s="281"/>
      <c r="H13" s="281"/>
      <c r="I13" s="355"/>
      <c r="J13" s="281"/>
      <c r="K13" s="355"/>
      <c r="L13" s="281"/>
      <c r="M13" s="355"/>
      <c r="N13" s="281"/>
      <c r="O13" s="355"/>
      <c r="P13" s="394">
        <f t="shared" si="0"/>
        <v>0</v>
      </c>
      <c r="Q13" s="395">
        <f t="shared" si="1"/>
        <v>0</v>
      </c>
      <c r="R13" s="281"/>
      <c r="S13" s="281"/>
      <c r="T13" s="281"/>
      <c r="U13" s="281"/>
    </row>
    <row r="14" spans="1:23" ht="15.6" hidden="1" x14ac:dyDescent="0.3">
      <c r="A14" s="666"/>
      <c r="B14" s="666"/>
      <c r="C14" s="280"/>
      <c r="D14" s="466"/>
      <c r="E14" s="280"/>
      <c r="F14" s="280"/>
      <c r="G14" s="281"/>
      <c r="H14" s="281"/>
      <c r="I14" s="355"/>
      <c r="J14" s="281"/>
      <c r="K14" s="355"/>
      <c r="L14" s="281"/>
      <c r="M14" s="355"/>
      <c r="N14" s="281"/>
      <c r="O14" s="355"/>
      <c r="P14" s="394">
        <f t="shared" si="0"/>
        <v>0</v>
      </c>
      <c r="Q14" s="395">
        <f t="shared" si="1"/>
        <v>0</v>
      </c>
      <c r="R14" s="281"/>
      <c r="S14" s="281"/>
      <c r="T14" s="281"/>
      <c r="U14" s="281"/>
    </row>
    <row r="15" spans="1:23" ht="15.6" hidden="1" x14ac:dyDescent="0.3">
      <c r="A15" s="667"/>
      <c r="B15" s="667"/>
      <c r="C15" s="280"/>
      <c r="D15" s="466"/>
      <c r="E15" s="280"/>
      <c r="F15" s="280"/>
      <c r="G15" s="281"/>
      <c r="H15" s="281"/>
      <c r="I15" s="355"/>
      <c r="J15" s="281"/>
      <c r="K15" s="355"/>
      <c r="L15" s="281"/>
      <c r="M15" s="355"/>
      <c r="N15" s="281"/>
      <c r="O15" s="355"/>
      <c r="P15" s="394">
        <f t="shared" si="0"/>
        <v>0</v>
      </c>
      <c r="Q15" s="395">
        <f t="shared" si="1"/>
        <v>0</v>
      </c>
      <c r="R15" s="281"/>
      <c r="S15" s="281"/>
      <c r="T15" s="281"/>
      <c r="U15" s="356"/>
    </row>
    <row r="16" spans="1:23" ht="15.75" hidden="1" customHeight="1" x14ac:dyDescent="0.3">
      <c r="A16" s="665" t="s">
        <v>1400</v>
      </c>
      <c r="B16" s="665" t="s">
        <v>1403</v>
      </c>
      <c r="C16" s="280"/>
      <c r="D16" s="466"/>
      <c r="E16" s="280"/>
      <c r="F16" s="280"/>
      <c r="G16" s="281"/>
      <c r="H16" s="281"/>
      <c r="I16" s="355"/>
      <c r="J16" s="281"/>
      <c r="K16" s="355"/>
      <c r="L16" s="357"/>
      <c r="M16" s="355"/>
      <c r="N16" s="281"/>
      <c r="O16" s="355"/>
      <c r="P16" s="394">
        <f t="shared" si="0"/>
        <v>0</v>
      </c>
      <c r="Q16" s="395">
        <f t="shared" si="1"/>
        <v>0</v>
      </c>
      <c r="R16" s="281"/>
      <c r="S16" s="281"/>
      <c r="T16" s="281"/>
      <c r="U16" s="281"/>
    </row>
    <row r="17" spans="1:21" ht="15.6" hidden="1" x14ac:dyDescent="0.3">
      <c r="A17" s="666"/>
      <c r="B17" s="666"/>
      <c r="C17" s="280"/>
      <c r="D17" s="466"/>
      <c r="E17" s="280"/>
      <c r="F17" s="280"/>
      <c r="G17" s="281"/>
      <c r="H17" s="281"/>
      <c r="I17" s="355"/>
      <c r="J17" s="281"/>
      <c r="K17" s="355"/>
      <c r="L17" s="357"/>
      <c r="M17" s="355"/>
      <c r="N17" s="281"/>
      <c r="O17" s="355"/>
      <c r="P17" s="394">
        <f t="shared" si="0"/>
        <v>0</v>
      </c>
      <c r="Q17" s="395">
        <f t="shared" si="1"/>
        <v>0</v>
      </c>
      <c r="R17" s="281"/>
      <c r="S17" s="281"/>
      <c r="T17" s="281"/>
      <c r="U17" s="281"/>
    </row>
    <row r="18" spans="1:21" ht="15.6" hidden="1" x14ac:dyDescent="0.3">
      <c r="A18" s="666"/>
      <c r="B18" s="666"/>
      <c r="C18" s="280"/>
      <c r="D18" s="466"/>
      <c r="E18" s="280"/>
      <c r="F18" s="280"/>
      <c r="G18" s="281"/>
      <c r="H18" s="281"/>
      <c r="I18" s="355"/>
      <c r="J18" s="281"/>
      <c r="K18" s="355"/>
      <c r="L18" s="357"/>
      <c r="M18" s="355"/>
      <c r="N18" s="281"/>
      <c r="O18" s="355"/>
      <c r="P18" s="394">
        <f t="shared" si="0"/>
        <v>0</v>
      </c>
      <c r="Q18" s="395">
        <f t="shared" si="1"/>
        <v>0</v>
      </c>
      <c r="R18" s="281"/>
      <c r="S18" s="281"/>
      <c r="T18" s="281"/>
      <c r="U18" s="281"/>
    </row>
    <row r="19" spans="1:21" ht="15.6" hidden="1" x14ac:dyDescent="0.3">
      <c r="A19" s="666"/>
      <c r="B19" s="666"/>
      <c r="C19" s="280"/>
      <c r="D19" s="466"/>
      <c r="E19" s="280"/>
      <c r="F19" s="280"/>
      <c r="G19" s="281"/>
      <c r="H19" s="281"/>
      <c r="I19" s="355"/>
      <c r="J19" s="281"/>
      <c r="K19" s="355"/>
      <c r="L19" s="357"/>
      <c r="M19" s="355"/>
      <c r="N19" s="281"/>
      <c r="O19" s="355"/>
      <c r="P19" s="394">
        <f t="shared" si="0"/>
        <v>0</v>
      </c>
      <c r="Q19" s="395">
        <f t="shared" si="1"/>
        <v>0</v>
      </c>
      <c r="R19" s="281"/>
      <c r="S19" s="281"/>
      <c r="T19" s="281"/>
      <c r="U19" s="281"/>
    </row>
    <row r="20" spans="1:21" ht="15.6" hidden="1" x14ac:dyDescent="0.3">
      <c r="A20" s="666"/>
      <c r="B20" s="666"/>
      <c r="C20" s="280"/>
      <c r="D20" s="466"/>
      <c r="E20" s="280"/>
      <c r="F20" s="280"/>
      <c r="G20" s="281"/>
      <c r="H20" s="281"/>
      <c r="I20" s="355"/>
      <c r="J20" s="281"/>
      <c r="K20" s="355"/>
      <c r="L20" s="281"/>
      <c r="M20" s="355"/>
      <c r="N20" s="281"/>
      <c r="O20" s="355"/>
      <c r="P20" s="394">
        <f t="shared" si="0"/>
        <v>0</v>
      </c>
      <c r="Q20" s="395">
        <f t="shared" si="1"/>
        <v>0</v>
      </c>
      <c r="R20" s="281"/>
      <c r="S20" s="281"/>
      <c r="T20" s="281"/>
      <c r="U20" s="358"/>
    </row>
    <row r="21" spans="1:21" s="362" customFormat="1" ht="15.6" hidden="1" x14ac:dyDescent="0.3">
      <c r="A21" s="666"/>
      <c r="B21" s="666"/>
      <c r="C21" s="371"/>
      <c r="D21" s="466"/>
      <c r="E21" s="371"/>
      <c r="F21" s="371"/>
      <c r="G21" s="281"/>
      <c r="H21" s="281"/>
      <c r="I21" s="355"/>
      <c r="J21" s="281"/>
      <c r="K21" s="355"/>
      <c r="L21" s="281"/>
      <c r="M21" s="355"/>
      <c r="N21" s="281"/>
      <c r="O21" s="355"/>
      <c r="P21" s="394">
        <f t="shared" si="0"/>
        <v>0</v>
      </c>
      <c r="Q21" s="395">
        <f t="shared" si="1"/>
        <v>0</v>
      </c>
      <c r="R21" s="281"/>
      <c r="S21" s="281"/>
      <c r="T21" s="281"/>
      <c r="U21" s="358"/>
    </row>
    <row r="22" spans="1:21" s="362" customFormat="1" ht="15.6" hidden="1" x14ac:dyDescent="0.3">
      <c r="A22" s="666"/>
      <c r="B22" s="666"/>
      <c r="C22" s="371"/>
      <c r="D22" s="466"/>
      <c r="E22" s="371"/>
      <c r="F22" s="371"/>
      <c r="G22" s="281"/>
      <c r="H22" s="281"/>
      <c r="I22" s="355"/>
      <c r="J22" s="281"/>
      <c r="K22" s="355"/>
      <c r="L22" s="281"/>
      <c r="M22" s="355"/>
      <c r="N22" s="281"/>
      <c r="O22" s="355"/>
      <c r="P22" s="394">
        <f t="shared" si="0"/>
        <v>0</v>
      </c>
      <c r="Q22" s="395">
        <f t="shared" si="1"/>
        <v>0</v>
      </c>
      <c r="R22" s="281"/>
      <c r="S22" s="281"/>
      <c r="T22" s="281"/>
      <c r="U22" s="358"/>
    </row>
    <row r="23" spans="1:21" s="362" customFormat="1" ht="15.6" hidden="1" x14ac:dyDescent="0.3">
      <c r="A23" s="666"/>
      <c r="B23" s="666"/>
      <c r="C23" s="371"/>
      <c r="D23" s="466"/>
      <c r="E23" s="371"/>
      <c r="F23" s="371"/>
      <c r="G23" s="281"/>
      <c r="H23" s="281"/>
      <c r="I23" s="355"/>
      <c r="J23" s="281"/>
      <c r="K23" s="355"/>
      <c r="L23" s="281"/>
      <c r="M23" s="355"/>
      <c r="N23" s="281"/>
      <c r="O23" s="355"/>
      <c r="P23" s="394">
        <f t="shared" si="0"/>
        <v>0</v>
      </c>
      <c r="Q23" s="395">
        <f t="shared" si="1"/>
        <v>0</v>
      </c>
      <c r="R23" s="281"/>
      <c r="S23" s="281"/>
      <c r="T23" s="281"/>
      <c r="U23" s="358"/>
    </row>
    <row r="24" spans="1:21" s="362" customFormat="1" ht="15.6" hidden="1" x14ac:dyDescent="0.3">
      <c r="A24" s="666"/>
      <c r="B24" s="666"/>
      <c r="C24" s="371"/>
      <c r="D24" s="466"/>
      <c r="E24" s="371"/>
      <c r="F24" s="371"/>
      <c r="G24" s="281"/>
      <c r="H24" s="281"/>
      <c r="I24" s="355"/>
      <c r="J24" s="281"/>
      <c r="K24" s="355"/>
      <c r="L24" s="281"/>
      <c r="M24" s="355"/>
      <c r="N24" s="281"/>
      <c r="O24" s="355"/>
      <c r="P24" s="394">
        <f t="shared" si="0"/>
        <v>0</v>
      </c>
      <c r="Q24" s="395">
        <f t="shared" si="1"/>
        <v>0</v>
      </c>
      <c r="R24" s="281"/>
      <c r="S24" s="281"/>
      <c r="T24" s="281"/>
      <c r="U24" s="358"/>
    </row>
    <row r="25" spans="1:21" s="362" customFormat="1" ht="15.6" hidden="1" x14ac:dyDescent="0.3">
      <c r="A25" s="669" t="s">
        <v>1470</v>
      </c>
      <c r="B25" s="669" t="s">
        <v>1424</v>
      </c>
      <c r="C25" s="371"/>
      <c r="D25" s="466"/>
      <c r="E25" s="371"/>
      <c r="F25" s="371"/>
      <c r="G25" s="281"/>
      <c r="H25" s="281"/>
      <c r="I25" s="355"/>
      <c r="J25" s="281"/>
      <c r="K25" s="355"/>
      <c r="L25" s="281"/>
      <c r="M25" s="355"/>
      <c r="N25" s="281"/>
      <c r="O25" s="355"/>
      <c r="P25" s="394">
        <f t="shared" si="0"/>
        <v>0</v>
      </c>
      <c r="Q25" s="395">
        <f t="shared" si="1"/>
        <v>0</v>
      </c>
      <c r="R25" s="281"/>
      <c r="S25" s="281"/>
      <c r="T25" s="281"/>
      <c r="U25" s="358"/>
    </row>
    <row r="26" spans="1:21" s="362" customFormat="1" ht="15.6" hidden="1" x14ac:dyDescent="0.3">
      <c r="A26" s="669"/>
      <c r="B26" s="669"/>
      <c r="C26" s="371"/>
      <c r="D26" s="466"/>
      <c r="E26" s="371"/>
      <c r="F26" s="371"/>
      <c r="G26" s="281"/>
      <c r="H26" s="281"/>
      <c r="I26" s="355"/>
      <c r="J26" s="281"/>
      <c r="K26" s="355"/>
      <c r="L26" s="281"/>
      <c r="M26" s="355"/>
      <c r="N26" s="281"/>
      <c r="O26" s="355"/>
      <c r="P26" s="394">
        <f t="shared" si="0"/>
        <v>0</v>
      </c>
      <c r="Q26" s="395">
        <f t="shared" si="1"/>
        <v>0</v>
      </c>
      <c r="R26" s="281"/>
      <c r="S26" s="281"/>
      <c r="T26" s="281"/>
      <c r="U26" s="358"/>
    </row>
    <row r="27" spans="1:21" s="362" customFormat="1" ht="15.6" hidden="1" x14ac:dyDescent="0.3">
      <c r="A27" s="669"/>
      <c r="B27" s="669"/>
      <c r="C27" s="371"/>
      <c r="D27" s="466"/>
      <c r="E27" s="371"/>
      <c r="F27" s="371"/>
      <c r="G27" s="281"/>
      <c r="H27" s="281"/>
      <c r="I27" s="355"/>
      <c r="J27" s="281"/>
      <c r="K27" s="355"/>
      <c r="L27" s="281"/>
      <c r="M27" s="355"/>
      <c r="N27" s="281"/>
      <c r="O27" s="355"/>
      <c r="P27" s="394">
        <f t="shared" si="0"/>
        <v>0</v>
      </c>
      <c r="Q27" s="395">
        <f t="shared" si="1"/>
        <v>0</v>
      </c>
      <c r="R27" s="281"/>
      <c r="S27" s="281"/>
      <c r="T27" s="281"/>
      <c r="U27" s="358"/>
    </row>
    <row r="28" spans="1:21" s="362" customFormat="1" ht="15.6" hidden="1" x14ac:dyDescent="0.3">
      <c r="A28" s="669"/>
      <c r="B28" s="669"/>
      <c r="C28" s="371"/>
      <c r="D28" s="466"/>
      <c r="E28" s="371"/>
      <c r="F28" s="371"/>
      <c r="G28" s="281"/>
      <c r="H28" s="281"/>
      <c r="I28" s="355"/>
      <c r="J28" s="281"/>
      <c r="K28" s="355"/>
      <c r="L28" s="281"/>
      <c r="M28" s="355"/>
      <c r="N28" s="281"/>
      <c r="O28" s="355"/>
      <c r="P28" s="394">
        <f t="shared" si="0"/>
        <v>0</v>
      </c>
      <c r="Q28" s="395">
        <f t="shared" si="1"/>
        <v>0</v>
      </c>
      <c r="R28" s="281"/>
      <c r="S28" s="281"/>
      <c r="T28" s="281"/>
      <c r="U28" s="358"/>
    </row>
    <row r="29" spans="1:21" s="362" customFormat="1" ht="15.6" hidden="1" x14ac:dyDescent="0.3">
      <c r="A29" s="669"/>
      <c r="B29" s="669"/>
      <c r="C29" s="371"/>
      <c r="D29" s="466"/>
      <c r="E29" s="371"/>
      <c r="F29" s="371"/>
      <c r="G29" s="281"/>
      <c r="H29" s="281"/>
      <c r="I29" s="355"/>
      <c r="J29" s="281"/>
      <c r="K29" s="355"/>
      <c r="L29" s="281"/>
      <c r="M29" s="355"/>
      <c r="N29" s="281"/>
      <c r="O29" s="355"/>
      <c r="P29" s="394">
        <f t="shared" si="0"/>
        <v>0</v>
      </c>
      <c r="Q29" s="395">
        <f t="shared" si="1"/>
        <v>0</v>
      </c>
      <c r="R29" s="281"/>
      <c r="S29" s="281"/>
      <c r="T29" s="281"/>
      <c r="U29" s="358"/>
    </row>
    <row r="30" spans="1:21" s="362" customFormat="1" ht="15.6" hidden="1" x14ac:dyDescent="0.3">
      <c r="A30" s="669"/>
      <c r="B30" s="669"/>
      <c r="C30" s="371"/>
      <c r="D30" s="466"/>
      <c r="E30" s="371"/>
      <c r="F30" s="371"/>
      <c r="G30" s="281"/>
      <c r="H30" s="281"/>
      <c r="I30" s="355"/>
      <c r="J30" s="281"/>
      <c r="K30" s="355"/>
      <c r="L30" s="281"/>
      <c r="M30" s="355"/>
      <c r="N30" s="281"/>
      <c r="O30" s="355"/>
      <c r="P30" s="394">
        <f t="shared" si="0"/>
        <v>0</v>
      </c>
      <c r="Q30" s="395">
        <f t="shared" si="1"/>
        <v>0</v>
      </c>
      <c r="R30" s="281"/>
      <c r="S30" s="281"/>
      <c r="T30" s="281"/>
      <c r="U30" s="358"/>
    </row>
    <row r="31" spans="1:21" s="362" customFormat="1" ht="15.6" hidden="1" x14ac:dyDescent="0.3">
      <c r="A31" s="669"/>
      <c r="B31" s="669"/>
      <c r="C31" s="371"/>
      <c r="D31" s="466"/>
      <c r="E31" s="371"/>
      <c r="F31" s="371"/>
      <c r="G31" s="281"/>
      <c r="H31" s="281"/>
      <c r="I31" s="355"/>
      <c r="J31" s="281"/>
      <c r="K31" s="355"/>
      <c r="L31" s="281"/>
      <c r="M31" s="355"/>
      <c r="N31" s="281"/>
      <c r="O31" s="355"/>
      <c r="P31" s="394">
        <f t="shared" si="0"/>
        <v>0</v>
      </c>
      <c r="Q31" s="395">
        <f t="shared" si="1"/>
        <v>0</v>
      </c>
      <c r="R31" s="281"/>
      <c r="S31" s="281"/>
      <c r="T31" s="281"/>
      <c r="U31" s="358"/>
    </row>
    <row r="32" spans="1:21" s="362" customFormat="1" ht="15.6" hidden="1" x14ac:dyDescent="0.3">
      <c r="A32" s="669"/>
      <c r="B32" s="669"/>
      <c r="C32" s="371"/>
      <c r="D32" s="466"/>
      <c r="E32" s="371"/>
      <c r="F32" s="371"/>
      <c r="G32" s="281"/>
      <c r="H32" s="281"/>
      <c r="I32" s="355"/>
      <c r="J32" s="281"/>
      <c r="K32" s="355"/>
      <c r="L32" s="281"/>
      <c r="M32" s="355"/>
      <c r="N32" s="281"/>
      <c r="O32" s="355"/>
      <c r="P32" s="394">
        <f t="shared" si="0"/>
        <v>0</v>
      </c>
      <c r="Q32" s="395">
        <f t="shared" si="1"/>
        <v>0</v>
      </c>
      <c r="R32" s="281"/>
      <c r="S32" s="281"/>
      <c r="T32" s="281"/>
      <c r="U32" s="358"/>
    </row>
    <row r="33" spans="1:21" s="362" customFormat="1" ht="15.6" hidden="1" x14ac:dyDescent="0.3">
      <c r="A33" s="669"/>
      <c r="B33" s="669"/>
      <c r="C33" s="371"/>
      <c r="D33" s="466"/>
      <c r="E33" s="371"/>
      <c r="F33" s="371"/>
      <c r="G33" s="281"/>
      <c r="H33" s="281"/>
      <c r="I33" s="355"/>
      <c r="J33" s="281"/>
      <c r="K33" s="355"/>
      <c r="L33" s="281"/>
      <c r="M33" s="355"/>
      <c r="N33" s="281"/>
      <c r="O33" s="355"/>
      <c r="P33" s="394">
        <f t="shared" si="0"/>
        <v>0</v>
      </c>
      <c r="Q33" s="395">
        <f t="shared" si="1"/>
        <v>0</v>
      </c>
      <c r="R33" s="281"/>
      <c r="S33" s="281"/>
      <c r="T33" s="281"/>
      <c r="U33" s="358"/>
    </row>
    <row r="34" spans="1:21" s="362" customFormat="1" ht="15.6" hidden="1" x14ac:dyDescent="0.3">
      <c r="A34" s="669"/>
      <c r="B34" s="669"/>
      <c r="C34" s="371"/>
      <c r="D34" s="466"/>
      <c r="E34" s="371"/>
      <c r="F34" s="371"/>
      <c r="G34" s="281"/>
      <c r="H34" s="281"/>
      <c r="I34" s="355"/>
      <c r="J34" s="281"/>
      <c r="K34" s="355"/>
      <c r="L34" s="281"/>
      <c r="M34" s="355"/>
      <c r="N34" s="281"/>
      <c r="O34" s="355"/>
      <c r="P34" s="394">
        <f t="shared" si="0"/>
        <v>0</v>
      </c>
      <c r="Q34" s="395">
        <f t="shared" si="1"/>
        <v>0</v>
      </c>
      <c r="R34" s="281"/>
      <c r="S34" s="281"/>
      <c r="T34" s="281"/>
      <c r="U34" s="358"/>
    </row>
    <row r="35" spans="1:21" ht="15.6" hidden="1" x14ac:dyDescent="0.3">
      <c r="A35" s="669"/>
      <c r="B35" s="669"/>
      <c r="C35" s="280"/>
      <c r="D35" s="466"/>
      <c r="E35" s="280"/>
      <c r="F35" s="280"/>
      <c r="G35" s="281"/>
      <c r="H35" s="281"/>
      <c r="I35" s="355"/>
      <c r="J35" s="281"/>
      <c r="K35" s="355"/>
      <c r="L35" s="281"/>
      <c r="M35" s="355"/>
      <c r="N35" s="281"/>
      <c r="O35" s="355"/>
      <c r="P35" s="394">
        <f t="shared" si="0"/>
        <v>0</v>
      </c>
      <c r="Q35" s="395">
        <f t="shared" si="1"/>
        <v>0</v>
      </c>
      <c r="R35" s="281"/>
      <c r="S35" s="281"/>
      <c r="T35" s="281"/>
      <c r="U35" s="281"/>
    </row>
    <row r="36" spans="1:21" ht="15.6" x14ac:dyDescent="0.3">
      <c r="A36" s="292"/>
      <c r="B36" s="293"/>
      <c r="C36" s="292" t="s">
        <v>1509</v>
      </c>
      <c r="D36" s="293"/>
      <c r="E36" s="293"/>
      <c r="F36" s="293"/>
      <c r="G36" s="294"/>
      <c r="H36" s="282">
        <f t="shared" ref="H36:Q36" si="2">SUM(H10:H35)</f>
        <v>0.5</v>
      </c>
      <c r="I36" s="283">
        <f t="shared" si="2"/>
        <v>0</v>
      </c>
      <c r="J36" s="282">
        <f t="shared" si="2"/>
        <v>0.5</v>
      </c>
      <c r="K36" s="283">
        <f t="shared" si="2"/>
        <v>0</v>
      </c>
      <c r="L36" s="282">
        <f t="shared" si="2"/>
        <v>0</v>
      </c>
      <c r="M36" s="283">
        <f t="shared" si="2"/>
        <v>0</v>
      </c>
      <c r="N36" s="282">
        <f t="shared" si="2"/>
        <v>1</v>
      </c>
      <c r="O36" s="283">
        <f t="shared" si="2"/>
        <v>10000</v>
      </c>
      <c r="P36" s="283">
        <f t="shared" si="2"/>
        <v>2</v>
      </c>
      <c r="Q36" s="283">
        <f t="shared" si="2"/>
        <v>10000</v>
      </c>
      <c r="R36" s="263"/>
      <c r="S36" s="263"/>
      <c r="T36" s="263"/>
      <c r="U36" s="263"/>
    </row>
    <row r="39" spans="1:21" ht="14.45" x14ac:dyDescent="0.3">
      <c r="C39" s="435"/>
    </row>
    <row r="40" spans="1:21" ht="14.45" x14ac:dyDescent="0.3">
      <c r="C40" s="435"/>
    </row>
    <row r="41" spans="1:21" ht="14.45" x14ac:dyDescent="0.3">
      <c r="C41" s="435"/>
    </row>
    <row r="42" spans="1:21" ht="14.45" x14ac:dyDescent="0.3">
      <c r="C42" s="435"/>
      <c r="I42"/>
      <c r="K42"/>
      <c r="M42"/>
      <c r="O42"/>
      <c r="Q42"/>
    </row>
    <row r="43" spans="1:21" ht="14.45" x14ac:dyDescent="0.3">
      <c r="C43" s="435"/>
      <c r="I43"/>
      <c r="K43"/>
      <c r="M43"/>
      <c r="O43"/>
      <c r="Q43"/>
    </row>
    <row r="44" spans="1:21" ht="14.45" x14ac:dyDescent="0.3">
      <c r="C44" s="435"/>
      <c r="I44"/>
      <c r="K44"/>
      <c r="M44"/>
      <c r="O44"/>
      <c r="Q44"/>
    </row>
    <row r="45" spans="1:21" ht="14.45" x14ac:dyDescent="0.3">
      <c r="C45" s="435"/>
      <c r="I45"/>
      <c r="K45"/>
      <c r="M45"/>
      <c r="O45"/>
      <c r="Q45"/>
    </row>
    <row r="46" spans="1:21" ht="14.45" x14ac:dyDescent="0.3">
      <c r="C46" s="435"/>
      <c r="I46"/>
      <c r="K46"/>
      <c r="M46"/>
      <c r="O46"/>
      <c r="Q46"/>
    </row>
    <row r="47" spans="1:21" ht="14.45" x14ac:dyDescent="0.3">
      <c r="I47"/>
      <c r="K47"/>
      <c r="M47"/>
      <c r="O47"/>
      <c r="Q47"/>
    </row>
    <row r="48" spans="1:21" ht="14.45" x14ac:dyDescent="0.3">
      <c r="I48"/>
      <c r="K48"/>
      <c r="M48"/>
      <c r="O48"/>
      <c r="Q48"/>
    </row>
    <row r="49" spans="9:17" ht="14.45" x14ac:dyDescent="0.3">
      <c r="I49"/>
      <c r="K49"/>
      <c r="M49"/>
      <c r="O49"/>
      <c r="Q49"/>
    </row>
    <row r="50" spans="9:17" ht="14.45" x14ac:dyDescent="0.3">
      <c r="I50"/>
      <c r="K50"/>
      <c r="M50"/>
      <c r="O50"/>
      <c r="Q50"/>
    </row>
    <row r="51" spans="9:17" ht="14.45" x14ac:dyDescent="0.3">
      <c r="I51"/>
      <c r="K51"/>
      <c r="M51"/>
      <c r="O51"/>
      <c r="Q51"/>
    </row>
    <row r="52" spans="9:17" ht="14.45" x14ac:dyDescent="0.3">
      <c r="I52"/>
      <c r="K52"/>
      <c r="M52"/>
      <c r="O52"/>
      <c r="Q52"/>
    </row>
    <row r="53" spans="9:17" x14ac:dyDescent="0.25">
      <c r="I53"/>
      <c r="K53"/>
      <c r="M53"/>
      <c r="O53"/>
      <c r="Q53"/>
    </row>
    <row r="54" spans="9:17" x14ac:dyDescent="0.25">
      <c r="I54"/>
      <c r="K54"/>
      <c r="M54"/>
      <c r="O54"/>
      <c r="Q54"/>
    </row>
  </sheetData>
  <mergeCells count="31">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F6:F8"/>
    <mergeCell ref="S10:S11"/>
    <mergeCell ref="T10:T11"/>
    <mergeCell ref="U10:U11"/>
    <mergeCell ref="A6:A8"/>
    <mergeCell ref="A10:A15"/>
    <mergeCell ref="D6:D8"/>
    <mergeCell ref="D10:D11"/>
    <mergeCell ref="A25:A35"/>
    <mergeCell ref="B25:B35"/>
    <mergeCell ref="B10:B15"/>
    <mergeCell ref="E10:E11"/>
    <mergeCell ref="R10:R11"/>
    <mergeCell ref="A16:A24"/>
    <mergeCell ref="B16:B24"/>
    <mergeCell ref="C10:C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 C12: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2" customWidth="1"/>
    <col min="2" max="2" width="24.28515625" style="362" customWidth="1"/>
    <col min="3" max="3" width="27.42578125" style="362" customWidth="1"/>
    <col min="4" max="4" width="27.42578125" style="435" customWidth="1"/>
    <col min="5" max="7" width="27.42578125" style="362" customWidth="1"/>
    <col min="8" max="8" width="15.28515625" style="362" customWidth="1"/>
    <col min="9" max="9" width="13.7109375" style="233" bestFit="1" customWidth="1"/>
    <col min="10" max="10" width="15.28515625" style="362" customWidth="1"/>
    <col min="11" max="11" width="18.85546875" style="233" customWidth="1"/>
    <col min="12" max="12" width="11.42578125" style="362"/>
    <col min="13" max="13" width="13.7109375" style="233" bestFit="1" customWidth="1"/>
    <col min="14" max="14" width="11.42578125" style="362"/>
    <col min="15" max="15" width="13.7109375" style="233" bestFit="1" customWidth="1"/>
    <col min="16" max="16" width="15.28515625" style="362" customWidth="1"/>
    <col min="17" max="17" width="18.28515625" style="233" customWidth="1"/>
    <col min="18" max="20" width="14.140625" style="362" customWidth="1"/>
    <col min="21" max="21" width="17" style="362" customWidth="1"/>
    <col min="22" max="16384" width="11.42578125" style="362"/>
  </cols>
  <sheetData>
    <row r="1" spans="1:32" ht="18.75" x14ac:dyDescent="0.25">
      <c r="B1" s="284"/>
      <c r="C1" s="284"/>
      <c r="D1" s="284"/>
      <c r="E1" s="284"/>
      <c r="F1" s="284"/>
      <c r="G1" s="284"/>
      <c r="H1" s="284" t="s">
        <v>1445</v>
      </c>
      <c r="K1" s="284"/>
      <c r="L1" s="284"/>
      <c r="M1" s="484" t="s">
        <v>1611</v>
      </c>
      <c r="N1" s="484" t="s">
        <v>1612</v>
      </c>
      <c r="O1" s="484" t="s">
        <v>1613</v>
      </c>
      <c r="P1" s="484" t="s">
        <v>1614</v>
      </c>
      <c r="Q1" s="484" t="s">
        <v>1615</v>
      </c>
      <c r="R1" s="484" t="s">
        <v>1616</v>
      </c>
      <c r="S1" s="484" t="s">
        <v>1617</v>
      </c>
      <c r="T1" s="484" t="s">
        <v>1618</v>
      </c>
      <c r="U1" s="484" t="s">
        <v>1619</v>
      </c>
      <c r="V1" s="486" t="s">
        <v>1620</v>
      </c>
      <c r="W1" s="484" t="s">
        <v>1621</v>
      </c>
      <c r="X1" s="484" t="s">
        <v>1622</v>
      </c>
      <c r="Y1" s="484" t="s">
        <v>1623</v>
      </c>
      <c r="Z1" s="484" t="s">
        <v>1624</v>
      </c>
      <c r="AA1" s="484" t="s">
        <v>1625</v>
      </c>
      <c r="AB1" s="484" t="s">
        <v>1626</v>
      </c>
      <c r="AC1" s="484" t="s">
        <v>1627</v>
      </c>
      <c r="AD1" s="484" t="s">
        <v>1628</v>
      </c>
      <c r="AE1" s="484" t="s">
        <v>1629</v>
      </c>
      <c r="AF1" s="484" t="s">
        <v>1630</v>
      </c>
    </row>
    <row r="2" spans="1:32" ht="18" x14ac:dyDescent="0.3">
      <c r="A2" s="269" t="s">
        <v>1346</v>
      </c>
      <c r="B2" s="284"/>
      <c r="C2" s="284"/>
      <c r="D2" s="284"/>
      <c r="E2" s="284"/>
      <c r="F2" s="284"/>
      <c r="G2" s="284"/>
      <c r="H2" s="284"/>
      <c r="K2" s="284"/>
      <c r="L2" s="284"/>
      <c r="M2" s="284"/>
      <c r="N2" s="284"/>
      <c r="O2" s="284"/>
      <c r="P2" s="284"/>
      <c r="Q2" s="284"/>
      <c r="R2" s="284"/>
      <c r="S2" s="284"/>
      <c r="T2" s="284"/>
      <c r="U2" s="284"/>
    </row>
    <row r="3" spans="1:32" x14ac:dyDescent="0.25">
      <c r="A3" s="668" t="s">
        <v>1444</v>
      </c>
      <c r="B3" s="668"/>
      <c r="C3" s="668"/>
      <c r="D3" s="668"/>
      <c r="E3" s="668"/>
      <c r="F3" s="668"/>
      <c r="G3" s="668"/>
      <c r="H3" s="668"/>
      <c r="I3" s="668"/>
      <c r="J3" s="668"/>
      <c r="K3" s="668"/>
      <c r="L3" s="668"/>
      <c r="M3" s="668"/>
      <c r="N3" s="668"/>
      <c r="O3" s="668"/>
      <c r="P3" s="668"/>
      <c r="Q3" s="668"/>
      <c r="R3" s="668"/>
      <c r="S3" s="668"/>
      <c r="T3" s="668"/>
      <c r="U3" s="668"/>
    </row>
    <row r="4" spans="1:32" ht="1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102</v>
      </c>
      <c r="S4" s="609" t="s">
        <v>109</v>
      </c>
      <c r="T4" s="609" t="s">
        <v>108</v>
      </c>
      <c r="U4" s="625" t="s">
        <v>88</v>
      </c>
    </row>
    <row r="5" spans="1:32"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26"/>
    </row>
    <row r="6" spans="1:32"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27"/>
    </row>
    <row r="7" spans="1:32" ht="15.6" x14ac:dyDescent="0.3">
      <c r="A7" s="412"/>
      <c r="B7" s="413"/>
      <c r="C7" s="414"/>
      <c r="D7" s="414"/>
      <c r="E7" s="414"/>
      <c r="F7" s="415"/>
      <c r="G7" s="414"/>
      <c r="H7" s="416"/>
      <c r="I7" s="416"/>
      <c r="J7" s="416"/>
      <c r="K7" s="416"/>
      <c r="L7" s="416"/>
      <c r="M7" s="416"/>
      <c r="N7" s="416"/>
      <c r="O7" s="416"/>
      <c r="P7" s="416"/>
      <c r="Q7" s="416"/>
      <c r="R7" s="417"/>
      <c r="S7" s="417"/>
      <c r="T7" s="417"/>
      <c r="U7" s="418"/>
    </row>
    <row r="8" spans="1:32" ht="15.75" x14ac:dyDescent="0.25">
      <c r="A8" s="665" t="s">
        <v>1438</v>
      </c>
      <c r="B8" s="669" t="s">
        <v>1436</v>
      </c>
      <c r="C8" s="280"/>
      <c r="D8" s="466"/>
      <c r="E8" s="280"/>
      <c r="F8" s="280"/>
      <c r="G8" s="281"/>
      <c r="H8" s="281"/>
      <c r="I8" s="355"/>
      <c r="J8" s="281"/>
      <c r="K8" s="355"/>
      <c r="L8" s="281"/>
      <c r="M8" s="355"/>
      <c r="N8" s="281"/>
      <c r="O8" s="355"/>
      <c r="P8" s="396">
        <f t="shared" ref="P8:P22" si="0">H8+J8+L8+N8</f>
        <v>0</v>
      </c>
      <c r="Q8" s="395">
        <f t="shared" ref="Q8:Q22" si="1">I8+K8+M8+O8</f>
        <v>0</v>
      </c>
      <c r="R8" s="281"/>
      <c r="S8" s="281"/>
      <c r="T8" s="281"/>
      <c r="U8" s="281"/>
    </row>
    <row r="9" spans="1:32" ht="15.75" x14ac:dyDescent="0.25">
      <c r="A9" s="666"/>
      <c r="B9" s="669"/>
      <c r="C9" s="280"/>
      <c r="D9" s="466"/>
      <c r="E9" s="280"/>
      <c r="F9" s="280"/>
      <c r="G9" s="281"/>
      <c r="H9" s="281"/>
      <c r="I9" s="355"/>
      <c r="J9" s="281"/>
      <c r="K9" s="355"/>
      <c r="L9" s="281"/>
      <c r="M9" s="355"/>
      <c r="N9" s="281"/>
      <c r="O9" s="355"/>
      <c r="P9" s="396">
        <f t="shared" si="0"/>
        <v>0</v>
      </c>
      <c r="Q9" s="395">
        <f t="shared" si="1"/>
        <v>0</v>
      </c>
      <c r="R9" s="281"/>
      <c r="S9" s="281"/>
      <c r="T9" s="281"/>
      <c r="U9" s="281"/>
    </row>
    <row r="10" spans="1:32" ht="15.75" x14ac:dyDescent="0.25">
      <c r="A10" s="666"/>
      <c r="B10" s="669"/>
      <c r="C10" s="280"/>
      <c r="D10" s="466"/>
      <c r="E10" s="280"/>
      <c r="F10" s="280"/>
      <c r="G10" s="281"/>
      <c r="H10" s="281"/>
      <c r="I10" s="355"/>
      <c r="J10" s="281"/>
      <c r="K10" s="355"/>
      <c r="L10" s="281"/>
      <c r="M10" s="355"/>
      <c r="N10" s="281"/>
      <c r="O10" s="355"/>
      <c r="P10" s="396">
        <f t="shared" si="0"/>
        <v>0</v>
      </c>
      <c r="Q10" s="395">
        <f t="shared" si="1"/>
        <v>0</v>
      </c>
      <c r="R10" s="281"/>
      <c r="S10" s="281"/>
      <c r="T10" s="281"/>
      <c r="U10" s="281"/>
    </row>
    <row r="11" spans="1:32" ht="15.75" x14ac:dyDescent="0.25">
      <c r="A11" s="666"/>
      <c r="B11" s="669"/>
      <c r="C11" s="280"/>
      <c r="D11" s="466"/>
      <c r="E11" s="280"/>
      <c r="F11" s="280"/>
      <c r="G11" s="281"/>
      <c r="H11" s="281"/>
      <c r="I11" s="355"/>
      <c r="J11" s="281"/>
      <c r="K11" s="355"/>
      <c r="L11" s="281"/>
      <c r="M11" s="355"/>
      <c r="N11" s="281"/>
      <c r="O11" s="355"/>
      <c r="P11" s="396">
        <f t="shared" si="0"/>
        <v>0</v>
      </c>
      <c r="Q11" s="395">
        <f t="shared" si="1"/>
        <v>0</v>
      </c>
      <c r="R11" s="281"/>
      <c r="S11" s="281"/>
      <c r="T11" s="281"/>
      <c r="U11" s="281"/>
    </row>
    <row r="12" spans="1:32" ht="15.75" x14ac:dyDescent="0.25">
      <c r="A12" s="666"/>
      <c r="B12" s="669"/>
      <c r="C12" s="280"/>
      <c r="D12" s="466"/>
      <c r="E12" s="280"/>
      <c r="F12" s="280"/>
      <c r="G12" s="281"/>
      <c r="H12" s="281"/>
      <c r="I12" s="355"/>
      <c r="J12" s="281"/>
      <c r="K12" s="355"/>
      <c r="L12" s="281"/>
      <c r="M12" s="355"/>
      <c r="N12" s="281"/>
      <c r="O12" s="355"/>
      <c r="P12" s="396">
        <f t="shared" si="0"/>
        <v>0</v>
      </c>
      <c r="Q12" s="395">
        <f t="shared" si="1"/>
        <v>0</v>
      </c>
      <c r="R12" s="281"/>
      <c r="S12" s="281"/>
      <c r="T12" s="281"/>
      <c r="U12" s="281"/>
    </row>
    <row r="13" spans="1:32" ht="15.75" x14ac:dyDescent="0.25">
      <c r="A13" s="666"/>
      <c r="B13" s="669" t="s">
        <v>1443</v>
      </c>
      <c r="C13" s="280"/>
      <c r="D13" s="466"/>
      <c r="E13" s="280"/>
      <c r="F13" s="280"/>
      <c r="G13" s="281"/>
      <c r="H13" s="281"/>
      <c r="I13" s="355"/>
      <c r="J13" s="281"/>
      <c r="K13" s="355"/>
      <c r="L13" s="281"/>
      <c r="M13" s="355"/>
      <c r="N13" s="281"/>
      <c r="O13" s="355"/>
      <c r="P13" s="396">
        <f t="shared" si="0"/>
        <v>0</v>
      </c>
      <c r="Q13" s="395">
        <f t="shared" si="1"/>
        <v>0</v>
      </c>
      <c r="R13" s="281"/>
      <c r="S13" s="281"/>
      <c r="T13" s="281"/>
      <c r="U13" s="281"/>
    </row>
    <row r="14" spans="1:32" ht="15.75" x14ac:dyDescent="0.25">
      <c r="A14" s="666"/>
      <c r="B14" s="669"/>
      <c r="C14" s="280"/>
      <c r="D14" s="466"/>
      <c r="E14" s="280"/>
      <c r="F14" s="280"/>
      <c r="G14" s="281"/>
      <c r="H14" s="281"/>
      <c r="I14" s="355"/>
      <c r="J14" s="281"/>
      <c r="K14" s="355"/>
      <c r="L14" s="281"/>
      <c r="M14" s="355"/>
      <c r="N14" s="281"/>
      <c r="O14" s="355"/>
      <c r="P14" s="396">
        <f t="shared" si="0"/>
        <v>0</v>
      </c>
      <c r="Q14" s="395">
        <f t="shared" si="1"/>
        <v>0</v>
      </c>
      <c r="R14" s="281"/>
      <c r="S14" s="281"/>
      <c r="T14" s="281"/>
      <c r="U14" s="356"/>
    </row>
    <row r="15" spans="1:32" ht="15.75" x14ac:dyDescent="0.25">
      <c r="A15" s="666"/>
      <c r="B15" s="669"/>
      <c r="C15" s="280"/>
      <c r="D15" s="466"/>
      <c r="E15" s="280"/>
      <c r="F15" s="280"/>
      <c r="G15" s="281"/>
      <c r="H15" s="281"/>
      <c r="I15" s="355"/>
      <c r="J15" s="281"/>
      <c r="K15" s="355"/>
      <c r="L15" s="281"/>
      <c r="M15" s="355"/>
      <c r="N15" s="281"/>
      <c r="O15" s="355"/>
      <c r="P15" s="396">
        <f t="shared" si="0"/>
        <v>0</v>
      </c>
      <c r="Q15" s="395">
        <f t="shared" si="1"/>
        <v>0</v>
      </c>
      <c r="R15" s="281"/>
      <c r="S15" s="281"/>
      <c r="T15" s="281"/>
      <c r="U15" s="356"/>
    </row>
    <row r="16" spans="1:32" ht="15.75" x14ac:dyDescent="0.25">
      <c r="A16" s="666"/>
      <c r="B16" s="669"/>
      <c r="C16" s="280"/>
      <c r="D16" s="466"/>
      <c r="E16" s="280"/>
      <c r="F16" s="280"/>
      <c r="G16" s="281"/>
      <c r="H16" s="281"/>
      <c r="I16" s="355"/>
      <c r="J16" s="281"/>
      <c r="K16" s="355"/>
      <c r="L16" s="281"/>
      <c r="M16" s="355"/>
      <c r="N16" s="281"/>
      <c r="O16" s="355"/>
      <c r="P16" s="396">
        <f t="shared" si="0"/>
        <v>0</v>
      </c>
      <c r="Q16" s="395">
        <f t="shared" si="1"/>
        <v>0</v>
      </c>
      <c r="R16" s="281"/>
      <c r="S16" s="281"/>
      <c r="T16" s="281"/>
      <c r="U16" s="356"/>
    </row>
    <row r="17" spans="1:21" ht="15.75" x14ac:dyDescent="0.25">
      <c r="A17" s="666"/>
      <c r="B17" s="669"/>
      <c r="C17" s="280"/>
      <c r="D17" s="466"/>
      <c r="E17" s="280"/>
      <c r="F17" s="280"/>
      <c r="G17" s="281"/>
      <c r="H17" s="281"/>
      <c r="I17" s="355"/>
      <c r="J17" s="281"/>
      <c r="K17" s="355"/>
      <c r="L17" s="357"/>
      <c r="M17" s="355"/>
      <c r="N17" s="281"/>
      <c r="O17" s="355"/>
      <c r="P17" s="396">
        <f t="shared" si="0"/>
        <v>0</v>
      </c>
      <c r="Q17" s="395">
        <f t="shared" si="1"/>
        <v>0</v>
      </c>
      <c r="R17" s="281"/>
      <c r="S17" s="281"/>
      <c r="T17" s="281"/>
      <c r="U17" s="281"/>
    </row>
    <row r="18" spans="1:21" ht="15.75" x14ac:dyDescent="0.25">
      <c r="A18" s="666"/>
      <c r="B18" s="669" t="s">
        <v>1437</v>
      </c>
      <c r="C18" s="280"/>
      <c r="D18" s="466"/>
      <c r="E18" s="280"/>
      <c r="F18" s="280"/>
      <c r="G18" s="281"/>
      <c r="H18" s="281"/>
      <c r="I18" s="355"/>
      <c r="J18" s="281"/>
      <c r="K18" s="355"/>
      <c r="L18" s="357"/>
      <c r="M18" s="355"/>
      <c r="N18" s="281"/>
      <c r="O18" s="355"/>
      <c r="P18" s="396">
        <f t="shared" si="0"/>
        <v>0</v>
      </c>
      <c r="Q18" s="395">
        <f t="shared" si="1"/>
        <v>0</v>
      </c>
      <c r="R18" s="281"/>
      <c r="S18" s="281"/>
      <c r="T18" s="281"/>
      <c r="U18" s="281"/>
    </row>
    <row r="19" spans="1:21" ht="15.75" x14ac:dyDescent="0.25">
      <c r="A19" s="666"/>
      <c r="B19" s="669"/>
      <c r="C19" s="280"/>
      <c r="D19" s="466"/>
      <c r="E19" s="280"/>
      <c r="F19" s="280"/>
      <c r="G19" s="281"/>
      <c r="H19" s="281"/>
      <c r="I19" s="355"/>
      <c r="J19" s="281"/>
      <c r="K19" s="355"/>
      <c r="L19" s="357"/>
      <c r="M19" s="355"/>
      <c r="N19" s="281"/>
      <c r="O19" s="355"/>
      <c r="P19" s="396">
        <f t="shared" si="0"/>
        <v>0</v>
      </c>
      <c r="Q19" s="395">
        <f t="shared" si="1"/>
        <v>0</v>
      </c>
      <c r="R19" s="281"/>
      <c r="S19" s="281"/>
      <c r="T19" s="281"/>
      <c r="U19" s="281"/>
    </row>
    <row r="20" spans="1:21" ht="15.75" x14ac:dyDescent="0.25">
      <c r="A20" s="666"/>
      <c r="B20" s="669"/>
      <c r="C20" s="280"/>
      <c r="D20" s="466"/>
      <c r="E20" s="280"/>
      <c r="F20" s="280"/>
      <c r="G20" s="281"/>
      <c r="H20" s="281"/>
      <c r="I20" s="355"/>
      <c r="J20" s="281"/>
      <c r="K20" s="355"/>
      <c r="L20" s="357"/>
      <c r="M20" s="355"/>
      <c r="N20" s="281"/>
      <c r="O20" s="355"/>
      <c r="P20" s="396">
        <f t="shared" si="0"/>
        <v>0</v>
      </c>
      <c r="Q20" s="395">
        <f t="shared" si="1"/>
        <v>0</v>
      </c>
      <c r="R20" s="281"/>
      <c r="S20" s="281"/>
      <c r="T20" s="281"/>
      <c r="U20" s="281"/>
    </row>
    <row r="21" spans="1:21" ht="15.75" x14ac:dyDescent="0.25">
      <c r="A21" s="666"/>
      <c r="B21" s="669"/>
      <c r="C21" s="280"/>
      <c r="D21" s="466"/>
      <c r="E21" s="280"/>
      <c r="F21" s="280"/>
      <c r="G21" s="281"/>
      <c r="H21" s="281"/>
      <c r="I21" s="355"/>
      <c r="J21" s="281"/>
      <c r="K21" s="355"/>
      <c r="L21" s="357"/>
      <c r="M21" s="355"/>
      <c r="N21" s="281"/>
      <c r="O21" s="355"/>
      <c r="P21" s="396">
        <f t="shared" si="0"/>
        <v>0</v>
      </c>
      <c r="Q21" s="395">
        <f t="shared" si="1"/>
        <v>0</v>
      </c>
      <c r="R21" s="281"/>
      <c r="S21" s="281"/>
      <c r="T21" s="281"/>
      <c r="U21" s="281"/>
    </row>
    <row r="22" spans="1:21" ht="15.75" x14ac:dyDescent="0.25">
      <c r="A22" s="666"/>
      <c r="B22" s="669"/>
      <c r="C22" s="280"/>
      <c r="D22" s="466"/>
      <c r="E22" s="280"/>
      <c r="F22" s="365"/>
      <c r="G22" s="281"/>
      <c r="H22" s="281"/>
      <c r="I22" s="355"/>
      <c r="J22" s="281"/>
      <c r="K22" s="355"/>
      <c r="L22" s="357"/>
      <c r="M22" s="355"/>
      <c r="N22" s="281"/>
      <c r="O22" s="355"/>
      <c r="P22" s="396">
        <f t="shared" si="0"/>
        <v>0</v>
      </c>
      <c r="Q22" s="395">
        <f t="shared" si="1"/>
        <v>0</v>
      </c>
      <c r="R22" s="281"/>
      <c r="S22" s="281"/>
      <c r="T22" s="281"/>
      <c r="U22" s="281"/>
    </row>
    <row r="23" spans="1:21" ht="15.75" x14ac:dyDescent="0.25">
      <c r="A23" s="666"/>
      <c r="B23" s="665" t="s">
        <v>1439</v>
      </c>
      <c r="C23" s="280"/>
      <c r="D23" s="466"/>
      <c r="E23" s="280"/>
      <c r="F23" s="365"/>
      <c r="G23" s="281"/>
      <c r="H23" s="281"/>
      <c r="I23" s="355"/>
      <c r="J23" s="281"/>
      <c r="K23" s="355"/>
      <c r="L23" s="357"/>
      <c r="M23" s="355"/>
      <c r="N23" s="281"/>
      <c r="O23" s="355"/>
      <c r="P23" s="396">
        <f t="shared" ref="P23:Q23" si="2">H23+J23+L23+N23</f>
        <v>0</v>
      </c>
      <c r="Q23" s="395">
        <f t="shared" si="2"/>
        <v>0</v>
      </c>
      <c r="R23" s="281"/>
      <c r="S23" s="281"/>
      <c r="T23" s="281"/>
      <c r="U23" s="281"/>
    </row>
    <row r="24" spans="1:21" ht="15.75" x14ac:dyDescent="0.25">
      <c r="A24" s="666"/>
      <c r="B24" s="666"/>
      <c r="C24" s="280"/>
      <c r="D24" s="466"/>
      <c r="E24" s="280"/>
      <c r="F24" s="365"/>
      <c r="G24" s="281"/>
      <c r="H24" s="281"/>
      <c r="I24" s="355"/>
      <c r="J24" s="281"/>
      <c r="K24" s="355"/>
      <c r="L24" s="357"/>
      <c r="M24" s="355"/>
      <c r="N24" s="281"/>
      <c r="O24" s="355"/>
      <c r="P24" s="396">
        <f t="shared" ref="P24:P42" si="3">H24+J24+L24+N24</f>
        <v>0</v>
      </c>
      <c r="Q24" s="395">
        <f t="shared" ref="Q24:Q42" si="4">I24+K24+M24+O24</f>
        <v>0</v>
      </c>
      <c r="R24" s="281"/>
      <c r="S24" s="281"/>
      <c r="T24" s="281"/>
      <c r="U24" s="281"/>
    </row>
    <row r="25" spans="1:21" ht="15.75" x14ac:dyDescent="0.25">
      <c r="A25" s="666"/>
      <c r="B25" s="666"/>
      <c r="C25" s="280"/>
      <c r="D25" s="466"/>
      <c r="E25" s="280"/>
      <c r="F25" s="365"/>
      <c r="G25" s="281"/>
      <c r="H25" s="281"/>
      <c r="I25" s="355"/>
      <c r="J25" s="281"/>
      <c r="K25" s="355"/>
      <c r="L25" s="357"/>
      <c r="M25" s="355"/>
      <c r="N25" s="281"/>
      <c r="O25" s="355"/>
      <c r="P25" s="396">
        <f t="shared" si="3"/>
        <v>0</v>
      </c>
      <c r="Q25" s="395">
        <f t="shared" si="4"/>
        <v>0</v>
      </c>
      <c r="R25" s="281"/>
      <c r="S25" s="281"/>
      <c r="T25" s="281"/>
      <c r="U25" s="281"/>
    </row>
    <row r="26" spans="1:21" ht="15.75" x14ac:dyDescent="0.25">
      <c r="A26" s="666"/>
      <c r="B26" s="666"/>
      <c r="C26" s="280"/>
      <c r="D26" s="466"/>
      <c r="E26" s="280"/>
      <c r="F26" s="365"/>
      <c r="G26" s="281"/>
      <c r="H26" s="281"/>
      <c r="I26" s="355"/>
      <c r="J26" s="281"/>
      <c r="K26" s="355"/>
      <c r="L26" s="357"/>
      <c r="M26" s="355"/>
      <c r="N26" s="281"/>
      <c r="O26" s="355"/>
      <c r="P26" s="396">
        <f t="shared" si="3"/>
        <v>0</v>
      </c>
      <c r="Q26" s="395">
        <f t="shared" si="4"/>
        <v>0</v>
      </c>
      <c r="R26" s="281"/>
      <c r="S26" s="281"/>
      <c r="T26" s="281"/>
      <c r="U26" s="281"/>
    </row>
    <row r="27" spans="1:21" ht="15.75" x14ac:dyDescent="0.25">
      <c r="A27" s="666"/>
      <c r="B27" s="667"/>
      <c r="C27" s="280"/>
      <c r="D27" s="466"/>
      <c r="E27" s="280"/>
      <c r="F27" s="365"/>
      <c r="G27" s="281"/>
      <c r="H27" s="281"/>
      <c r="I27" s="355"/>
      <c r="J27" s="281"/>
      <c r="K27" s="355"/>
      <c r="L27" s="357"/>
      <c r="M27" s="355"/>
      <c r="N27" s="281"/>
      <c r="O27" s="355"/>
      <c r="P27" s="396">
        <f t="shared" si="3"/>
        <v>0</v>
      </c>
      <c r="Q27" s="395">
        <f t="shared" si="4"/>
        <v>0</v>
      </c>
      <c r="R27" s="281"/>
      <c r="S27" s="281"/>
      <c r="T27" s="281"/>
      <c r="U27" s="281"/>
    </row>
    <row r="28" spans="1:21" ht="15.75" x14ac:dyDescent="0.25">
      <c r="A28" s="666"/>
      <c r="B28" s="665" t="s">
        <v>1440</v>
      </c>
      <c r="C28" s="280"/>
      <c r="D28" s="466"/>
      <c r="E28" s="280"/>
      <c r="F28" s="365"/>
      <c r="G28" s="281"/>
      <c r="H28" s="281"/>
      <c r="I28" s="355"/>
      <c r="J28" s="281"/>
      <c r="K28" s="355"/>
      <c r="L28" s="357"/>
      <c r="M28" s="355"/>
      <c r="N28" s="281"/>
      <c r="O28" s="355"/>
      <c r="P28" s="396">
        <f t="shared" si="3"/>
        <v>0</v>
      </c>
      <c r="Q28" s="395">
        <f t="shared" si="4"/>
        <v>0</v>
      </c>
      <c r="R28" s="281"/>
      <c r="S28" s="281"/>
      <c r="T28" s="281"/>
      <c r="U28" s="281"/>
    </row>
    <row r="29" spans="1:21" ht="15.75" x14ac:dyDescent="0.25">
      <c r="A29" s="666"/>
      <c r="B29" s="666"/>
      <c r="C29" s="280"/>
      <c r="D29" s="466"/>
      <c r="E29" s="280"/>
      <c r="F29" s="365"/>
      <c r="G29" s="281"/>
      <c r="H29" s="281"/>
      <c r="I29" s="355"/>
      <c r="J29" s="281"/>
      <c r="K29" s="355"/>
      <c r="L29" s="357"/>
      <c r="M29" s="355"/>
      <c r="N29" s="281"/>
      <c r="O29" s="355"/>
      <c r="P29" s="396">
        <f t="shared" si="3"/>
        <v>0</v>
      </c>
      <c r="Q29" s="395">
        <f t="shared" si="4"/>
        <v>0</v>
      </c>
      <c r="R29" s="281"/>
      <c r="S29" s="281"/>
      <c r="T29" s="281"/>
      <c r="U29" s="281"/>
    </row>
    <row r="30" spans="1:21" ht="15.75" x14ac:dyDescent="0.25">
      <c r="A30" s="666"/>
      <c r="B30" s="666"/>
      <c r="C30" s="280"/>
      <c r="D30" s="466"/>
      <c r="E30" s="280"/>
      <c r="F30" s="280"/>
      <c r="G30" s="281"/>
      <c r="H30" s="281"/>
      <c r="I30" s="355"/>
      <c r="J30" s="281"/>
      <c r="K30" s="355"/>
      <c r="L30" s="357"/>
      <c r="M30" s="355"/>
      <c r="N30" s="281"/>
      <c r="O30" s="355"/>
      <c r="P30" s="396">
        <f t="shared" si="3"/>
        <v>0</v>
      </c>
      <c r="Q30" s="395">
        <f t="shared" si="4"/>
        <v>0</v>
      </c>
      <c r="R30" s="281"/>
      <c r="S30" s="281"/>
      <c r="T30" s="281"/>
      <c r="U30" s="281"/>
    </row>
    <row r="31" spans="1:21" ht="15.75" x14ac:dyDescent="0.25">
      <c r="A31" s="666"/>
      <c r="B31" s="666"/>
      <c r="C31" s="280"/>
      <c r="D31" s="466"/>
      <c r="E31" s="280"/>
      <c r="F31" s="280"/>
      <c r="G31" s="281"/>
      <c r="H31" s="281"/>
      <c r="I31" s="355"/>
      <c r="J31" s="281"/>
      <c r="K31" s="355"/>
      <c r="L31" s="357"/>
      <c r="M31" s="355"/>
      <c r="N31" s="281"/>
      <c r="O31" s="355"/>
      <c r="P31" s="396">
        <f t="shared" si="3"/>
        <v>0</v>
      </c>
      <c r="Q31" s="395">
        <f t="shared" si="4"/>
        <v>0</v>
      </c>
      <c r="R31" s="281"/>
      <c r="S31" s="281"/>
      <c r="T31" s="281"/>
      <c r="U31" s="281"/>
    </row>
    <row r="32" spans="1:21" ht="15.75" x14ac:dyDescent="0.25">
      <c r="A32" s="666"/>
      <c r="B32" s="667"/>
      <c r="C32" s="280"/>
      <c r="D32" s="466"/>
      <c r="E32" s="280"/>
      <c r="F32" s="280"/>
      <c r="G32" s="281"/>
      <c r="H32" s="281"/>
      <c r="I32" s="355"/>
      <c r="J32" s="281"/>
      <c r="K32" s="355"/>
      <c r="L32" s="357"/>
      <c r="M32" s="355"/>
      <c r="N32" s="281"/>
      <c r="O32" s="355"/>
      <c r="P32" s="396">
        <f t="shared" si="3"/>
        <v>0</v>
      </c>
      <c r="Q32" s="395">
        <f t="shared" si="4"/>
        <v>0</v>
      </c>
      <c r="R32" s="281"/>
      <c r="S32" s="281"/>
      <c r="T32" s="281"/>
      <c r="U32" s="281"/>
    </row>
    <row r="33" spans="1:21" ht="15.75" x14ac:dyDescent="0.25">
      <c r="A33" s="666"/>
      <c r="B33" s="669" t="s">
        <v>1441</v>
      </c>
      <c r="C33" s="364"/>
      <c r="D33" s="467"/>
      <c r="E33" s="280"/>
      <c r="F33" s="280"/>
      <c r="G33" s="281"/>
      <c r="H33" s="281"/>
      <c r="I33" s="355"/>
      <c r="J33" s="281"/>
      <c r="K33" s="355"/>
      <c r="L33" s="357"/>
      <c r="M33" s="355"/>
      <c r="N33" s="281"/>
      <c r="O33" s="355"/>
      <c r="P33" s="396">
        <f t="shared" si="3"/>
        <v>0</v>
      </c>
      <c r="Q33" s="395">
        <f t="shared" si="4"/>
        <v>0</v>
      </c>
      <c r="R33" s="281"/>
      <c r="S33" s="281"/>
      <c r="T33" s="281"/>
      <c r="U33" s="281"/>
    </row>
    <row r="34" spans="1:21" ht="15.75" x14ac:dyDescent="0.25">
      <c r="A34" s="666"/>
      <c r="B34" s="669"/>
      <c r="C34" s="364"/>
      <c r="D34" s="467"/>
      <c r="E34" s="280"/>
      <c r="F34" s="280"/>
      <c r="G34" s="281"/>
      <c r="H34" s="281"/>
      <c r="I34" s="355"/>
      <c r="J34" s="281"/>
      <c r="K34" s="355"/>
      <c r="L34" s="357"/>
      <c r="M34" s="355"/>
      <c r="N34" s="281"/>
      <c r="O34" s="355"/>
      <c r="P34" s="396">
        <f t="shared" si="3"/>
        <v>0</v>
      </c>
      <c r="Q34" s="395">
        <f t="shared" si="4"/>
        <v>0</v>
      </c>
      <c r="R34" s="281"/>
      <c r="S34" s="281"/>
      <c r="T34" s="281"/>
      <c r="U34" s="281"/>
    </row>
    <row r="35" spans="1:21" ht="15.75" x14ac:dyDescent="0.25">
      <c r="A35" s="666"/>
      <c r="B35" s="669"/>
      <c r="C35" s="364"/>
      <c r="D35" s="467"/>
      <c r="E35" s="280"/>
      <c r="F35" s="280"/>
      <c r="G35" s="281"/>
      <c r="H35" s="281"/>
      <c r="I35" s="355"/>
      <c r="J35" s="281"/>
      <c r="K35" s="355"/>
      <c r="L35" s="357"/>
      <c r="M35" s="355"/>
      <c r="N35" s="281"/>
      <c r="O35" s="355"/>
      <c r="P35" s="396">
        <f t="shared" si="3"/>
        <v>0</v>
      </c>
      <c r="Q35" s="395">
        <f t="shared" si="4"/>
        <v>0</v>
      </c>
      <c r="R35" s="281"/>
      <c r="S35" s="281"/>
      <c r="T35" s="281"/>
      <c r="U35" s="281"/>
    </row>
    <row r="36" spans="1:21" ht="15.75" x14ac:dyDescent="0.25">
      <c r="A36" s="666"/>
      <c r="B36" s="669"/>
      <c r="C36" s="364"/>
      <c r="D36" s="467"/>
      <c r="E36" s="280"/>
      <c r="F36" s="280"/>
      <c r="G36" s="281"/>
      <c r="H36" s="281"/>
      <c r="I36" s="355"/>
      <c r="J36" s="281"/>
      <c r="K36" s="355"/>
      <c r="L36" s="357"/>
      <c r="M36" s="355"/>
      <c r="N36" s="281"/>
      <c r="O36" s="355"/>
      <c r="P36" s="396">
        <f t="shared" si="3"/>
        <v>0</v>
      </c>
      <c r="Q36" s="395">
        <f t="shared" si="4"/>
        <v>0</v>
      </c>
      <c r="R36" s="281"/>
      <c r="S36" s="281"/>
      <c r="T36" s="281"/>
      <c r="U36" s="281"/>
    </row>
    <row r="37" spans="1:21" ht="15.75" x14ac:dyDescent="0.25">
      <c r="A37" s="666"/>
      <c r="B37" s="669"/>
      <c r="C37" s="364"/>
      <c r="D37" s="467"/>
      <c r="E37" s="280"/>
      <c r="F37" s="280"/>
      <c r="G37" s="281"/>
      <c r="H37" s="281"/>
      <c r="I37" s="355"/>
      <c r="J37" s="281"/>
      <c r="K37" s="355"/>
      <c r="L37" s="357"/>
      <c r="M37" s="355"/>
      <c r="N37" s="281"/>
      <c r="O37" s="355"/>
      <c r="P37" s="396">
        <f t="shared" si="3"/>
        <v>0</v>
      </c>
      <c r="Q37" s="395">
        <f t="shared" si="4"/>
        <v>0</v>
      </c>
      <c r="R37" s="281"/>
      <c r="S37" s="281"/>
      <c r="T37" s="281"/>
      <c r="U37" s="281"/>
    </row>
    <row r="38" spans="1:21" ht="15.75" x14ac:dyDescent="0.25">
      <c r="A38" s="666"/>
      <c r="B38" s="669" t="s">
        <v>1442</v>
      </c>
      <c r="C38" s="364"/>
      <c r="D38" s="467"/>
      <c r="E38" s="280"/>
      <c r="F38" s="280"/>
      <c r="G38" s="281"/>
      <c r="H38" s="281"/>
      <c r="I38" s="355"/>
      <c r="J38" s="281"/>
      <c r="K38" s="355"/>
      <c r="L38" s="357"/>
      <c r="M38" s="355"/>
      <c r="N38" s="281"/>
      <c r="O38" s="355"/>
      <c r="P38" s="396">
        <f t="shared" si="3"/>
        <v>0</v>
      </c>
      <c r="Q38" s="395">
        <f t="shared" si="4"/>
        <v>0</v>
      </c>
      <c r="R38" s="281"/>
      <c r="S38" s="281"/>
      <c r="T38" s="281"/>
      <c r="U38" s="281"/>
    </row>
    <row r="39" spans="1:21" ht="15.75" x14ac:dyDescent="0.25">
      <c r="A39" s="666"/>
      <c r="B39" s="669"/>
      <c r="C39" s="364"/>
      <c r="D39" s="467"/>
      <c r="E39" s="280"/>
      <c r="F39" s="280"/>
      <c r="G39" s="281"/>
      <c r="H39" s="281"/>
      <c r="I39" s="355"/>
      <c r="J39" s="281"/>
      <c r="K39" s="355"/>
      <c r="L39" s="357"/>
      <c r="M39" s="355"/>
      <c r="N39" s="281"/>
      <c r="O39" s="355"/>
      <c r="P39" s="396">
        <f t="shared" si="3"/>
        <v>0</v>
      </c>
      <c r="Q39" s="395">
        <f t="shared" si="4"/>
        <v>0</v>
      </c>
      <c r="R39" s="281"/>
      <c r="S39" s="281"/>
      <c r="T39" s="281"/>
      <c r="U39" s="281"/>
    </row>
    <row r="40" spans="1:21" ht="15.75" x14ac:dyDescent="0.25">
      <c r="A40" s="666"/>
      <c r="B40" s="669"/>
      <c r="C40" s="364"/>
      <c r="D40" s="467"/>
      <c r="E40" s="280"/>
      <c r="F40" s="280"/>
      <c r="G40" s="281"/>
      <c r="H40" s="281"/>
      <c r="I40" s="355"/>
      <c r="J40" s="281"/>
      <c r="K40" s="355"/>
      <c r="L40" s="357"/>
      <c r="M40" s="355"/>
      <c r="N40" s="281"/>
      <c r="O40" s="355"/>
      <c r="P40" s="396">
        <f t="shared" si="3"/>
        <v>0</v>
      </c>
      <c r="Q40" s="395">
        <f t="shared" si="4"/>
        <v>0</v>
      </c>
      <c r="R40" s="281"/>
      <c r="S40" s="281"/>
      <c r="T40" s="281"/>
      <c r="U40" s="281"/>
    </row>
    <row r="41" spans="1:21" ht="15.75" x14ac:dyDescent="0.25">
      <c r="A41" s="666"/>
      <c r="B41" s="669"/>
      <c r="C41" s="364"/>
      <c r="D41" s="467"/>
      <c r="E41" s="280"/>
      <c r="F41" s="280"/>
      <c r="G41" s="281"/>
      <c r="H41" s="281"/>
      <c r="I41" s="355"/>
      <c r="J41" s="281"/>
      <c r="K41" s="355"/>
      <c r="L41" s="357"/>
      <c r="M41" s="355"/>
      <c r="N41" s="281"/>
      <c r="O41" s="355"/>
      <c r="P41" s="396">
        <f t="shared" si="3"/>
        <v>0</v>
      </c>
      <c r="Q41" s="395">
        <f t="shared" si="4"/>
        <v>0</v>
      </c>
      <c r="R41" s="281"/>
      <c r="S41" s="281"/>
      <c r="T41" s="281"/>
      <c r="U41" s="281"/>
    </row>
    <row r="42" spans="1:21" ht="15.75" x14ac:dyDescent="0.25">
      <c r="A42" s="666"/>
      <c r="B42" s="669"/>
      <c r="C42" s="364"/>
      <c r="D42" s="467"/>
      <c r="E42" s="280"/>
      <c r="F42" s="280"/>
      <c r="G42" s="281"/>
      <c r="H42" s="281"/>
      <c r="I42" s="355"/>
      <c r="J42" s="281"/>
      <c r="K42" s="355"/>
      <c r="L42" s="357"/>
      <c r="M42" s="355"/>
      <c r="N42" s="281"/>
      <c r="O42" s="355"/>
      <c r="P42" s="396">
        <f t="shared" si="3"/>
        <v>0</v>
      </c>
      <c r="Q42" s="395">
        <f t="shared" si="4"/>
        <v>0</v>
      </c>
      <c r="R42" s="281"/>
      <c r="S42" s="281"/>
      <c r="T42" s="281"/>
      <c r="U42" s="281"/>
    </row>
    <row r="43" spans="1:21" ht="15.75" x14ac:dyDescent="0.25">
      <c r="A43" s="292"/>
      <c r="B43" s="293"/>
      <c r="C43" s="292" t="s">
        <v>1446</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2"/>
      <c r="K49" s="362"/>
      <c r="M49" s="362"/>
      <c r="O49" s="362"/>
      <c r="Q49" s="362"/>
    </row>
    <row r="50" spans="3:17" x14ac:dyDescent="0.25">
      <c r="I50" s="362"/>
      <c r="K50" s="362"/>
      <c r="M50" s="362"/>
      <c r="O50" s="362"/>
      <c r="Q50" s="362"/>
    </row>
    <row r="51" spans="3:17" x14ac:dyDescent="0.25">
      <c r="C51" s="435"/>
      <c r="I51" s="362"/>
      <c r="K51" s="362"/>
      <c r="M51" s="362"/>
      <c r="O51" s="362"/>
      <c r="Q51" s="362"/>
    </row>
    <row r="52" spans="3:17" x14ac:dyDescent="0.25">
      <c r="C52" s="435"/>
      <c r="I52" s="362"/>
      <c r="K52" s="362"/>
      <c r="M52" s="362"/>
      <c r="O52" s="362"/>
      <c r="Q52" s="362"/>
    </row>
    <row r="53" spans="3:17" x14ac:dyDescent="0.25">
      <c r="C53" s="435"/>
      <c r="I53" s="362"/>
      <c r="K53" s="362"/>
      <c r="M53" s="362"/>
      <c r="O53" s="362"/>
      <c r="Q53" s="362"/>
    </row>
    <row r="54" spans="3:17" x14ac:dyDescent="0.25">
      <c r="C54" s="435"/>
      <c r="I54" s="362"/>
      <c r="K54" s="362"/>
      <c r="M54" s="362"/>
      <c r="O54" s="362"/>
      <c r="Q54" s="362"/>
    </row>
    <row r="55" spans="3:17" x14ac:dyDescent="0.25">
      <c r="C55" s="435"/>
      <c r="I55" s="362"/>
      <c r="K55" s="362"/>
      <c r="M55" s="362"/>
      <c r="O55" s="362"/>
      <c r="Q55" s="362"/>
    </row>
    <row r="56" spans="3:17" x14ac:dyDescent="0.25">
      <c r="C56" s="435"/>
      <c r="I56" s="362"/>
      <c r="K56" s="362"/>
      <c r="M56" s="362"/>
      <c r="O56" s="362"/>
      <c r="Q56" s="362"/>
    </row>
    <row r="57" spans="3:17" x14ac:dyDescent="0.25">
      <c r="C57" s="435"/>
      <c r="I57" s="362"/>
      <c r="K57" s="362"/>
      <c r="M57" s="362"/>
      <c r="O57" s="362"/>
      <c r="Q57" s="362"/>
    </row>
    <row r="58" spans="3:17" x14ac:dyDescent="0.25">
      <c r="C58" s="435"/>
      <c r="I58" s="362"/>
      <c r="K58" s="362"/>
      <c r="M58" s="362"/>
      <c r="O58" s="362"/>
      <c r="Q58" s="362"/>
    </row>
    <row r="59" spans="3:17" x14ac:dyDescent="0.25">
      <c r="C59" s="435"/>
      <c r="I59" s="362"/>
      <c r="K59" s="362"/>
      <c r="M59" s="362"/>
      <c r="O59" s="362"/>
      <c r="Q59" s="362"/>
    </row>
    <row r="60" spans="3:17" x14ac:dyDescent="0.25">
      <c r="C60" s="485"/>
      <c r="D60" s="485"/>
    </row>
    <row r="61" spans="3:17" x14ac:dyDescent="0.25">
      <c r="C61" s="435"/>
    </row>
    <row r="62" spans="3:17" x14ac:dyDescent="0.25">
      <c r="C62" s="435"/>
    </row>
    <row r="63" spans="3:17" x14ac:dyDescent="0.25">
      <c r="C63" s="435"/>
    </row>
    <row r="64" spans="3:17"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
  <sheetViews>
    <sheetView zoomScale="70" zoomScaleNormal="70" workbookViewId="0">
      <pane ySplit="7" topLeftCell="A68" activePane="bottomLeft" state="frozen"/>
      <selection activeCell="Q6" sqref="Q6"/>
      <selection pane="bottomLeft" activeCell="H69" sqref="H69"/>
    </sheetView>
  </sheetViews>
  <sheetFormatPr baseColWidth="10" defaultColWidth="12.5703125" defaultRowHeight="15" x14ac:dyDescent="0.25"/>
  <cols>
    <col min="1" max="2" width="21.7109375" customWidth="1"/>
    <col min="3" max="3" width="29.5703125" customWidth="1"/>
    <col min="4" max="4" width="27.42578125" style="435" customWidth="1"/>
    <col min="5" max="5" width="26.7109375" customWidth="1"/>
    <col min="6" max="6" width="15.5703125" customWidth="1"/>
    <col min="7" max="7" width="33.42578125" style="423" customWidth="1"/>
    <col min="8" max="8" width="13.85546875" customWidth="1"/>
    <col min="9" max="9" width="13.140625" bestFit="1" customWidth="1"/>
    <col min="10" max="10" width="15.28515625" customWidth="1"/>
    <col min="11" max="11" width="13.7109375" bestFit="1" customWidth="1"/>
    <col min="12" max="12" width="15.28515625" customWidth="1"/>
    <col min="13" max="13" width="13.7109375" bestFit="1"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G1" s="532"/>
      <c r="H1" s="279" t="s">
        <v>1408</v>
      </c>
      <c r="M1" s="279"/>
      <c r="N1" s="279"/>
      <c r="O1" s="279"/>
      <c r="P1" s="484" t="s">
        <v>1631</v>
      </c>
      <c r="Q1" s="484" t="s">
        <v>1632</v>
      </c>
      <c r="R1" s="484" t="s">
        <v>1633</v>
      </c>
      <c r="S1" s="484" t="s">
        <v>1634</v>
      </c>
      <c r="T1" s="484" t="s">
        <v>1635</v>
      </c>
      <c r="U1" s="484" t="s">
        <v>1636</v>
      </c>
    </row>
    <row r="2" spans="1:21" s="276" customFormat="1" ht="0.75" customHeight="1" x14ac:dyDescent="0.35">
      <c r="A2" s="318" t="s">
        <v>1351</v>
      </c>
      <c r="G2" s="532"/>
      <c r="H2" s="279"/>
      <c r="M2" s="279"/>
      <c r="N2" s="279"/>
      <c r="O2" s="279"/>
      <c r="P2" s="279"/>
      <c r="Q2" s="279"/>
      <c r="R2" s="279"/>
      <c r="S2" s="279"/>
      <c r="T2" s="279"/>
      <c r="U2" s="279"/>
    </row>
    <row r="3" spans="1:21" s="276" customFormat="1" ht="27.75" hidden="1" customHeight="1" x14ac:dyDescent="0.2">
      <c r="A3" s="681" t="s">
        <v>1410</v>
      </c>
      <c r="B3" s="681"/>
      <c r="C3" s="681"/>
      <c r="D3" s="681"/>
      <c r="E3" s="681"/>
      <c r="F3" s="681"/>
      <c r="G3" s="681"/>
      <c r="H3" s="681"/>
      <c r="I3" s="681"/>
      <c r="J3" s="681"/>
      <c r="K3" s="681"/>
      <c r="L3" s="681"/>
      <c r="M3" s="681"/>
      <c r="N3" s="681"/>
      <c r="O3" s="681"/>
      <c r="P3" s="681"/>
      <c r="Q3" s="681"/>
      <c r="R3" s="681"/>
      <c r="S3" s="681"/>
      <c r="T3" s="681"/>
      <c r="U3" s="681"/>
    </row>
    <row r="4" spans="1:21" s="317" customFormat="1" hidden="1" x14ac:dyDescent="0.25">
      <c r="A4" s="682" t="s">
        <v>1416</v>
      </c>
      <c r="B4" s="682"/>
      <c r="C4" s="682"/>
      <c r="D4" s="682"/>
      <c r="E4" s="682"/>
      <c r="F4" s="682"/>
      <c r="G4" s="682"/>
      <c r="H4" s="682"/>
      <c r="I4" s="682"/>
      <c r="J4" s="682"/>
      <c r="K4" s="682"/>
      <c r="L4" s="682"/>
      <c r="M4" s="682"/>
      <c r="N4" s="682"/>
      <c r="O4" s="682"/>
      <c r="P4" s="682"/>
      <c r="Q4" s="682"/>
      <c r="R4" s="682"/>
      <c r="S4" s="682"/>
      <c r="T4" s="682"/>
      <c r="U4" s="682"/>
    </row>
    <row r="5" spans="1:21" s="66" customFormat="1" ht="23.25" customHeight="1" x14ac:dyDescent="0.25">
      <c r="A5" s="607" t="s">
        <v>96</v>
      </c>
      <c r="B5" s="609" t="s">
        <v>110</v>
      </c>
      <c r="C5" s="619" t="s">
        <v>1529</v>
      </c>
      <c r="D5" s="619" t="s">
        <v>1530</v>
      </c>
      <c r="E5" s="619" t="s">
        <v>86</v>
      </c>
      <c r="F5" s="619" t="s">
        <v>391</v>
      </c>
      <c r="G5" s="619" t="s">
        <v>87</v>
      </c>
      <c r="H5" s="622" t="s">
        <v>99</v>
      </c>
      <c r="I5" s="624"/>
      <c r="J5" s="624"/>
      <c r="K5" s="624"/>
      <c r="L5" s="624"/>
      <c r="M5" s="624"/>
      <c r="N5" s="624"/>
      <c r="O5" s="623"/>
      <c r="P5" s="628" t="s">
        <v>100</v>
      </c>
      <c r="Q5" s="629"/>
      <c r="R5" s="609" t="s">
        <v>102</v>
      </c>
      <c r="S5" s="609" t="s">
        <v>109</v>
      </c>
      <c r="T5" s="609" t="s">
        <v>108</v>
      </c>
      <c r="U5" s="625" t="s">
        <v>88</v>
      </c>
    </row>
    <row r="6" spans="1:21" s="66" customFormat="1" ht="15" customHeight="1" x14ac:dyDescent="0.25">
      <c r="A6" s="607"/>
      <c r="B6" s="607"/>
      <c r="C6" s="620"/>
      <c r="D6" s="620"/>
      <c r="E6" s="620"/>
      <c r="F6" s="620"/>
      <c r="G6" s="620"/>
      <c r="H6" s="622" t="s">
        <v>103</v>
      </c>
      <c r="I6" s="623"/>
      <c r="J6" s="622" t="s">
        <v>104</v>
      </c>
      <c r="K6" s="623"/>
      <c r="L6" s="622" t="s">
        <v>105</v>
      </c>
      <c r="M6" s="623"/>
      <c r="N6" s="622" t="s">
        <v>106</v>
      </c>
      <c r="O6" s="623"/>
      <c r="P6" s="630"/>
      <c r="Q6" s="631"/>
      <c r="R6" s="607"/>
      <c r="S6" s="607"/>
      <c r="T6" s="607"/>
      <c r="U6" s="626"/>
    </row>
    <row r="7" spans="1:21" s="67" customFormat="1" ht="24" customHeight="1" x14ac:dyDescent="0.25">
      <c r="A7" s="608"/>
      <c r="B7" s="608"/>
      <c r="C7" s="621"/>
      <c r="D7" s="621"/>
      <c r="E7" s="621"/>
      <c r="F7" s="621"/>
      <c r="G7" s="621"/>
      <c r="H7" s="411" t="s">
        <v>107</v>
      </c>
      <c r="I7" s="411" t="s">
        <v>12</v>
      </c>
      <c r="J7" s="411" t="s">
        <v>107</v>
      </c>
      <c r="K7" s="411" t="s">
        <v>12</v>
      </c>
      <c r="L7" s="411" t="s">
        <v>107</v>
      </c>
      <c r="M7" s="411" t="s">
        <v>12</v>
      </c>
      <c r="N7" s="411" t="s">
        <v>107</v>
      </c>
      <c r="O7" s="411" t="s">
        <v>12</v>
      </c>
      <c r="P7" s="411" t="s">
        <v>107</v>
      </c>
      <c r="Q7" s="411" t="s">
        <v>12</v>
      </c>
      <c r="R7" s="608"/>
      <c r="S7" s="608"/>
      <c r="T7" s="608"/>
      <c r="U7" s="627"/>
    </row>
    <row r="8" spans="1:21" s="260" customFormat="1" ht="15.6" x14ac:dyDescent="0.3">
      <c r="A8" s="412"/>
      <c r="B8" s="413"/>
      <c r="C8" s="414"/>
      <c r="D8" s="414"/>
      <c r="E8" s="414"/>
      <c r="F8" s="415"/>
      <c r="G8" s="414"/>
      <c r="H8" s="416"/>
      <c r="I8" s="416"/>
      <c r="J8" s="416"/>
      <c r="K8" s="416"/>
      <c r="L8" s="416"/>
      <c r="M8" s="416"/>
      <c r="N8" s="416"/>
      <c r="O8" s="416"/>
      <c r="P8" s="416"/>
      <c r="Q8" s="416"/>
      <c r="R8" s="417"/>
      <c r="S8" s="417"/>
      <c r="T8" s="417"/>
      <c r="U8" s="418"/>
    </row>
    <row r="9" spans="1:21" ht="137.25" customHeight="1" x14ac:dyDescent="0.25">
      <c r="A9" s="672" t="s">
        <v>1411</v>
      </c>
      <c r="B9" s="672" t="s">
        <v>1412</v>
      </c>
      <c r="C9" s="677" t="s">
        <v>1636</v>
      </c>
      <c r="D9" s="702" t="s">
        <v>1692</v>
      </c>
      <c r="E9" s="700" t="s">
        <v>1693</v>
      </c>
      <c r="F9" s="492" t="s">
        <v>1694</v>
      </c>
      <c r="G9" s="533" t="s">
        <v>1695</v>
      </c>
      <c r="H9" s="507">
        <v>0.25</v>
      </c>
      <c r="I9" s="462"/>
      <c r="J9" s="461">
        <v>0.25</v>
      </c>
      <c r="K9" s="462"/>
      <c r="L9" s="461">
        <v>0.25</v>
      </c>
      <c r="M9" s="462"/>
      <c r="N9" s="461">
        <v>0.25</v>
      </c>
      <c r="O9" s="462"/>
      <c r="P9" s="506">
        <f t="shared" ref="P9:P25" si="0">H9+J9+L9+N9</f>
        <v>1</v>
      </c>
      <c r="Q9" s="395">
        <f>I9+K9+M9+O9</f>
        <v>0</v>
      </c>
      <c r="R9" s="494" t="s">
        <v>1696</v>
      </c>
      <c r="S9" s="494" t="s">
        <v>1697</v>
      </c>
      <c r="T9" s="494" t="s">
        <v>1698</v>
      </c>
      <c r="U9" s="494" t="s">
        <v>1699</v>
      </c>
    </row>
    <row r="10" spans="1:21" ht="51" x14ac:dyDescent="0.25">
      <c r="A10" s="673"/>
      <c r="B10" s="673"/>
      <c r="C10" s="678"/>
      <c r="D10" s="703"/>
      <c r="E10" s="700" t="s">
        <v>1700</v>
      </c>
      <c r="F10" s="492" t="s">
        <v>1701</v>
      </c>
      <c r="G10" s="491" t="s">
        <v>1702</v>
      </c>
      <c r="H10" s="507">
        <v>0.25</v>
      </c>
      <c r="I10" s="462"/>
      <c r="J10" s="461">
        <v>0.25</v>
      </c>
      <c r="K10" s="462"/>
      <c r="L10" s="461">
        <v>0.25</v>
      </c>
      <c r="M10" s="462"/>
      <c r="N10" s="461">
        <v>0.25</v>
      </c>
      <c r="O10" s="462"/>
      <c r="P10" s="506">
        <f t="shared" si="0"/>
        <v>1</v>
      </c>
      <c r="Q10" s="395">
        <f t="shared" ref="Q10:Q53" si="1">I10+K10+M10+O10</f>
        <v>0</v>
      </c>
      <c r="R10" s="494" t="s">
        <v>1703</v>
      </c>
      <c r="S10" s="494" t="s">
        <v>1704</v>
      </c>
      <c r="T10" s="494" t="s">
        <v>1698</v>
      </c>
      <c r="U10" s="494" t="s">
        <v>1699</v>
      </c>
    </row>
    <row r="11" spans="1:21" s="435" customFormat="1" ht="36" x14ac:dyDescent="0.25">
      <c r="A11" s="673"/>
      <c r="B11" s="673"/>
      <c r="C11" s="678"/>
      <c r="D11" s="703"/>
      <c r="E11" s="702" t="s">
        <v>1705</v>
      </c>
      <c r="F11" s="492" t="s">
        <v>1706</v>
      </c>
      <c r="G11" s="491" t="s">
        <v>1707</v>
      </c>
      <c r="H11" s="507">
        <v>0.25</v>
      </c>
      <c r="I11" s="462"/>
      <c r="J11" s="461">
        <v>0.25</v>
      </c>
      <c r="K11" s="462"/>
      <c r="L11" s="461">
        <v>0.25</v>
      </c>
      <c r="M11" s="462"/>
      <c r="N11" s="461">
        <v>0.25</v>
      </c>
      <c r="O11" s="462"/>
      <c r="P11" s="506">
        <f t="shared" si="0"/>
        <v>1</v>
      </c>
      <c r="Q11" s="395">
        <f t="shared" si="1"/>
        <v>0</v>
      </c>
      <c r="R11" s="494" t="s">
        <v>1708</v>
      </c>
      <c r="S11" s="494" t="s">
        <v>1709</v>
      </c>
      <c r="T11" s="494" t="s">
        <v>1698</v>
      </c>
      <c r="U11" s="494" t="s">
        <v>1699</v>
      </c>
    </row>
    <row r="12" spans="1:21" s="435" customFormat="1" ht="48" x14ac:dyDescent="0.25">
      <c r="A12" s="673"/>
      <c r="B12" s="673"/>
      <c r="C12" s="678"/>
      <c r="D12" s="703"/>
      <c r="E12" s="704"/>
      <c r="F12" s="492" t="s">
        <v>1710</v>
      </c>
      <c r="G12" s="491" t="s">
        <v>1711</v>
      </c>
      <c r="H12" s="507">
        <v>0.25</v>
      </c>
      <c r="I12" s="462"/>
      <c r="J12" s="461">
        <v>0.25</v>
      </c>
      <c r="K12" s="462"/>
      <c r="L12" s="461">
        <v>0.25</v>
      </c>
      <c r="M12" s="462"/>
      <c r="N12" s="461">
        <v>0.25</v>
      </c>
      <c r="O12" s="462"/>
      <c r="P12" s="506">
        <f t="shared" si="0"/>
        <v>1</v>
      </c>
      <c r="Q12" s="395">
        <f t="shared" si="1"/>
        <v>0</v>
      </c>
      <c r="R12" s="494" t="s">
        <v>1712</v>
      </c>
      <c r="S12" s="494" t="s">
        <v>1713</v>
      </c>
      <c r="T12" s="494" t="s">
        <v>1698</v>
      </c>
      <c r="U12" s="494" t="s">
        <v>1699</v>
      </c>
    </row>
    <row r="13" spans="1:21" s="435" customFormat="1" ht="72" x14ac:dyDescent="0.25">
      <c r="A13" s="673"/>
      <c r="B13" s="673"/>
      <c r="C13" s="679"/>
      <c r="D13" s="704"/>
      <c r="E13" s="700" t="s">
        <v>1943</v>
      </c>
      <c r="F13" s="492" t="s">
        <v>1714</v>
      </c>
      <c r="G13" s="491" t="s">
        <v>1715</v>
      </c>
      <c r="H13" s="507">
        <v>0.25</v>
      </c>
      <c r="I13" s="462"/>
      <c r="J13" s="461">
        <v>0.25</v>
      </c>
      <c r="K13" s="462"/>
      <c r="L13" s="461">
        <v>0.25</v>
      </c>
      <c r="M13" s="462"/>
      <c r="N13" s="461">
        <v>0.25</v>
      </c>
      <c r="O13" s="462"/>
      <c r="P13" s="506">
        <f t="shared" si="0"/>
        <v>1</v>
      </c>
      <c r="Q13" s="395">
        <f t="shared" si="1"/>
        <v>0</v>
      </c>
      <c r="R13" s="494" t="s">
        <v>1716</v>
      </c>
      <c r="S13" s="494" t="s">
        <v>1717</v>
      </c>
      <c r="T13" s="494" t="s">
        <v>1698</v>
      </c>
      <c r="U13" s="494" t="s">
        <v>1699</v>
      </c>
    </row>
    <row r="14" spans="1:21" s="435" customFormat="1" ht="84" customHeight="1" x14ac:dyDescent="0.25">
      <c r="A14" s="673"/>
      <c r="B14" s="672" t="s">
        <v>1413</v>
      </c>
      <c r="C14" s="277" t="s">
        <v>1632</v>
      </c>
      <c r="D14" s="700" t="s">
        <v>1718</v>
      </c>
      <c r="E14" s="700" t="s">
        <v>1719</v>
      </c>
      <c r="F14" s="492" t="s">
        <v>1939</v>
      </c>
      <c r="G14" s="491" t="s">
        <v>1721</v>
      </c>
      <c r="H14" s="507">
        <v>0.25</v>
      </c>
      <c r="I14" s="462"/>
      <c r="J14" s="461">
        <v>0.25</v>
      </c>
      <c r="K14" s="462"/>
      <c r="L14" s="461">
        <v>0.25</v>
      </c>
      <c r="M14" s="462"/>
      <c r="N14" s="461">
        <v>0.25</v>
      </c>
      <c r="O14" s="360"/>
      <c r="P14" s="506">
        <f t="shared" si="0"/>
        <v>1</v>
      </c>
      <c r="Q14" s="395">
        <f t="shared" si="1"/>
        <v>0</v>
      </c>
      <c r="R14" s="494" t="s">
        <v>1722</v>
      </c>
      <c r="S14" s="494" t="s">
        <v>1723</v>
      </c>
      <c r="T14" s="494" t="s">
        <v>1698</v>
      </c>
      <c r="U14" s="494" t="s">
        <v>1699</v>
      </c>
    </row>
    <row r="15" spans="1:21" s="435" customFormat="1" ht="127.9" customHeight="1" x14ac:dyDescent="0.25">
      <c r="A15" s="673"/>
      <c r="B15" s="673"/>
      <c r="C15" s="677" t="s">
        <v>1632</v>
      </c>
      <c r="D15" s="702" t="s">
        <v>1724</v>
      </c>
      <c r="E15" s="702" t="s">
        <v>1725</v>
      </c>
      <c r="F15" s="491" t="s">
        <v>1720</v>
      </c>
      <c r="G15" s="491" t="s">
        <v>1938</v>
      </c>
      <c r="H15" s="507">
        <v>0.25</v>
      </c>
      <c r="I15" s="462"/>
      <c r="J15" s="461">
        <v>0.25</v>
      </c>
      <c r="K15" s="462"/>
      <c r="L15" s="461">
        <v>0.25</v>
      </c>
      <c r="M15" s="462"/>
      <c r="N15" s="461">
        <v>0.25</v>
      </c>
      <c r="O15" s="360"/>
      <c r="P15" s="506">
        <f t="shared" si="0"/>
        <v>1</v>
      </c>
      <c r="Q15" s="395">
        <f t="shared" si="1"/>
        <v>0</v>
      </c>
      <c r="R15" s="494"/>
      <c r="S15" s="494"/>
      <c r="T15" s="494"/>
      <c r="U15" s="494"/>
    </row>
    <row r="16" spans="1:21" s="435" customFormat="1" ht="41.45" customHeight="1" x14ac:dyDescent="0.25">
      <c r="A16" s="673"/>
      <c r="B16" s="673"/>
      <c r="C16" s="678"/>
      <c r="D16" s="703"/>
      <c r="E16" s="703"/>
      <c r="F16" s="491" t="s">
        <v>1728</v>
      </c>
      <c r="G16" s="531" t="s">
        <v>1874</v>
      </c>
      <c r="H16" s="359">
        <v>0.25</v>
      </c>
      <c r="I16" s="360"/>
      <c r="J16" s="509">
        <v>0.25</v>
      </c>
      <c r="K16" s="360"/>
      <c r="L16" s="509">
        <v>0.25</v>
      </c>
      <c r="M16" s="360"/>
      <c r="N16" s="509">
        <v>0.25</v>
      </c>
      <c r="O16" s="360"/>
      <c r="P16" s="506">
        <f t="shared" si="0"/>
        <v>1</v>
      </c>
      <c r="Q16" s="395">
        <f t="shared" si="1"/>
        <v>0</v>
      </c>
      <c r="R16" s="494" t="s">
        <v>1726</v>
      </c>
      <c r="S16" s="494" t="s">
        <v>1727</v>
      </c>
      <c r="T16" s="494" t="s">
        <v>1698</v>
      </c>
      <c r="U16" s="494" t="s">
        <v>1699</v>
      </c>
    </row>
    <row r="17" spans="1:21" s="435" customFormat="1" ht="41.45" customHeight="1" x14ac:dyDescent="0.25">
      <c r="A17" s="673"/>
      <c r="B17" s="673"/>
      <c r="C17" s="678"/>
      <c r="D17" s="703"/>
      <c r="E17" s="703"/>
      <c r="F17" s="491" t="s">
        <v>1731</v>
      </c>
      <c r="G17" s="531" t="s">
        <v>1729</v>
      </c>
      <c r="H17" s="359">
        <v>0.25</v>
      </c>
      <c r="I17" s="360"/>
      <c r="J17" s="509">
        <v>0.25</v>
      </c>
      <c r="K17" s="360"/>
      <c r="L17" s="509">
        <v>0.25</v>
      </c>
      <c r="M17" s="360"/>
      <c r="N17" s="509">
        <v>0.25</v>
      </c>
      <c r="O17" s="360"/>
      <c r="P17" s="506">
        <f t="shared" si="0"/>
        <v>1</v>
      </c>
      <c r="Q17" s="395">
        <f t="shared" si="1"/>
        <v>0</v>
      </c>
      <c r="R17" s="675" t="s">
        <v>1726</v>
      </c>
      <c r="S17" s="675" t="s">
        <v>1730</v>
      </c>
      <c r="T17" s="494" t="s">
        <v>1698</v>
      </c>
      <c r="U17" s="494" t="s">
        <v>1699</v>
      </c>
    </row>
    <row r="18" spans="1:21" s="435" customFormat="1" ht="36" x14ac:dyDescent="0.25">
      <c r="A18" s="673"/>
      <c r="B18" s="673"/>
      <c r="C18" s="678"/>
      <c r="D18" s="703"/>
      <c r="E18" s="703"/>
      <c r="F18" s="491" t="s">
        <v>1735</v>
      </c>
      <c r="G18" s="531" t="s">
        <v>1877</v>
      </c>
      <c r="H18" s="359">
        <v>0.25</v>
      </c>
      <c r="I18" s="360"/>
      <c r="J18" s="509">
        <v>0.25</v>
      </c>
      <c r="K18" s="360"/>
      <c r="L18" s="509">
        <v>0.25</v>
      </c>
      <c r="M18" s="360"/>
      <c r="N18" s="509">
        <v>0.25</v>
      </c>
      <c r="O18" s="360"/>
      <c r="P18" s="506">
        <f t="shared" si="0"/>
        <v>1</v>
      </c>
      <c r="Q18" s="395">
        <f t="shared" si="1"/>
        <v>0</v>
      </c>
      <c r="R18" s="676"/>
      <c r="S18" s="676"/>
      <c r="T18" s="494" t="s">
        <v>1698</v>
      </c>
      <c r="U18" s="494" t="s">
        <v>1699</v>
      </c>
    </row>
    <row r="19" spans="1:21" s="435" customFormat="1" ht="69" customHeight="1" x14ac:dyDescent="0.25">
      <c r="A19" s="673"/>
      <c r="B19" s="673"/>
      <c r="C19" s="678"/>
      <c r="D19" s="703"/>
      <c r="E19" s="703"/>
      <c r="F19" s="491" t="s">
        <v>1739</v>
      </c>
      <c r="G19" s="531" t="s">
        <v>1875</v>
      </c>
      <c r="H19" s="461">
        <v>0</v>
      </c>
      <c r="I19" s="462"/>
      <c r="J19" s="508">
        <v>0.5</v>
      </c>
      <c r="K19" s="462">
        <v>30000</v>
      </c>
      <c r="L19" s="508">
        <v>0</v>
      </c>
      <c r="M19" s="462"/>
      <c r="N19" s="508">
        <v>0.5</v>
      </c>
      <c r="O19" s="462">
        <f>K19</f>
        <v>30000</v>
      </c>
      <c r="P19" s="506">
        <f t="shared" si="0"/>
        <v>1</v>
      </c>
      <c r="Q19" s="395">
        <f t="shared" si="1"/>
        <v>60000</v>
      </c>
      <c r="R19" s="675" t="s">
        <v>1733</v>
      </c>
      <c r="S19" s="675" t="s">
        <v>1727</v>
      </c>
      <c r="T19" s="494" t="s">
        <v>1698</v>
      </c>
      <c r="U19" s="494" t="s">
        <v>1699</v>
      </c>
    </row>
    <row r="20" spans="1:21" s="435" customFormat="1" ht="57" customHeight="1" x14ac:dyDescent="0.25">
      <c r="A20" s="673"/>
      <c r="B20" s="673"/>
      <c r="C20" s="678"/>
      <c r="D20" s="703"/>
      <c r="E20" s="703"/>
      <c r="F20" s="491" t="s">
        <v>1743</v>
      </c>
      <c r="G20" s="531" t="s">
        <v>1876</v>
      </c>
      <c r="H20" s="359">
        <v>0.25</v>
      </c>
      <c r="I20" s="360"/>
      <c r="J20" s="508">
        <v>0.25</v>
      </c>
      <c r="K20" s="360"/>
      <c r="L20" s="508">
        <v>0.25</v>
      </c>
      <c r="M20" s="360"/>
      <c r="N20" s="508">
        <v>0.25</v>
      </c>
      <c r="O20" s="360"/>
      <c r="P20" s="506">
        <f t="shared" si="0"/>
        <v>1</v>
      </c>
      <c r="Q20" s="395">
        <f t="shared" si="1"/>
        <v>0</v>
      </c>
      <c r="R20" s="680"/>
      <c r="S20" s="680"/>
      <c r="T20" s="494" t="s">
        <v>1698</v>
      </c>
      <c r="U20" s="494" t="s">
        <v>1699</v>
      </c>
    </row>
    <row r="21" spans="1:21" s="435" customFormat="1" ht="60" x14ac:dyDescent="0.25">
      <c r="A21" s="673"/>
      <c r="B21" s="673"/>
      <c r="C21" s="678"/>
      <c r="D21" s="703"/>
      <c r="E21" s="703"/>
      <c r="F21" s="491" t="s">
        <v>1747</v>
      </c>
      <c r="G21" s="531" t="s">
        <v>1878</v>
      </c>
      <c r="H21" s="359">
        <v>0.25</v>
      </c>
      <c r="I21" s="360"/>
      <c r="J21" s="508">
        <v>0.25</v>
      </c>
      <c r="K21" s="360"/>
      <c r="L21" s="508">
        <v>0.25</v>
      </c>
      <c r="M21" s="360"/>
      <c r="N21" s="508">
        <v>0.25</v>
      </c>
      <c r="O21" s="360"/>
      <c r="P21" s="506">
        <f t="shared" si="0"/>
        <v>1</v>
      </c>
      <c r="Q21" s="395">
        <f t="shared" si="1"/>
        <v>0</v>
      </c>
      <c r="R21" s="680"/>
      <c r="S21" s="680"/>
      <c r="T21" s="494" t="s">
        <v>1698</v>
      </c>
      <c r="U21" s="494" t="s">
        <v>1699</v>
      </c>
    </row>
    <row r="22" spans="1:21" s="435" customFormat="1" ht="44.45" customHeight="1" x14ac:dyDescent="0.25">
      <c r="A22" s="673"/>
      <c r="B22" s="673"/>
      <c r="C22" s="678"/>
      <c r="D22" s="703"/>
      <c r="E22" s="703"/>
      <c r="F22" s="491" t="s">
        <v>1749</v>
      </c>
      <c r="G22" s="531" t="s">
        <v>1732</v>
      </c>
      <c r="H22" s="359"/>
      <c r="I22" s="360"/>
      <c r="J22" s="509">
        <v>0.5</v>
      </c>
      <c r="K22" s="360">
        <f>42500/2</f>
        <v>21250</v>
      </c>
      <c r="L22" s="277"/>
      <c r="M22" s="360"/>
      <c r="N22" s="509">
        <v>0.5</v>
      </c>
      <c r="O22" s="360">
        <f>42500/2</f>
        <v>21250</v>
      </c>
      <c r="P22" s="506">
        <f t="shared" si="0"/>
        <v>1</v>
      </c>
      <c r="Q22" s="395">
        <f t="shared" si="1"/>
        <v>42500</v>
      </c>
      <c r="R22" s="676"/>
      <c r="S22" s="676"/>
      <c r="T22" s="494" t="s">
        <v>1698</v>
      </c>
      <c r="U22" s="494" t="s">
        <v>1699</v>
      </c>
    </row>
    <row r="23" spans="1:21" s="435" customFormat="1" ht="44.45" customHeight="1" x14ac:dyDescent="0.25">
      <c r="A23" s="673"/>
      <c r="B23" s="673"/>
      <c r="C23" s="679"/>
      <c r="D23" s="704"/>
      <c r="E23" s="704"/>
      <c r="F23" s="491" t="s">
        <v>1879</v>
      </c>
      <c r="G23" s="531" t="s">
        <v>1729</v>
      </c>
      <c r="H23" s="359"/>
      <c r="I23" s="360"/>
      <c r="J23" s="509">
        <v>0.5</v>
      </c>
      <c r="K23" s="360"/>
      <c r="L23" s="277"/>
      <c r="M23" s="360"/>
      <c r="N23" s="509">
        <v>0.5</v>
      </c>
      <c r="O23" s="360"/>
      <c r="P23" s="506">
        <f t="shared" si="0"/>
        <v>1</v>
      </c>
      <c r="Q23" s="395">
        <f t="shared" si="1"/>
        <v>0</v>
      </c>
      <c r="R23" s="675" t="s">
        <v>1741</v>
      </c>
      <c r="S23" s="675" t="s">
        <v>1742</v>
      </c>
      <c r="T23" s="494" t="s">
        <v>1698</v>
      </c>
      <c r="U23" s="494" t="s">
        <v>1699</v>
      </c>
    </row>
    <row r="24" spans="1:21" s="435" customFormat="1" ht="126" x14ac:dyDescent="0.25">
      <c r="A24" s="673"/>
      <c r="B24" s="673"/>
      <c r="C24" s="277" t="s">
        <v>1634</v>
      </c>
      <c r="D24" s="700" t="s">
        <v>1734</v>
      </c>
      <c r="E24" s="700" t="s">
        <v>1945</v>
      </c>
      <c r="F24" s="491" t="s">
        <v>1880</v>
      </c>
      <c r="G24" s="491" t="s">
        <v>1736</v>
      </c>
      <c r="H24" s="359"/>
      <c r="I24" s="360"/>
      <c r="J24" s="509">
        <v>0.5</v>
      </c>
      <c r="K24" s="360"/>
      <c r="L24" s="277"/>
      <c r="M24" s="360"/>
      <c r="N24" s="509">
        <v>0.5</v>
      </c>
      <c r="O24" s="360"/>
      <c r="P24" s="506">
        <f t="shared" si="0"/>
        <v>1</v>
      </c>
      <c r="Q24" s="395">
        <f t="shared" si="1"/>
        <v>0</v>
      </c>
      <c r="R24" s="680"/>
      <c r="S24" s="680"/>
      <c r="T24" s="494" t="s">
        <v>1698</v>
      </c>
      <c r="U24" s="494" t="s">
        <v>1699</v>
      </c>
    </row>
    <row r="25" spans="1:21" s="435" customFormat="1" ht="78.75" customHeight="1" x14ac:dyDescent="0.25">
      <c r="A25" s="673"/>
      <c r="B25" s="673"/>
      <c r="C25" s="677" t="s">
        <v>1632</v>
      </c>
      <c r="D25" s="702" t="s">
        <v>1737</v>
      </c>
      <c r="E25" s="702" t="s">
        <v>1738</v>
      </c>
      <c r="F25" s="491" t="s">
        <v>1881</v>
      </c>
      <c r="G25" s="491" t="s">
        <v>1740</v>
      </c>
      <c r="H25" s="359">
        <v>0.25</v>
      </c>
      <c r="I25" s="360"/>
      <c r="J25" s="509">
        <v>0.25</v>
      </c>
      <c r="K25" s="360"/>
      <c r="L25" s="509">
        <v>0.25</v>
      </c>
      <c r="M25" s="360"/>
      <c r="N25" s="509">
        <v>0.25</v>
      </c>
      <c r="O25" s="360"/>
      <c r="P25" s="506">
        <f t="shared" si="0"/>
        <v>1</v>
      </c>
      <c r="Q25" s="395">
        <f t="shared" si="1"/>
        <v>0</v>
      </c>
      <c r="R25" s="676"/>
      <c r="S25" s="676"/>
      <c r="T25" s="494" t="s">
        <v>1698</v>
      </c>
      <c r="U25" s="494" t="s">
        <v>1699</v>
      </c>
    </row>
    <row r="26" spans="1:21" s="435" customFormat="1" ht="78.75" customHeight="1" x14ac:dyDescent="0.25">
      <c r="A26" s="673"/>
      <c r="B26" s="673"/>
      <c r="C26" s="678"/>
      <c r="D26" s="703"/>
      <c r="E26" s="703"/>
      <c r="F26" s="491" t="s">
        <v>1882</v>
      </c>
      <c r="G26" s="491" t="s">
        <v>1744</v>
      </c>
      <c r="H26" s="359">
        <v>0.25</v>
      </c>
      <c r="I26" s="360"/>
      <c r="J26" s="509">
        <v>0.25</v>
      </c>
      <c r="K26" s="360"/>
      <c r="L26" s="509">
        <v>0.25</v>
      </c>
      <c r="M26" s="360"/>
      <c r="N26" s="509">
        <v>0.25</v>
      </c>
      <c r="O26" s="360"/>
      <c r="P26" s="506">
        <f t="shared" ref="P26:P53" si="2">H26+J26+L26+N26</f>
        <v>1</v>
      </c>
      <c r="Q26" s="395">
        <f t="shared" si="1"/>
        <v>0</v>
      </c>
      <c r="R26" s="675" t="s">
        <v>1745</v>
      </c>
      <c r="S26" s="675" t="s">
        <v>1746</v>
      </c>
      <c r="T26" s="494" t="s">
        <v>1698</v>
      </c>
      <c r="U26" s="494" t="s">
        <v>1699</v>
      </c>
    </row>
    <row r="27" spans="1:21" s="435" customFormat="1" ht="78.75" customHeight="1" x14ac:dyDescent="0.25">
      <c r="A27" s="673"/>
      <c r="B27" s="673"/>
      <c r="C27" s="678"/>
      <c r="D27" s="703"/>
      <c r="E27" s="703"/>
      <c r="F27" s="491" t="s">
        <v>1883</v>
      </c>
      <c r="G27" s="491" t="s">
        <v>1748</v>
      </c>
      <c r="H27" s="359">
        <v>0.25</v>
      </c>
      <c r="I27" s="360"/>
      <c r="J27" s="509">
        <v>0.25</v>
      </c>
      <c r="K27" s="360"/>
      <c r="L27" s="509">
        <v>0.25</v>
      </c>
      <c r="M27" s="360"/>
      <c r="N27" s="509">
        <v>0.25</v>
      </c>
      <c r="O27" s="360"/>
      <c r="P27" s="506">
        <f t="shared" si="2"/>
        <v>1</v>
      </c>
      <c r="Q27" s="395">
        <f t="shared" si="1"/>
        <v>0</v>
      </c>
      <c r="R27" s="680"/>
      <c r="S27" s="680"/>
      <c r="T27" s="494" t="s">
        <v>1698</v>
      </c>
      <c r="U27" s="494" t="s">
        <v>1699</v>
      </c>
    </row>
    <row r="28" spans="1:21" s="435" customFormat="1" ht="78.75" customHeight="1" x14ac:dyDescent="0.25">
      <c r="A28" s="673"/>
      <c r="B28" s="673"/>
      <c r="C28" s="679"/>
      <c r="D28" s="704"/>
      <c r="E28" s="704"/>
      <c r="F28" s="491" t="s">
        <v>1884</v>
      </c>
      <c r="G28" s="531" t="s">
        <v>1940</v>
      </c>
      <c r="H28" s="359"/>
      <c r="I28" s="360"/>
      <c r="J28" s="509">
        <v>0.5</v>
      </c>
      <c r="K28" s="360"/>
      <c r="L28" s="277"/>
      <c r="M28" s="360"/>
      <c r="N28" s="509">
        <v>0.5</v>
      </c>
      <c r="O28" s="360"/>
      <c r="P28" s="506">
        <f t="shared" si="2"/>
        <v>1</v>
      </c>
      <c r="Q28" s="395">
        <f t="shared" si="1"/>
        <v>0</v>
      </c>
      <c r="R28" s="680"/>
      <c r="S28" s="680"/>
      <c r="T28" s="494" t="s">
        <v>1698</v>
      </c>
      <c r="U28" s="494" t="s">
        <v>1699</v>
      </c>
    </row>
    <row r="29" spans="1:21" s="435" customFormat="1" ht="76.5" x14ac:dyDescent="0.25">
      <c r="A29" s="673"/>
      <c r="B29" s="672" t="s">
        <v>1414</v>
      </c>
      <c r="C29" s="677" t="s">
        <v>1631</v>
      </c>
      <c r="D29" s="700" t="s">
        <v>1750</v>
      </c>
      <c r="E29" s="700" t="s">
        <v>1751</v>
      </c>
      <c r="F29" s="491" t="s">
        <v>1752</v>
      </c>
      <c r="G29" s="491" t="s">
        <v>1753</v>
      </c>
      <c r="H29" s="359">
        <v>0.25</v>
      </c>
      <c r="I29" s="360"/>
      <c r="J29" s="509">
        <v>0.25</v>
      </c>
      <c r="K29" s="360"/>
      <c r="L29" s="509">
        <v>0.25</v>
      </c>
      <c r="M29" s="360"/>
      <c r="N29" s="509">
        <v>0.25</v>
      </c>
      <c r="O29" s="360"/>
      <c r="P29" s="506">
        <f t="shared" si="2"/>
        <v>1</v>
      </c>
      <c r="Q29" s="395">
        <f t="shared" si="1"/>
        <v>0</v>
      </c>
      <c r="R29" s="494" t="s">
        <v>1741</v>
      </c>
      <c r="S29" s="494" t="s">
        <v>1742</v>
      </c>
      <c r="T29" s="494" t="s">
        <v>1698</v>
      </c>
      <c r="U29" s="494" t="s">
        <v>1699</v>
      </c>
    </row>
    <row r="30" spans="1:21" s="435" customFormat="1" ht="96" x14ac:dyDescent="0.25">
      <c r="A30" s="673"/>
      <c r="B30" s="673"/>
      <c r="C30" s="679"/>
      <c r="D30" s="701" t="s">
        <v>1754</v>
      </c>
      <c r="E30" s="701" t="s">
        <v>1755</v>
      </c>
      <c r="F30" s="491" t="s">
        <v>1756</v>
      </c>
      <c r="G30" s="491" t="s">
        <v>1757</v>
      </c>
      <c r="H30" s="359">
        <v>0.25</v>
      </c>
      <c r="I30" s="360"/>
      <c r="J30" s="509">
        <v>0.25</v>
      </c>
      <c r="K30" s="360"/>
      <c r="L30" s="509">
        <v>0.25</v>
      </c>
      <c r="M30" s="360"/>
      <c r="N30" s="509">
        <v>0.25</v>
      </c>
      <c r="O30" s="360"/>
      <c r="P30" s="506">
        <f t="shared" si="2"/>
        <v>1</v>
      </c>
      <c r="Q30" s="395">
        <f t="shared" si="1"/>
        <v>0</v>
      </c>
      <c r="R30" s="494" t="s">
        <v>1758</v>
      </c>
      <c r="S30" s="494" t="s">
        <v>1723</v>
      </c>
      <c r="T30" s="494" t="s">
        <v>1698</v>
      </c>
      <c r="U30" s="494" t="s">
        <v>1699</v>
      </c>
    </row>
    <row r="31" spans="1:21" s="435" customFormat="1" ht="84" x14ac:dyDescent="0.25">
      <c r="A31" s="673"/>
      <c r="B31" s="673"/>
      <c r="C31" s="277" t="s">
        <v>1631</v>
      </c>
      <c r="D31" s="700" t="s">
        <v>1759</v>
      </c>
      <c r="E31" s="700" t="s">
        <v>1738</v>
      </c>
      <c r="F31" s="491" t="s">
        <v>1760</v>
      </c>
      <c r="G31" s="491" t="s">
        <v>1761</v>
      </c>
      <c r="H31" s="461">
        <v>0.25</v>
      </c>
      <c r="I31" s="462"/>
      <c r="J31" s="461">
        <v>0.25</v>
      </c>
      <c r="K31" s="462"/>
      <c r="L31" s="461">
        <v>0.25</v>
      </c>
      <c r="M31" s="462"/>
      <c r="N31" s="461">
        <v>0.25</v>
      </c>
      <c r="O31" s="462"/>
      <c r="P31" s="506">
        <f t="shared" si="2"/>
        <v>1</v>
      </c>
      <c r="Q31" s="395">
        <f t="shared" si="1"/>
        <v>0</v>
      </c>
      <c r="R31" s="496" t="s">
        <v>1745</v>
      </c>
      <c r="S31" s="496" t="s">
        <v>1762</v>
      </c>
      <c r="T31" s="494" t="s">
        <v>1698</v>
      </c>
      <c r="U31" s="494" t="s">
        <v>1699</v>
      </c>
    </row>
    <row r="32" spans="1:21" s="435" customFormat="1" ht="63.75" x14ac:dyDescent="0.25">
      <c r="A32" s="674"/>
      <c r="B32" s="674"/>
      <c r="C32" s="277" t="s">
        <v>1636</v>
      </c>
      <c r="D32" s="705" t="s">
        <v>1763</v>
      </c>
      <c r="E32" s="701" t="s">
        <v>1764</v>
      </c>
      <c r="F32" s="491" t="s">
        <v>1765</v>
      </c>
      <c r="G32" s="494" t="s">
        <v>1766</v>
      </c>
      <c r="H32" s="461">
        <v>0.25</v>
      </c>
      <c r="I32" s="462"/>
      <c r="J32" s="461">
        <v>0.25</v>
      </c>
      <c r="K32" s="462"/>
      <c r="L32" s="461">
        <v>0.25</v>
      </c>
      <c r="M32" s="462"/>
      <c r="N32" s="461">
        <v>0.25</v>
      </c>
      <c r="O32" s="462"/>
      <c r="P32" s="506">
        <f t="shared" si="2"/>
        <v>1</v>
      </c>
      <c r="Q32" s="395">
        <f t="shared" si="1"/>
        <v>0</v>
      </c>
      <c r="R32" s="496" t="s">
        <v>1767</v>
      </c>
      <c r="S32" s="496" t="s">
        <v>1768</v>
      </c>
      <c r="T32" s="494" t="s">
        <v>1698</v>
      </c>
      <c r="U32" s="494" t="s">
        <v>1699</v>
      </c>
    </row>
    <row r="33" spans="1:21" s="435" customFormat="1" ht="57.75" customHeight="1" x14ac:dyDescent="0.25">
      <c r="A33" s="721" t="s">
        <v>1415</v>
      </c>
      <c r="B33" s="716" t="s">
        <v>1417</v>
      </c>
      <c r="C33" s="504" t="s">
        <v>1636</v>
      </c>
      <c r="D33" s="723" t="s">
        <v>1769</v>
      </c>
      <c r="E33" s="700" t="s">
        <v>1770</v>
      </c>
      <c r="F33" s="491" t="s">
        <v>1771</v>
      </c>
      <c r="G33" s="583" t="s">
        <v>1772</v>
      </c>
      <c r="H33" s="461">
        <v>0.25</v>
      </c>
      <c r="I33" s="462"/>
      <c r="J33" s="461">
        <v>0.25</v>
      </c>
      <c r="K33" s="462"/>
      <c r="L33" s="461">
        <v>0.25</v>
      </c>
      <c r="M33" s="462"/>
      <c r="N33" s="461">
        <v>0.25</v>
      </c>
      <c r="O33" s="462"/>
      <c r="P33" s="506">
        <f t="shared" si="2"/>
        <v>1</v>
      </c>
      <c r="Q33" s="395">
        <f t="shared" si="1"/>
        <v>0</v>
      </c>
      <c r="R33" s="675" t="s">
        <v>1773</v>
      </c>
      <c r="S33" s="675" t="s">
        <v>1774</v>
      </c>
      <c r="T33" s="675" t="s">
        <v>1698</v>
      </c>
      <c r="U33" s="675" t="s">
        <v>1699</v>
      </c>
    </row>
    <row r="34" spans="1:21" s="435" customFormat="1" ht="60" x14ac:dyDescent="0.25">
      <c r="A34" s="722"/>
      <c r="B34" s="717"/>
      <c r="C34" s="504" t="s">
        <v>1636</v>
      </c>
      <c r="D34" s="724"/>
      <c r="E34" s="700" t="s">
        <v>1775</v>
      </c>
      <c r="F34" s="491" t="s">
        <v>1776</v>
      </c>
      <c r="G34" s="491" t="s">
        <v>1777</v>
      </c>
      <c r="H34" s="461">
        <v>0</v>
      </c>
      <c r="I34" s="462"/>
      <c r="J34" s="461">
        <v>0.5</v>
      </c>
      <c r="K34" s="462"/>
      <c r="L34" s="461">
        <v>0</v>
      </c>
      <c r="M34" s="462"/>
      <c r="N34" s="461">
        <v>0.5</v>
      </c>
      <c r="O34" s="462"/>
      <c r="P34" s="506">
        <f t="shared" si="2"/>
        <v>1</v>
      </c>
      <c r="Q34" s="395">
        <f t="shared" si="1"/>
        <v>0</v>
      </c>
      <c r="R34" s="676"/>
      <c r="S34" s="676"/>
      <c r="T34" s="676"/>
      <c r="U34" s="676"/>
    </row>
    <row r="35" spans="1:21" s="435" customFormat="1" ht="72" x14ac:dyDescent="0.25">
      <c r="A35" s="722"/>
      <c r="B35" s="717"/>
      <c r="C35" s="504" t="s">
        <v>1636</v>
      </c>
      <c r="D35" s="706" t="s">
        <v>1778</v>
      </c>
      <c r="E35" s="701" t="s">
        <v>1779</v>
      </c>
      <c r="F35" s="491" t="s">
        <v>1780</v>
      </c>
      <c r="G35" s="491" t="s">
        <v>1781</v>
      </c>
      <c r="H35" s="508">
        <v>0.25</v>
      </c>
      <c r="I35" s="508"/>
      <c r="J35" s="508">
        <v>0.25</v>
      </c>
      <c r="K35" s="508"/>
      <c r="L35" s="508">
        <v>0.25</v>
      </c>
      <c r="M35" s="508"/>
      <c r="N35" s="508">
        <v>0.25</v>
      </c>
      <c r="O35" s="462"/>
      <c r="P35" s="506">
        <f t="shared" si="2"/>
        <v>1</v>
      </c>
      <c r="Q35" s="395">
        <f t="shared" si="1"/>
        <v>0</v>
      </c>
      <c r="R35" s="494" t="s">
        <v>1758</v>
      </c>
      <c r="S35" s="494" t="s">
        <v>1782</v>
      </c>
      <c r="T35" s="494" t="s">
        <v>1698</v>
      </c>
      <c r="U35" s="494" t="s">
        <v>1699</v>
      </c>
    </row>
    <row r="36" spans="1:21" s="435" customFormat="1" ht="48" customHeight="1" x14ac:dyDescent="0.25">
      <c r="A36" s="722"/>
      <c r="B36" s="717"/>
      <c r="C36" s="504" t="s">
        <v>1636</v>
      </c>
      <c r="D36" s="723" t="s">
        <v>1415</v>
      </c>
      <c r="E36" s="723" t="s">
        <v>1783</v>
      </c>
      <c r="F36" s="491" t="s">
        <v>1784</v>
      </c>
      <c r="G36" s="533" t="s">
        <v>1785</v>
      </c>
      <c r="H36" s="508"/>
      <c r="I36" s="508"/>
      <c r="J36" s="508">
        <v>0.5</v>
      </c>
      <c r="K36" s="508"/>
      <c r="L36" s="508"/>
      <c r="M36" s="508"/>
      <c r="N36" s="508">
        <v>0.5</v>
      </c>
      <c r="O36" s="462"/>
      <c r="P36" s="506">
        <f t="shared" si="2"/>
        <v>1</v>
      </c>
      <c r="Q36" s="395">
        <f t="shared" si="1"/>
        <v>0</v>
      </c>
      <c r="R36" s="675" t="s">
        <v>1786</v>
      </c>
      <c r="S36" s="675" t="s">
        <v>1787</v>
      </c>
      <c r="T36" s="675" t="s">
        <v>1698</v>
      </c>
      <c r="U36" s="675" t="s">
        <v>1699</v>
      </c>
    </row>
    <row r="37" spans="1:21" s="435" customFormat="1" ht="46.15" customHeight="1" x14ac:dyDescent="0.25">
      <c r="A37" s="722"/>
      <c r="B37" s="717"/>
      <c r="C37" s="504" t="s">
        <v>1636</v>
      </c>
      <c r="D37" s="725"/>
      <c r="E37" s="724"/>
      <c r="F37" s="491" t="s">
        <v>1788</v>
      </c>
      <c r="G37" s="491" t="s">
        <v>1789</v>
      </c>
      <c r="H37" s="508">
        <v>0.25</v>
      </c>
      <c r="I37" s="508"/>
      <c r="J37" s="508">
        <v>0.25</v>
      </c>
      <c r="K37" s="508"/>
      <c r="L37" s="508">
        <v>0.25</v>
      </c>
      <c r="M37" s="508"/>
      <c r="N37" s="508">
        <v>0.25</v>
      </c>
      <c r="O37" s="462"/>
      <c r="P37" s="506">
        <f t="shared" si="2"/>
        <v>1</v>
      </c>
      <c r="Q37" s="395">
        <f t="shared" si="1"/>
        <v>0</v>
      </c>
      <c r="R37" s="676"/>
      <c r="S37" s="676"/>
      <c r="T37" s="676"/>
      <c r="U37" s="676"/>
    </row>
    <row r="38" spans="1:21" s="435" customFormat="1" ht="51" x14ac:dyDescent="0.25">
      <c r="A38" s="722"/>
      <c r="B38" s="717"/>
      <c r="C38" s="504" t="s">
        <v>1636</v>
      </c>
      <c r="D38" s="724"/>
      <c r="E38" s="700" t="s">
        <v>1790</v>
      </c>
      <c r="F38" s="491" t="s">
        <v>1791</v>
      </c>
      <c r="G38" s="491" t="s">
        <v>1792</v>
      </c>
      <c r="H38" s="461"/>
      <c r="I38" s="462"/>
      <c r="J38" s="508">
        <v>1</v>
      </c>
      <c r="K38" s="462"/>
      <c r="L38" s="358"/>
      <c r="M38" s="462"/>
      <c r="N38" s="358"/>
      <c r="O38" s="462"/>
      <c r="P38" s="506">
        <f t="shared" si="2"/>
        <v>1</v>
      </c>
      <c r="Q38" s="395">
        <f t="shared" si="1"/>
        <v>0</v>
      </c>
      <c r="R38" s="494" t="s">
        <v>1793</v>
      </c>
      <c r="S38" s="494" t="s">
        <v>1794</v>
      </c>
      <c r="T38" s="494" t="s">
        <v>1698</v>
      </c>
      <c r="U38" s="494" t="s">
        <v>1699</v>
      </c>
    </row>
    <row r="39" spans="1:21" s="435" customFormat="1" ht="132" x14ac:dyDescent="0.25">
      <c r="A39" s="722"/>
      <c r="B39" s="717"/>
      <c r="C39" s="504" t="s">
        <v>1636</v>
      </c>
      <c r="D39" s="723" t="s">
        <v>1795</v>
      </c>
      <c r="E39" s="700" t="s">
        <v>1796</v>
      </c>
      <c r="F39" s="491" t="s">
        <v>1797</v>
      </c>
      <c r="G39" s="533" t="s">
        <v>1798</v>
      </c>
      <c r="H39" s="461"/>
      <c r="I39" s="462"/>
      <c r="J39" s="508">
        <v>0.5</v>
      </c>
      <c r="K39" s="462">
        <v>60000</v>
      </c>
      <c r="L39" s="358"/>
      <c r="M39" s="462"/>
      <c r="N39" s="508">
        <v>0.5</v>
      </c>
      <c r="O39" s="462">
        <f>K39</f>
        <v>60000</v>
      </c>
      <c r="P39" s="506">
        <f t="shared" si="2"/>
        <v>1</v>
      </c>
      <c r="Q39" s="395">
        <f t="shared" si="1"/>
        <v>120000</v>
      </c>
      <c r="R39" s="494" t="s">
        <v>1799</v>
      </c>
      <c r="S39" s="494" t="s">
        <v>1800</v>
      </c>
      <c r="T39" s="494" t="s">
        <v>1698</v>
      </c>
      <c r="U39" s="494" t="s">
        <v>1699</v>
      </c>
    </row>
    <row r="40" spans="1:21" s="362" customFormat="1" ht="48" x14ac:dyDescent="0.25">
      <c r="A40" s="722"/>
      <c r="B40" s="717"/>
      <c r="C40" s="504" t="s">
        <v>1636</v>
      </c>
      <c r="D40" s="725"/>
      <c r="E40" s="700" t="s">
        <v>1801</v>
      </c>
      <c r="F40" s="491" t="s">
        <v>1802</v>
      </c>
      <c r="G40" s="491" t="s">
        <v>1803</v>
      </c>
      <c r="H40" s="461"/>
      <c r="I40" s="462"/>
      <c r="J40" s="508">
        <v>1</v>
      </c>
      <c r="K40" s="462"/>
      <c r="L40" s="358"/>
      <c r="M40" s="462"/>
      <c r="N40" s="358"/>
      <c r="O40" s="462"/>
      <c r="P40" s="506">
        <f t="shared" si="2"/>
        <v>1</v>
      </c>
      <c r="Q40" s="395">
        <f t="shared" si="1"/>
        <v>0</v>
      </c>
      <c r="R40" s="494" t="s">
        <v>1799</v>
      </c>
      <c r="S40" s="494" t="s">
        <v>1800</v>
      </c>
      <c r="T40" s="494" t="s">
        <v>1698</v>
      </c>
      <c r="U40" s="494" t="s">
        <v>1699</v>
      </c>
    </row>
    <row r="41" spans="1:21" ht="38.25" x14ac:dyDescent="0.25">
      <c r="A41" s="722"/>
      <c r="B41" s="717"/>
      <c r="C41" s="504" t="s">
        <v>1636</v>
      </c>
      <c r="D41" s="725"/>
      <c r="E41" s="723" t="s">
        <v>1804</v>
      </c>
      <c r="F41" s="491" t="s">
        <v>1805</v>
      </c>
      <c r="G41" s="491" t="s">
        <v>1806</v>
      </c>
      <c r="H41" s="508">
        <v>0.25</v>
      </c>
      <c r="I41" s="508"/>
      <c r="J41" s="508">
        <v>0.25</v>
      </c>
      <c r="K41" s="508"/>
      <c r="L41" s="508">
        <v>0.25</v>
      </c>
      <c r="M41" s="508"/>
      <c r="N41" s="508">
        <v>0.25</v>
      </c>
      <c r="O41" s="462"/>
      <c r="P41" s="506">
        <f t="shared" si="2"/>
        <v>1</v>
      </c>
      <c r="Q41" s="395">
        <f t="shared" si="1"/>
        <v>0</v>
      </c>
      <c r="R41" s="494" t="s">
        <v>1799</v>
      </c>
      <c r="S41" s="494" t="s">
        <v>1800</v>
      </c>
      <c r="T41" s="494" t="s">
        <v>1698</v>
      </c>
      <c r="U41" s="494" t="s">
        <v>1699</v>
      </c>
    </row>
    <row r="42" spans="1:21" ht="60" x14ac:dyDescent="0.25">
      <c r="A42" s="722"/>
      <c r="B42" s="717"/>
      <c r="C42" s="504" t="s">
        <v>1636</v>
      </c>
      <c r="D42" s="724"/>
      <c r="E42" s="724"/>
      <c r="F42" s="491" t="s">
        <v>1807</v>
      </c>
      <c r="G42" s="491" t="s">
        <v>1808</v>
      </c>
      <c r="H42" s="508">
        <v>0.25</v>
      </c>
      <c r="I42" s="508"/>
      <c r="J42" s="508">
        <v>0.25</v>
      </c>
      <c r="K42" s="508"/>
      <c r="L42" s="508">
        <v>0.25</v>
      </c>
      <c r="M42" s="508"/>
      <c r="N42" s="508">
        <v>0.25</v>
      </c>
      <c r="O42" s="462"/>
      <c r="P42" s="506">
        <f t="shared" si="2"/>
        <v>1</v>
      </c>
      <c r="Q42" s="395">
        <f t="shared" si="1"/>
        <v>0</v>
      </c>
      <c r="R42" s="494" t="s">
        <v>1799</v>
      </c>
      <c r="S42" s="494" t="s">
        <v>1800</v>
      </c>
      <c r="T42" s="494" t="s">
        <v>1698</v>
      </c>
      <c r="U42" s="494" t="s">
        <v>1699</v>
      </c>
    </row>
    <row r="43" spans="1:21" ht="41.45" customHeight="1" x14ac:dyDescent="0.25">
      <c r="A43" s="722"/>
      <c r="B43" s="717"/>
      <c r="C43" s="504" t="s">
        <v>1636</v>
      </c>
      <c r="D43" s="723" t="s">
        <v>1718</v>
      </c>
      <c r="E43" s="723" t="s">
        <v>1809</v>
      </c>
      <c r="F43" s="491" t="s">
        <v>1885</v>
      </c>
      <c r="G43" s="491" t="s">
        <v>1811</v>
      </c>
      <c r="H43" s="508">
        <v>0.25</v>
      </c>
      <c r="I43" s="508"/>
      <c r="J43" s="508">
        <v>0.25</v>
      </c>
      <c r="K43" s="508"/>
      <c r="L43" s="508">
        <v>0.25</v>
      </c>
      <c r="M43" s="508"/>
      <c r="N43" s="508">
        <v>0.25</v>
      </c>
      <c r="O43" s="462"/>
      <c r="P43" s="506">
        <f t="shared" si="2"/>
        <v>1</v>
      </c>
      <c r="Q43" s="395">
        <f t="shared" si="1"/>
        <v>0</v>
      </c>
      <c r="R43" s="494" t="s">
        <v>1799</v>
      </c>
      <c r="S43" s="494" t="s">
        <v>1697</v>
      </c>
      <c r="T43" s="494" t="s">
        <v>1698</v>
      </c>
      <c r="U43" s="494" t="s">
        <v>1699</v>
      </c>
    </row>
    <row r="44" spans="1:21" ht="38.25" x14ac:dyDescent="0.25">
      <c r="A44" s="722"/>
      <c r="B44" s="717"/>
      <c r="C44" s="504" t="s">
        <v>1636</v>
      </c>
      <c r="D44" s="725"/>
      <c r="E44" s="725"/>
      <c r="F44" s="491" t="s">
        <v>1810</v>
      </c>
      <c r="G44" s="491" t="s">
        <v>1813</v>
      </c>
      <c r="H44" s="508">
        <v>0.25</v>
      </c>
      <c r="I44" s="508"/>
      <c r="J44" s="508">
        <v>0.25</v>
      </c>
      <c r="K44" s="508"/>
      <c r="L44" s="508">
        <v>0.25</v>
      </c>
      <c r="M44" s="508"/>
      <c r="N44" s="508">
        <v>0.25</v>
      </c>
      <c r="O44" s="462"/>
      <c r="P44" s="506">
        <f t="shared" si="2"/>
        <v>1</v>
      </c>
      <c r="Q44" s="395">
        <f t="shared" si="1"/>
        <v>0</v>
      </c>
      <c r="R44" s="494" t="s">
        <v>1814</v>
      </c>
      <c r="S44" s="494" t="s">
        <v>1697</v>
      </c>
      <c r="T44" s="494" t="s">
        <v>1698</v>
      </c>
      <c r="U44" s="494" t="s">
        <v>1699</v>
      </c>
    </row>
    <row r="45" spans="1:21" s="362" customFormat="1" ht="84" x14ac:dyDescent="0.25">
      <c r="A45" s="722"/>
      <c r="B45" s="717"/>
      <c r="C45" s="504" t="s">
        <v>1636</v>
      </c>
      <c r="D45" s="725"/>
      <c r="E45" s="725"/>
      <c r="F45" s="491" t="s">
        <v>1812</v>
      </c>
      <c r="G45" s="491" t="s">
        <v>1816</v>
      </c>
      <c r="H45" s="508">
        <v>0.25</v>
      </c>
      <c r="I45" s="508"/>
      <c r="J45" s="508">
        <v>0.25</v>
      </c>
      <c r="K45" s="508"/>
      <c r="L45" s="508">
        <v>0.25</v>
      </c>
      <c r="M45" s="508"/>
      <c r="N45" s="508">
        <v>0.25</v>
      </c>
      <c r="O45" s="462"/>
      <c r="P45" s="506">
        <f t="shared" si="2"/>
        <v>1</v>
      </c>
      <c r="Q45" s="395">
        <f t="shared" si="1"/>
        <v>0</v>
      </c>
      <c r="R45" s="494" t="s">
        <v>1799</v>
      </c>
      <c r="S45" s="494" t="s">
        <v>1817</v>
      </c>
      <c r="T45" s="494" t="s">
        <v>1698</v>
      </c>
      <c r="U45" s="494" t="s">
        <v>1699</v>
      </c>
    </row>
    <row r="46" spans="1:21" s="362" customFormat="1" ht="48" x14ac:dyDescent="0.25">
      <c r="A46" s="722"/>
      <c r="B46" s="717"/>
      <c r="C46" s="504" t="s">
        <v>1636</v>
      </c>
      <c r="D46" s="725"/>
      <c r="E46" s="725"/>
      <c r="F46" s="491" t="s">
        <v>1815</v>
      </c>
      <c r="G46" s="491" t="s">
        <v>1819</v>
      </c>
      <c r="H46" s="508">
        <v>0.25</v>
      </c>
      <c r="I46" s="508"/>
      <c r="J46" s="508">
        <v>0.25</v>
      </c>
      <c r="K46" s="508"/>
      <c r="L46" s="508">
        <v>0.25</v>
      </c>
      <c r="M46" s="508"/>
      <c r="N46" s="508">
        <v>0.25</v>
      </c>
      <c r="O46" s="462"/>
      <c r="P46" s="506">
        <f t="shared" si="2"/>
        <v>1</v>
      </c>
      <c r="Q46" s="395">
        <f t="shared" si="1"/>
        <v>0</v>
      </c>
      <c r="R46" s="494" t="s">
        <v>1799</v>
      </c>
      <c r="S46" s="494" t="s">
        <v>1817</v>
      </c>
      <c r="T46" s="494" t="s">
        <v>1698</v>
      </c>
      <c r="U46" s="494" t="s">
        <v>1699</v>
      </c>
    </row>
    <row r="47" spans="1:21" s="362" customFormat="1" ht="38.25" x14ac:dyDescent="0.25">
      <c r="A47" s="722"/>
      <c r="B47" s="717"/>
      <c r="C47" s="504" t="s">
        <v>1636</v>
      </c>
      <c r="D47" s="725"/>
      <c r="E47" s="725"/>
      <c r="F47" s="491" t="s">
        <v>1818</v>
      </c>
      <c r="G47" s="534" t="s">
        <v>1821</v>
      </c>
      <c r="H47" s="508">
        <v>0.25</v>
      </c>
      <c r="I47" s="508"/>
      <c r="J47" s="508">
        <v>0.25</v>
      </c>
      <c r="K47" s="508"/>
      <c r="L47" s="508">
        <v>0.25</v>
      </c>
      <c r="M47" s="508"/>
      <c r="N47" s="508">
        <v>0.25</v>
      </c>
      <c r="O47" s="462"/>
      <c r="P47" s="506">
        <f t="shared" si="2"/>
        <v>1</v>
      </c>
      <c r="Q47" s="395">
        <f t="shared" si="1"/>
        <v>0</v>
      </c>
      <c r="R47" s="494" t="s">
        <v>1799</v>
      </c>
      <c r="S47" s="494" t="s">
        <v>1697</v>
      </c>
      <c r="T47" s="494" t="s">
        <v>1698</v>
      </c>
      <c r="U47" s="494" t="s">
        <v>1699</v>
      </c>
    </row>
    <row r="48" spans="1:21" ht="96" x14ac:dyDescent="0.25">
      <c r="A48" s="722"/>
      <c r="B48" s="717"/>
      <c r="C48" s="504" t="s">
        <v>1636</v>
      </c>
      <c r="D48" s="725"/>
      <c r="E48" s="725"/>
      <c r="F48" s="491" t="s">
        <v>1820</v>
      </c>
      <c r="G48" s="491" t="s">
        <v>1822</v>
      </c>
      <c r="H48" s="508">
        <v>0.25</v>
      </c>
      <c r="I48" s="508"/>
      <c r="J48" s="508">
        <v>0.25</v>
      </c>
      <c r="K48" s="508"/>
      <c r="L48" s="508">
        <v>0.25</v>
      </c>
      <c r="M48" s="508"/>
      <c r="N48" s="508">
        <v>0.25</v>
      </c>
      <c r="O48" s="462"/>
      <c r="P48" s="506">
        <f t="shared" si="2"/>
        <v>1</v>
      </c>
      <c r="Q48" s="395">
        <f t="shared" si="1"/>
        <v>0</v>
      </c>
      <c r="R48" s="494" t="s">
        <v>1799</v>
      </c>
      <c r="S48" s="494" t="s">
        <v>1823</v>
      </c>
      <c r="T48" s="494" t="s">
        <v>1698</v>
      </c>
      <c r="U48" s="494" t="s">
        <v>1699</v>
      </c>
    </row>
    <row r="49" spans="1:22" ht="61.9" customHeight="1" x14ac:dyDescent="0.25">
      <c r="A49" s="722"/>
      <c r="B49" s="717"/>
      <c r="C49" s="504" t="s">
        <v>1636</v>
      </c>
      <c r="D49" s="725"/>
      <c r="E49" s="725"/>
      <c r="F49" s="491" t="s">
        <v>1824</v>
      </c>
      <c r="G49" s="491" t="s">
        <v>1825</v>
      </c>
      <c r="H49" s="508">
        <v>0.25</v>
      </c>
      <c r="I49" s="508"/>
      <c r="J49" s="508">
        <v>0.25</v>
      </c>
      <c r="K49" s="508"/>
      <c r="L49" s="508">
        <v>0.25</v>
      </c>
      <c r="M49" s="508"/>
      <c r="N49" s="508">
        <v>0.25</v>
      </c>
      <c r="O49" s="462"/>
      <c r="P49" s="506">
        <f t="shared" si="2"/>
        <v>1</v>
      </c>
      <c r="Q49" s="395">
        <f t="shared" si="1"/>
        <v>0</v>
      </c>
      <c r="R49" s="494" t="s">
        <v>1799</v>
      </c>
      <c r="S49" s="494" t="s">
        <v>1823</v>
      </c>
      <c r="T49" s="494" t="s">
        <v>1698</v>
      </c>
      <c r="U49" s="494" t="s">
        <v>1699</v>
      </c>
    </row>
    <row r="50" spans="1:22" s="362" customFormat="1" ht="40.9" customHeight="1" x14ac:dyDescent="0.25">
      <c r="A50" s="722"/>
      <c r="B50" s="717"/>
      <c r="C50" s="504" t="s">
        <v>1636</v>
      </c>
      <c r="D50" s="725"/>
      <c r="E50" s="725"/>
      <c r="F50" s="491" t="s">
        <v>1826</v>
      </c>
      <c r="G50" s="491" t="s">
        <v>1827</v>
      </c>
      <c r="H50" s="508">
        <v>0.25</v>
      </c>
      <c r="I50" s="508"/>
      <c r="J50" s="508">
        <v>0.25</v>
      </c>
      <c r="K50" s="508"/>
      <c r="L50" s="508">
        <v>0.25</v>
      </c>
      <c r="M50" s="508"/>
      <c r="N50" s="508">
        <v>0.25</v>
      </c>
      <c r="O50" s="462"/>
      <c r="P50" s="506">
        <f t="shared" si="2"/>
        <v>1</v>
      </c>
      <c r="Q50" s="395">
        <f t="shared" si="1"/>
        <v>0</v>
      </c>
      <c r="R50" s="494" t="s">
        <v>1799</v>
      </c>
      <c r="S50" s="494" t="s">
        <v>1828</v>
      </c>
      <c r="T50" s="494" t="s">
        <v>1698</v>
      </c>
      <c r="U50" s="494" t="s">
        <v>1699</v>
      </c>
    </row>
    <row r="51" spans="1:22" s="362" customFormat="1" ht="65.45" customHeight="1" x14ac:dyDescent="0.25">
      <c r="A51" s="722"/>
      <c r="B51" s="717"/>
      <c r="C51" s="504" t="s">
        <v>1636</v>
      </c>
      <c r="D51" s="725"/>
      <c r="E51" s="725"/>
      <c r="F51" s="491" t="s">
        <v>1829</v>
      </c>
      <c r="G51" s="491" t="s">
        <v>1830</v>
      </c>
      <c r="H51" s="508">
        <v>0.25</v>
      </c>
      <c r="I51" s="508"/>
      <c r="J51" s="508">
        <v>0.25</v>
      </c>
      <c r="K51" s="508"/>
      <c r="L51" s="508">
        <v>0.25</v>
      </c>
      <c r="M51" s="508"/>
      <c r="N51" s="508">
        <v>0.25</v>
      </c>
      <c r="O51" s="462"/>
      <c r="P51" s="506">
        <f t="shared" si="2"/>
        <v>1</v>
      </c>
      <c r="Q51" s="395">
        <f t="shared" si="1"/>
        <v>0</v>
      </c>
      <c r="R51" s="494" t="s">
        <v>1831</v>
      </c>
      <c r="S51" s="494" t="s">
        <v>1832</v>
      </c>
      <c r="T51" s="494" t="s">
        <v>1698</v>
      </c>
      <c r="U51" s="494" t="s">
        <v>1699</v>
      </c>
    </row>
    <row r="52" spans="1:22" s="362" customFormat="1" ht="36" x14ac:dyDescent="0.25">
      <c r="A52" s="722"/>
      <c r="B52" s="717"/>
      <c r="C52" s="504" t="s">
        <v>1636</v>
      </c>
      <c r="D52" s="725"/>
      <c r="E52" s="725"/>
      <c r="F52" s="491" t="s">
        <v>1833</v>
      </c>
      <c r="G52" s="491" t="s">
        <v>1834</v>
      </c>
      <c r="H52" s="508">
        <v>0</v>
      </c>
      <c r="I52" s="508"/>
      <c r="J52" s="508">
        <v>0</v>
      </c>
      <c r="K52" s="462">
        <v>0</v>
      </c>
      <c r="L52" s="508">
        <v>0.5</v>
      </c>
      <c r="M52" s="462">
        <f>228000/2</f>
        <v>114000</v>
      </c>
      <c r="N52" s="508">
        <v>0.5</v>
      </c>
      <c r="O52" s="462">
        <f>M52</f>
        <v>114000</v>
      </c>
      <c r="P52" s="506">
        <f t="shared" ref="P52" si="3">H52+J52+L52+N52</f>
        <v>1</v>
      </c>
      <c r="Q52" s="395">
        <f t="shared" ref="Q52" si="4">I52+K52+M52+O52</f>
        <v>228000</v>
      </c>
      <c r="R52" s="494"/>
      <c r="S52" s="494"/>
      <c r="T52" s="494" t="s">
        <v>1698</v>
      </c>
      <c r="U52" s="494" t="s">
        <v>1699</v>
      </c>
    </row>
    <row r="53" spans="1:22" s="435" customFormat="1" ht="36" x14ac:dyDescent="0.25">
      <c r="A53" s="722"/>
      <c r="B53" s="717"/>
      <c r="C53" s="504" t="s">
        <v>1636</v>
      </c>
      <c r="D53" s="725"/>
      <c r="E53" s="725"/>
      <c r="F53" s="491" t="s">
        <v>1950</v>
      </c>
      <c r="G53" s="573" t="s">
        <v>1954</v>
      </c>
      <c r="H53" s="574">
        <v>0.25</v>
      </c>
      <c r="I53" s="575">
        <v>932376.09000000008</v>
      </c>
      <c r="J53" s="574">
        <v>0.25</v>
      </c>
      <c r="K53" s="575">
        <v>932376.09000000008</v>
      </c>
      <c r="L53" s="574">
        <v>0.25</v>
      </c>
      <c r="M53" s="575">
        <v>932376.09000000008</v>
      </c>
      <c r="N53" s="574">
        <v>0.25</v>
      </c>
      <c r="O53" s="575">
        <v>932376.09000000008</v>
      </c>
      <c r="P53" s="576">
        <f t="shared" si="2"/>
        <v>1</v>
      </c>
      <c r="Q53" s="577">
        <f t="shared" si="1"/>
        <v>3729504.3600000003</v>
      </c>
      <c r="R53" s="578"/>
      <c r="S53" s="578"/>
      <c r="T53" s="578" t="s">
        <v>1698</v>
      </c>
      <c r="U53" s="578" t="s">
        <v>1699</v>
      </c>
    </row>
    <row r="54" spans="1:22" s="435" customFormat="1" ht="36" x14ac:dyDescent="0.25">
      <c r="A54" s="722"/>
      <c r="B54" s="717"/>
      <c r="C54" s="504" t="s">
        <v>1636</v>
      </c>
      <c r="D54" s="725"/>
      <c r="E54" s="725"/>
      <c r="F54" s="491" t="s">
        <v>1951</v>
      </c>
      <c r="G54" s="573" t="s">
        <v>1955</v>
      </c>
      <c r="H54" s="574">
        <v>0</v>
      </c>
      <c r="I54" s="574"/>
      <c r="J54" s="574">
        <v>0</v>
      </c>
      <c r="K54" s="575"/>
      <c r="L54" s="574">
        <v>0</v>
      </c>
      <c r="M54" s="575"/>
      <c r="N54" s="574">
        <v>1</v>
      </c>
      <c r="O54" s="575">
        <v>480000</v>
      </c>
      <c r="P54" s="576">
        <f t="shared" ref="P54:P55" si="5">H54+J54+L54+N54</f>
        <v>1</v>
      </c>
      <c r="Q54" s="577">
        <f t="shared" ref="Q54:Q55" si="6">I54+K54+M54+O54</f>
        <v>480000</v>
      </c>
      <c r="R54" s="578"/>
      <c r="S54" s="578"/>
      <c r="T54" s="578" t="s">
        <v>1698</v>
      </c>
      <c r="U54" s="578" t="s">
        <v>1699</v>
      </c>
    </row>
    <row r="55" spans="1:22" s="435" customFormat="1" ht="31.5" x14ac:dyDescent="0.25">
      <c r="A55" s="722"/>
      <c r="B55" s="717"/>
      <c r="C55" s="504" t="s">
        <v>1636</v>
      </c>
      <c r="D55" s="725"/>
      <c r="E55" s="724"/>
      <c r="F55" s="491" t="s">
        <v>1956</v>
      </c>
      <c r="G55" s="573" t="s">
        <v>1959</v>
      </c>
      <c r="H55" s="574">
        <v>0</v>
      </c>
      <c r="I55" s="580"/>
      <c r="J55" s="574">
        <v>1</v>
      </c>
      <c r="K55" s="575">
        <v>15000</v>
      </c>
      <c r="L55" s="574">
        <v>0</v>
      </c>
      <c r="M55" s="575"/>
      <c r="N55" s="574">
        <v>0</v>
      </c>
      <c r="O55" s="575"/>
      <c r="P55" s="576">
        <f t="shared" si="5"/>
        <v>1</v>
      </c>
      <c r="Q55" s="577">
        <f t="shared" si="6"/>
        <v>15000</v>
      </c>
      <c r="R55" s="578"/>
      <c r="S55" s="578"/>
      <c r="T55" s="578"/>
      <c r="U55" s="578"/>
    </row>
    <row r="56" spans="1:22" s="362" customFormat="1" ht="90" x14ac:dyDescent="0.25">
      <c r="A56" s="722"/>
      <c r="B56" s="718"/>
      <c r="C56" s="504" t="s">
        <v>1636</v>
      </c>
      <c r="D56" s="724"/>
      <c r="E56" s="560" t="s">
        <v>1902</v>
      </c>
      <c r="F56" s="277" t="s">
        <v>1957</v>
      </c>
      <c r="G56" s="539" t="s">
        <v>1903</v>
      </c>
      <c r="H56" s="509">
        <v>0.25</v>
      </c>
      <c r="I56" s="400"/>
      <c r="J56" s="509">
        <v>0.25</v>
      </c>
      <c r="K56" s="360"/>
      <c r="L56" s="509">
        <v>0.25</v>
      </c>
      <c r="M56" s="360"/>
      <c r="N56" s="509">
        <v>0.25</v>
      </c>
      <c r="O56" s="360"/>
      <c r="P56" s="506">
        <f t="shared" ref="P56:P65" si="7">H56+J56+L56+N56</f>
        <v>1</v>
      </c>
      <c r="Q56" s="395">
        <f t="shared" ref="Q56:Q65" si="8">I56+K56+M56+O56</f>
        <v>0</v>
      </c>
      <c r="R56" s="516" t="s">
        <v>1928</v>
      </c>
      <c r="S56" s="277" t="s">
        <v>1929</v>
      </c>
      <c r="T56" s="277" t="s">
        <v>1698</v>
      </c>
      <c r="U56" s="277" t="s">
        <v>1699</v>
      </c>
    </row>
    <row r="57" spans="1:22" s="362" customFormat="1" ht="60" customHeight="1" x14ac:dyDescent="0.25">
      <c r="A57" s="722"/>
      <c r="B57" s="719" t="s">
        <v>1418</v>
      </c>
      <c r="C57" s="504" t="s">
        <v>1636</v>
      </c>
      <c r="D57" s="700" t="s">
        <v>1835</v>
      </c>
      <c r="E57" s="700" t="s">
        <v>1836</v>
      </c>
      <c r="F57" s="491" t="s">
        <v>1837</v>
      </c>
      <c r="G57" s="491" t="s">
        <v>1838</v>
      </c>
      <c r="H57" s="508">
        <v>0.25</v>
      </c>
      <c r="I57" s="508"/>
      <c r="J57" s="508">
        <v>0.25</v>
      </c>
      <c r="K57" s="508"/>
      <c r="L57" s="508">
        <v>0.25</v>
      </c>
      <c r="M57" s="508"/>
      <c r="N57" s="508">
        <v>0.25</v>
      </c>
      <c r="O57" s="462"/>
      <c r="P57" s="506">
        <f t="shared" si="7"/>
        <v>1</v>
      </c>
      <c r="Q57" s="395">
        <f t="shared" si="8"/>
        <v>0</v>
      </c>
      <c r="R57" s="494" t="s">
        <v>1839</v>
      </c>
      <c r="S57" s="494" t="s">
        <v>1840</v>
      </c>
      <c r="T57" s="494" t="s">
        <v>1698</v>
      </c>
      <c r="U57" s="494" t="s">
        <v>1699</v>
      </c>
      <c r="V57"/>
    </row>
    <row r="58" spans="1:22" ht="33.6" customHeight="1" x14ac:dyDescent="0.25">
      <c r="A58" s="722"/>
      <c r="B58" s="720"/>
      <c r="C58" s="504" t="s">
        <v>1636</v>
      </c>
      <c r="D58" s="723" t="s">
        <v>1841</v>
      </c>
      <c r="E58" s="723" t="s">
        <v>1842</v>
      </c>
      <c r="F58" s="491" t="s">
        <v>1843</v>
      </c>
      <c r="G58" s="491" t="s">
        <v>1844</v>
      </c>
      <c r="H58" s="508">
        <v>0.25</v>
      </c>
      <c r="I58" s="508"/>
      <c r="J58" s="508">
        <v>0.25</v>
      </c>
      <c r="K58" s="508"/>
      <c r="L58" s="508">
        <v>0.25</v>
      </c>
      <c r="M58" s="508"/>
      <c r="N58" s="508">
        <v>0.25</v>
      </c>
      <c r="O58" s="462"/>
      <c r="P58" s="506">
        <f t="shared" si="7"/>
        <v>1</v>
      </c>
      <c r="Q58" s="395">
        <f t="shared" si="8"/>
        <v>0</v>
      </c>
      <c r="R58" s="494" t="s">
        <v>1845</v>
      </c>
      <c r="S58" s="494" t="s">
        <v>1846</v>
      </c>
      <c r="T58" s="494" t="s">
        <v>1698</v>
      </c>
      <c r="U58" s="494" t="s">
        <v>1699</v>
      </c>
      <c r="V58" s="435"/>
    </row>
    <row r="59" spans="1:22" s="435" customFormat="1" ht="38.25" x14ac:dyDescent="0.25">
      <c r="A59" s="722"/>
      <c r="B59" s="720"/>
      <c r="C59" s="504" t="s">
        <v>1636</v>
      </c>
      <c r="D59" s="725"/>
      <c r="E59" s="725"/>
      <c r="F59" s="491" t="s">
        <v>1847</v>
      </c>
      <c r="G59" s="491" t="s">
        <v>1848</v>
      </c>
      <c r="H59" s="508">
        <v>0</v>
      </c>
      <c r="I59" s="508"/>
      <c r="J59" s="508">
        <v>0</v>
      </c>
      <c r="K59" s="508"/>
      <c r="L59" s="508">
        <v>0</v>
      </c>
      <c r="M59" s="508"/>
      <c r="N59" s="508">
        <v>1</v>
      </c>
      <c r="O59" s="462"/>
      <c r="P59" s="506">
        <f t="shared" si="7"/>
        <v>1</v>
      </c>
      <c r="Q59" s="395">
        <f t="shared" si="8"/>
        <v>0</v>
      </c>
      <c r="R59" s="494" t="s">
        <v>1849</v>
      </c>
      <c r="S59" s="494" t="s">
        <v>1850</v>
      </c>
      <c r="T59" s="494" t="s">
        <v>1698</v>
      </c>
      <c r="U59" s="494" t="s">
        <v>1699</v>
      </c>
    </row>
    <row r="60" spans="1:22" s="435" customFormat="1" ht="60" x14ac:dyDescent="0.25">
      <c r="A60" s="722"/>
      <c r="B60" s="720"/>
      <c r="C60" s="504" t="s">
        <v>1636</v>
      </c>
      <c r="D60" s="725"/>
      <c r="E60" s="725"/>
      <c r="F60" s="491" t="s">
        <v>1851</v>
      </c>
      <c r="G60" s="491" t="s">
        <v>1852</v>
      </c>
      <c r="H60" s="508">
        <v>0</v>
      </c>
      <c r="I60" s="508"/>
      <c r="J60" s="508">
        <v>1</v>
      </c>
      <c r="K60" s="508"/>
      <c r="L60" s="508">
        <v>0</v>
      </c>
      <c r="M60" s="508"/>
      <c r="N60" s="508">
        <v>0</v>
      </c>
      <c r="O60" s="462"/>
      <c r="P60" s="506">
        <f t="shared" si="7"/>
        <v>1</v>
      </c>
      <c r="Q60" s="395">
        <f t="shared" si="8"/>
        <v>0</v>
      </c>
      <c r="R60" s="494" t="s">
        <v>1849</v>
      </c>
      <c r="S60" s="494" t="s">
        <v>1853</v>
      </c>
      <c r="T60" s="494" t="s">
        <v>1698</v>
      </c>
      <c r="U60" s="494" t="s">
        <v>1699</v>
      </c>
    </row>
    <row r="61" spans="1:22" s="435" customFormat="1" ht="60" x14ac:dyDescent="0.25">
      <c r="A61" s="722"/>
      <c r="B61" s="720"/>
      <c r="C61" s="504" t="s">
        <v>1636</v>
      </c>
      <c r="D61" s="724"/>
      <c r="E61" s="724"/>
      <c r="F61" s="491" t="s">
        <v>1854</v>
      </c>
      <c r="G61" s="491" t="s">
        <v>1855</v>
      </c>
      <c r="H61" s="508">
        <v>0</v>
      </c>
      <c r="I61" s="508"/>
      <c r="J61" s="508">
        <v>0</v>
      </c>
      <c r="K61" s="508"/>
      <c r="L61" s="508">
        <v>0</v>
      </c>
      <c r="M61" s="508"/>
      <c r="N61" s="508">
        <v>1</v>
      </c>
      <c r="O61" s="462"/>
      <c r="P61" s="506">
        <f t="shared" si="7"/>
        <v>1</v>
      </c>
      <c r="Q61" s="395">
        <f t="shared" si="8"/>
        <v>0</v>
      </c>
      <c r="R61" s="494" t="s">
        <v>1849</v>
      </c>
      <c r="S61" s="494" t="s">
        <v>1850</v>
      </c>
      <c r="T61" s="494" t="s">
        <v>1698</v>
      </c>
      <c r="U61" s="494" t="s">
        <v>1699</v>
      </c>
    </row>
    <row r="62" spans="1:22" s="435" customFormat="1" ht="94.5" x14ac:dyDescent="0.25">
      <c r="A62" s="722"/>
      <c r="B62" s="720"/>
      <c r="C62" s="504" t="s">
        <v>1636</v>
      </c>
      <c r="D62" s="705" t="s">
        <v>1856</v>
      </c>
      <c r="E62" s="723" t="s">
        <v>1857</v>
      </c>
      <c r="F62" s="491" t="s">
        <v>1858</v>
      </c>
      <c r="G62" s="491" t="s">
        <v>1859</v>
      </c>
      <c r="H62" s="461">
        <v>0</v>
      </c>
      <c r="I62" s="462"/>
      <c r="J62" s="461">
        <v>0.5</v>
      </c>
      <c r="K62" s="462"/>
      <c r="L62" s="461">
        <v>0</v>
      </c>
      <c r="M62" s="462"/>
      <c r="N62" s="461">
        <v>0.5</v>
      </c>
      <c r="O62" s="462"/>
      <c r="P62" s="506">
        <f t="shared" si="7"/>
        <v>1</v>
      </c>
      <c r="Q62" s="395">
        <f t="shared" si="8"/>
        <v>0</v>
      </c>
      <c r="R62" s="358" t="s">
        <v>1860</v>
      </c>
      <c r="S62" s="358" t="s">
        <v>1861</v>
      </c>
      <c r="T62" s="494" t="s">
        <v>1698</v>
      </c>
      <c r="U62" s="494" t="s">
        <v>1699</v>
      </c>
    </row>
    <row r="63" spans="1:22" s="435" customFormat="1" ht="64.5" customHeight="1" x14ac:dyDescent="0.25">
      <c r="A63" s="722"/>
      <c r="B63" s="720"/>
      <c r="C63" s="504" t="s">
        <v>1636</v>
      </c>
      <c r="D63" s="723" t="s">
        <v>1862</v>
      </c>
      <c r="E63" s="724"/>
      <c r="F63" s="491" t="s">
        <v>1863</v>
      </c>
      <c r="G63" s="491" t="s">
        <v>1864</v>
      </c>
      <c r="H63" s="461">
        <v>0.25</v>
      </c>
      <c r="I63" s="462"/>
      <c r="J63" s="461">
        <v>0.25</v>
      </c>
      <c r="K63" s="462"/>
      <c r="L63" s="461">
        <v>0.25</v>
      </c>
      <c r="M63" s="462"/>
      <c r="N63" s="461">
        <v>0.25</v>
      </c>
      <c r="O63" s="462"/>
      <c r="P63" s="506">
        <f t="shared" si="7"/>
        <v>1</v>
      </c>
      <c r="Q63" s="395">
        <f t="shared" si="8"/>
        <v>0</v>
      </c>
      <c r="R63" s="494" t="s">
        <v>1865</v>
      </c>
      <c r="S63" s="494" t="s">
        <v>1866</v>
      </c>
      <c r="T63" s="494" t="s">
        <v>1698</v>
      </c>
      <c r="U63" s="494" t="s">
        <v>1699</v>
      </c>
    </row>
    <row r="64" spans="1:22" s="435" customFormat="1" ht="44.25" customHeight="1" x14ac:dyDescent="0.25">
      <c r="A64" s="722"/>
      <c r="B64" s="720"/>
      <c r="C64" s="504" t="s">
        <v>1636</v>
      </c>
      <c r="D64" s="724"/>
      <c r="E64" s="723" t="s">
        <v>1867</v>
      </c>
      <c r="F64" s="491" t="s">
        <v>1868</v>
      </c>
      <c r="G64" s="491" t="s">
        <v>1869</v>
      </c>
      <c r="H64" s="461">
        <v>0.25</v>
      </c>
      <c r="I64" s="462"/>
      <c r="J64" s="461">
        <v>0.25</v>
      </c>
      <c r="K64" s="462"/>
      <c r="L64" s="461">
        <v>0.25</v>
      </c>
      <c r="M64" s="462"/>
      <c r="N64" s="461">
        <v>0.25</v>
      </c>
      <c r="O64" s="462"/>
      <c r="P64" s="506">
        <f t="shared" si="7"/>
        <v>1</v>
      </c>
      <c r="Q64" s="395">
        <f t="shared" si="8"/>
        <v>0</v>
      </c>
      <c r="R64" s="675" t="s">
        <v>1860</v>
      </c>
      <c r="S64" s="675" t="s">
        <v>1870</v>
      </c>
      <c r="T64" s="494" t="s">
        <v>1698</v>
      </c>
      <c r="U64" s="494" t="s">
        <v>1699</v>
      </c>
    </row>
    <row r="65" spans="1:22" s="435" customFormat="1" ht="69" customHeight="1" x14ac:dyDescent="0.25">
      <c r="A65" s="722"/>
      <c r="B65" s="720"/>
      <c r="C65" s="504" t="s">
        <v>1636</v>
      </c>
      <c r="D65" s="700" t="s">
        <v>1871</v>
      </c>
      <c r="E65" s="701"/>
      <c r="F65" s="536" t="s">
        <v>1872</v>
      </c>
      <c r="G65" s="491" t="s">
        <v>1873</v>
      </c>
      <c r="H65" s="461">
        <v>0.25</v>
      </c>
      <c r="I65" s="462"/>
      <c r="J65" s="461">
        <v>0.25</v>
      </c>
      <c r="K65" s="462"/>
      <c r="L65" s="461">
        <v>0.25</v>
      </c>
      <c r="M65" s="462"/>
      <c r="N65" s="461">
        <v>0.25</v>
      </c>
      <c r="O65" s="462"/>
      <c r="P65" s="506">
        <f t="shared" si="7"/>
        <v>1</v>
      </c>
      <c r="Q65" s="395">
        <f t="shared" si="8"/>
        <v>0</v>
      </c>
      <c r="R65" s="676"/>
      <c r="S65" s="676"/>
      <c r="T65" s="494" t="s">
        <v>1698</v>
      </c>
      <c r="U65" s="494" t="s">
        <v>1699</v>
      </c>
      <c r="V65"/>
    </row>
    <row r="66" spans="1:22" s="435" customFormat="1" ht="69" customHeight="1" x14ac:dyDescent="0.25">
      <c r="A66" s="722"/>
      <c r="B66" s="720"/>
      <c r="C66" s="504" t="s">
        <v>1636</v>
      </c>
      <c r="D66" s="702" t="s">
        <v>1893</v>
      </c>
      <c r="E66" s="700" t="s">
        <v>1944</v>
      </c>
      <c r="F66" s="491" t="s">
        <v>1952</v>
      </c>
      <c r="G66" s="491" t="s">
        <v>1937</v>
      </c>
      <c r="H66" s="461"/>
      <c r="I66" s="462">
        <v>0</v>
      </c>
      <c r="J66" s="461">
        <v>0.5</v>
      </c>
      <c r="K66" s="462">
        <v>5000</v>
      </c>
      <c r="L66" s="461">
        <v>0</v>
      </c>
      <c r="M66" s="462">
        <v>0</v>
      </c>
      <c r="N66" s="461">
        <v>0.5</v>
      </c>
      <c r="O66" s="462">
        <v>5000</v>
      </c>
      <c r="P66" s="506">
        <v>1</v>
      </c>
      <c r="Q66" s="395">
        <v>10000</v>
      </c>
      <c r="R66" s="584"/>
      <c r="S66" s="584" t="s">
        <v>1911</v>
      </c>
      <c r="T66" s="494" t="s">
        <v>1912</v>
      </c>
      <c r="U66" s="494" t="s">
        <v>1909</v>
      </c>
      <c r="V66" s="435" t="s">
        <v>1910</v>
      </c>
    </row>
    <row r="67" spans="1:22" s="435" customFormat="1" ht="69" customHeight="1" x14ac:dyDescent="0.25">
      <c r="A67" s="722"/>
      <c r="B67" s="720"/>
      <c r="C67" s="504" t="s">
        <v>1636</v>
      </c>
      <c r="D67" s="704"/>
      <c r="E67" s="700" t="s">
        <v>1944</v>
      </c>
      <c r="F67" s="491" t="s">
        <v>1953</v>
      </c>
      <c r="G67" s="491" t="s">
        <v>1895</v>
      </c>
      <c r="H67" s="461"/>
      <c r="I67" s="462">
        <v>0</v>
      </c>
      <c r="J67" s="461"/>
      <c r="K67" s="462"/>
      <c r="L67" s="461"/>
      <c r="M67" s="462">
        <v>36000</v>
      </c>
      <c r="N67" s="461">
        <v>0.5</v>
      </c>
      <c r="O67" s="462">
        <v>36000</v>
      </c>
      <c r="P67" s="506">
        <v>0.5</v>
      </c>
      <c r="Q67" s="395">
        <v>72000</v>
      </c>
      <c r="R67" s="584"/>
      <c r="S67" s="584" t="s">
        <v>1911</v>
      </c>
      <c r="T67" s="494" t="s">
        <v>1912</v>
      </c>
      <c r="U67" s="494" t="s">
        <v>1909</v>
      </c>
      <c r="V67" s="435" t="s">
        <v>1910</v>
      </c>
    </row>
    <row r="68" spans="1:22" s="435" customFormat="1" ht="90" x14ac:dyDescent="0.25">
      <c r="A68" s="722"/>
      <c r="B68" s="720"/>
      <c r="C68" s="504" t="s">
        <v>1636</v>
      </c>
      <c r="D68" s="560" t="s">
        <v>1718</v>
      </c>
      <c r="E68" s="560" t="s">
        <v>1948</v>
      </c>
      <c r="F68" s="277" t="s">
        <v>1950</v>
      </c>
      <c r="G68" s="713" t="s">
        <v>1901</v>
      </c>
      <c r="H68" s="359">
        <v>0</v>
      </c>
      <c r="I68" s="360"/>
      <c r="J68" s="509">
        <v>0</v>
      </c>
      <c r="K68" s="360"/>
      <c r="L68" s="509">
        <v>0</v>
      </c>
      <c r="M68" s="360"/>
      <c r="N68" s="509">
        <v>1</v>
      </c>
      <c r="O68" s="360">
        <v>10000</v>
      </c>
      <c r="P68" s="506">
        <f>H68+J68+L68+N68</f>
        <v>1</v>
      </c>
      <c r="Q68" s="395">
        <f>I68+K68+M68+O68</f>
        <v>10000</v>
      </c>
      <c r="R68" s="323"/>
      <c r="S68" s="277" t="s">
        <v>1926</v>
      </c>
      <c r="T68" s="516" t="s">
        <v>1927</v>
      </c>
      <c r="U68" s="277" t="s">
        <v>1698</v>
      </c>
      <c r="V68" s="277" t="s">
        <v>1699</v>
      </c>
    </row>
    <row r="69" spans="1:22" s="435" customFormat="1" ht="173.25" x14ac:dyDescent="0.25">
      <c r="A69" s="726"/>
      <c r="B69" s="727"/>
      <c r="C69" s="504" t="s">
        <v>1636</v>
      </c>
      <c r="D69" s="560" t="s">
        <v>1904</v>
      </c>
      <c r="E69" s="560" t="s">
        <v>1886</v>
      </c>
      <c r="F69" s="277" t="s">
        <v>1887</v>
      </c>
      <c r="G69" s="713" t="s">
        <v>1888</v>
      </c>
      <c r="H69" s="359"/>
      <c r="I69" s="360"/>
      <c r="J69" s="509">
        <v>0.5</v>
      </c>
      <c r="K69" s="360"/>
      <c r="L69" s="509"/>
      <c r="M69" s="360"/>
      <c r="N69" s="509">
        <v>0.5</v>
      </c>
      <c r="O69" s="360"/>
      <c r="P69" s="506">
        <v>1</v>
      </c>
      <c r="Q69" s="395">
        <v>0</v>
      </c>
      <c r="R69" s="585"/>
      <c r="S69" s="277" t="s">
        <v>1905</v>
      </c>
      <c r="T69" s="516" t="s">
        <v>1906</v>
      </c>
      <c r="U69" s="277" t="s">
        <v>1698</v>
      </c>
      <c r="V69" s="728" t="s">
        <v>1699</v>
      </c>
    </row>
    <row r="70" spans="1:22" s="435" customFormat="1" ht="63" x14ac:dyDescent="0.25">
      <c r="A70" s="726"/>
      <c r="B70" s="727"/>
      <c r="C70" s="504" t="s">
        <v>1636</v>
      </c>
      <c r="D70" s="560" t="s">
        <v>1889</v>
      </c>
      <c r="E70" s="560" t="s">
        <v>1890</v>
      </c>
      <c r="F70" s="277" t="s">
        <v>1891</v>
      </c>
      <c r="G70" s="713" t="s">
        <v>1892</v>
      </c>
      <c r="H70" s="359">
        <v>0.25</v>
      </c>
      <c r="I70" s="360"/>
      <c r="J70" s="509">
        <v>0.25</v>
      </c>
      <c r="K70" s="360"/>
      <c r="L70" s="509">
        <v>0.25</v>
      </c>
      <c r="M70" s="360"/>
      <c r="N70" s="509">
        <v>0.25</v>
      </c>
      <c r="O70" s="360"/>
      <c r="P70" s="506">
        <v>1</v>
      </c>
      <c r="Q70" s="395">
        <v>0</v>
      </c>
      <c r="R70" s="585"/>
      <c r="S70" s="277" t="s">
        <v>1907</v>
      </c>
      <c r="T70" s="516" t="s">
        <v>1908</v>
      </c>
      <c r="U70" s="277" t="s">
        <v>1909</v>
      </c>
      <c r="V70" s="728" t="s">
        <v>1910</v>
      </c>
    </row>
    <row r="71" spans="1:22" s="435" customFormat="1" ht="78.75" x14ac:dyDescent="0.25">
      <c r="A71" s="726"/>
      <c r="B71" s="727"/>
      <c r="C71" s="504" t="s">
        <v>1636</v>
      </c>
      <c r="D71" s="560" t="s">
        <v>1893</v>
      </c>
      <c r="E71" s="560" t="s">
        <v>1915</v>
      </c>
      <c r="F71" s="277" t="s">
        <v>1914</v>
      </c>
      <c r="G71" s="713" t="s">
        <v>1913</v>
      </c>
      <c r="H71" s="359"/>
      <c r="I71" s="360"/>
      <c r="J71" s="509"/>
      <c r="K71" s="360"/>
      <c r="L71" s="509">
        <v>0.5</v>
      </c>
      <c r="M71" s="360"/>
      <c r="N71" s="509">
        <v>0.5</v>
      </c>
      <c r="O71" s="360"/>
      <c r="P71" s="506">
        <v>1</v>
      </c>
      <c r="Q71" s="395">
        <v>0</v>
      </c>
      <c r="R71" s="585"/>
      <c r="S71" s="277"/>
      <c r="T71" s="516" t="s">
        <v>1916</v>
      </c>
      <c r="U71" s="277" t="s">
        <v>1909</v>
      </c>
      <c r="V71" s="728" t="s">
        <v>1910</v>
      </c>
    </row>
    <row r="72" spans="1:22" ht="15" customHeight="1" x14ac:dyDescent="0.25">
      <c r="A72" s="298"/>
      <c r="B72" s="299"/>
      <c r="C72" s="298" t="s">
        <v>1409</v>
      </c>
      <c r="D72" s="299"/>
      <c r="E72" s="299"/>
      <c r="F72" s="299"/>
      <c r="G72" s="535"/>
      <c r="H72" s="264"/>
      <c r="I72" s="232">
        <f>SUM(I9:I65)</f>
        <v>932376.09000000008</v>
      </c>
      <c r="J72" s="264"/>
      <c r="K72" s="232">
        <f>SUM(K9:K65)</f>
        <v>1058626.0900000001</v>
      </c>
      <c r="L72" s="264"/>
      <c r="M72" s="232">
        <f>SUM(M9:M65)</f>
        <v>1046376.0900000001</v>
      </c>
      <c r="N72" s="264"/>
      <c r="O72" s="232">
        <f>SUM(O9:O65)</f>
        <v>1637626.09</v>
      </c>
      <c r="P72" s="232"/>
      <c r="Q72" s="232">
        <f>SUM(Q9:Q71)</f>
        <v>4767004.3600000003</v>
      </c>
      <c r="R72" s="264"/>
      <c r="S72" s="264"/>
      <c r="T72" s="264"/>
      <c r="U72" s="278"/>
    </row>
    <row r="77" spans="1:22" ht="14.45" x14ac:dyDescent="0.3">
      <c r="C77" s="435"/>
    </row>
    <row r="78" spans="1:22" ht="14.45" x14ac:dyDescent="0.3">
      <c r="C78" s="435"/>
    </row>
    <row r="79" spans="1:22" ht="14.45" x14ac:dyDescent="0.3">
      <c r="C79" s="435"/>
    </row>
    <row r="80" spans="1:22" ht="14.45" x14ac:dyDescent="0.3">
      <c r="C80" s="435"/>
    </row>
    <row r="81" spans="1:22" ht="14.45" x14ac:dyDescent="0.3">
      <c r="C81" s="435"/>
    </row>
    <row r="82" spans="1:22" ht="14.45" x14ac:dyDescent="0.3">
      <c r="C82" s="435"/>
    </row>
    <row r="90" spans="1:22" x14ac:dyDescent="0.25">
      <c r="V90" s="260"/>
    </row>
    <row r="91" spans="1:22" s="260" customFormat="1" x14ac:dyDescent="0.25">
      <c r="A91"/>
      <c r="B91"/>
      <c r="C91"/>
      <c r="D91" s="435"/>
      <c r="E91"/>
      <c r="F91"/>
      <c r="G91" s="423"/>
      <c r="H91"/>
      <c r="I91"/>
      <c r="J91"/>
      <c r="K91"/>
      <c r="L91"/>
      <c r="M91"/>
      <c r="N91"/>
      <c r="O91"/>
      <c r="P91"/>
      <c r="Q91"/>
      <c r="R91"/>
      <c r="S91"/>
      <c r="T91"/>
      <c r="U91"/>
    </row>
    <row r="92" spans="1:22" s="260" customFormat="1" x14ac:dyDescent="0.25">
      <c r="G92" s="261"/>
      <c r="V92"/>
    </row>
    <row r="93" spans="1:22" x14ac:dyDescent="0.25">
      <c r="A93" s="260"/>
      <c r="B93" s="260"/>
      <c r="C93" s="260"/>
      <c r="D93" s="260"/>
      <c r="E93" s="260"/>
      <c r="F93" s="260"/>
      <c r="G93" s="261"/>
      <c r="H93" s="260"/>
      <c r="I93" s="260"/>
      <c r="J93" s="260"/>
      <c r="K93" s="260"/>
      <c r="L93" s="260"/>
      <c r="M93" s="260"/>
      <c r="N93" s="260"/>
      <c r="O93" s="260"/>
      <c r="P93" s="260"/>
      <c r="Q93" s="260"/>
      <c r="R93" s="260"/>
      <c r="S93" s="260"/>
      <c r="T93" s="260"/>
      <c r="U93" s="260"/>
    </row>
    <row r="104" spans="1:22" x14ac:dyDescent="0.25">
      <c r="V104" s="260"/>
    </row>
    <row r="105" spans="1:22" s="260" customFormat="1" x14ac:dyDescent="0.25">
      <c r="A105"/>
      <c r="B105"/>
      <c r="C105"/>
      <c r="D105" s="435"/>
      <c r="E105"/>
      <c r="F105"/>
      <c r="G105" s="423"/>
      <c r="H105"/>
      <c r="I105"/>
      <c r="J105"/>
      <c r="K105"/>
      <c r="L105"/>
      <c r="M105"/>
      <c r="N105"/>
      <c r="O105"/>
      <c r="P105"/>
      <c r="Q105"/>
      <c r="R105"/>
      <c r="S105"/>
      <c r="T105"/>
      <c r="U105"/>
    </row>
    <row r="106" spans="1:22" s="260" customFormat="1" x14ac:dyDescent="0.25">
      <c r="G106" s="261"/>
      <c r="V106"/>
    </row>
    <row r="107" spans="1:22" x14ac:dyDescent="0.25">
      <c r="A107" s="260"/>
      <c r="B107" s="260"/>
      <c r="C107" s="260"/>
      <c r="D107" s="260"/>
      <c r="E107" s="260"/>
      <c r="F107" s="260"/>
      <c r="G107" s="261"/>
      <c r="H107" s="260"/>
      <c r="I107" s="260"/>
      <c r="J107" s="260"/>
      <c r="K107" s="260"/>
      <c r="L107" s="260"/>
      <c r="M107" s="260"/>
      <c r="N107" s="260"/>
      <c r="O107" s="260"/>
      <c r="P107" s="260"/>
      <c r="Q107" s="260"/>
      <c r="R107" s="260"/>
      <c r="S107" s="260"/>
      <c r="T107" s="260"/>
      <c r="U107" s="260"/>
    </row>
  </sheetData>
  <mergeCells count="54">
    <mergeCell ref="U33:U34"/>
    <mergeCell ref="R36:R37"/>
    <mergeCell ref="S36:S37"/>
    <mergeCell ref="T36:T37"/>
    <mergeCell ref="U36:U37"/>
    <mergeCell ref="T33:T34"/>
    <mergeCell ref="A9:A32"/>
    <mergeCell ref="B9:B13"/>
    <mergeCell ref="B14:B28"/>
    <mergeCell ref="E25:E28"/>
    <mergeCell ref="S5:S7"/>
    <mergeCell ref="B29:B32"/>
    <mergeCell ref="R33:R34"/>
    <mergeCell ref="S33:S34"/>
    <mergeCell ref="R5:R7"/>
    <mergeCell ref="N6:O6"/>
    <mergeCell ref="C29:C30"/>
    <mergeCell ref="B57:B68"/>
    <mergeCell ref="D66:D67"/>
    <mergeCell ref="D25:D28"/>
    <mergeCell ref="C9:C13"/>
    <mergeCell ref="C15:C23"/>
    <mergeCell ref="D15:D23"/>
    <mergeCell ref="E15:E23"/>
    <mergeCell ref="D9:D13"/>
    <mergeCell ref="E11:E12"/>
    <mergeCell ref="C25:C28"/>
    <mergeCell ref="A3:U3"/>
    <mergeCell ref="A5:A7"/>
    <mergeCell ref="B5:B7"/>
    <mergeCell ref="C5:C7"/>
    <mergeCell ref="E5:E7"/>
    <mergeCell ref="A4:U4"/>
    <mergeCell ref="F5:F7"/>
    <mergeCell ref="J6:K6"/>
    <mergeCell ref="L6:M6"/>
    <mergeCell ref="D5:D7"/>
    <mergeCell ref="T5:T7"/>
    <mergeCell ref="U5:U7"/>
    <mergeCell ref="P5:Q6"/>
    <mergeCell ref="G5:G7"/>
    <mergeCell ref="H5:O5"/>
    <mergeCell ref="H6:I6"/>
    <mergeCell ref="R17:R18"/>
    <mergeCell ref="S17:S18"/>
    <mergeCell ref="R26:R28"/>
    <mergeCell ref="S26:S28"/>
    <mergeCell ref="R19:R22"/>
    <mergeCell ref="S19:S22"/>
    <mergeCell ref="R23:R25"/>
    <mergeCell ref="S23:S25"/>
    <mergeCell ref="R64:R65"/>
    <mergeCell ref="S64:S65"/>
    <mergeCell ref="A33:A6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 C29 C14:C15 C24:C25 C31:C71">
      <formula1>$P$1:$U$1</formula1>
    </dataValidation>
  </dataValidation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zoomScale="70" zoomScaleNormal="70" workbookViewId="0">
      <pane ySplit="6" topLeftCell="A7" activePane="bottomLeft" state="frozen"/>
      <selection activeCell="R5" sqref="R5"/>
      <selection pane="bottomLeft" activeCell="D13" sqref="D12:D13"/>
    </sheetView>
  </sheetViews>
  <sheetFormatPr baseColWidth="10" defaultRowHeight="15" x14ac:dyDescent="0.25"/>
  <cols>
    <col min="1" max="1" width="46.7109375" customWidth="1"/>
    <col min="2" max="2" width="21.7109375" customWidth="1"/>
    <col min="3" max="3" width="32" customWidth="1"/>
    <col min="4" max="4" width="46.5703125" style="435" customWidth="1"/>
    <col min="5" max="5" width="21.28515625" customWidth="1"/>
    <col min="6" max="7" width="27.42578125" customWidth="1"/>
    <col min="8" max="8" width="15.28515625" customWidth="1"/>
    <col min="9" max="9" width="11.5703125" style="233"/>
    <col min="10" max="10" width="15.28515625" customWidth="1"/>
    <col min="11" max="11" width="18.85546875" style="233" customWidth="1"/>
    <col min="13" max="13" width="11.5703125" style="233"/>
    <col min="15" max="15" width="13" style="233"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483" t="s">
        <v>1637</v>
      </c>
      <c r="D1" s="284"/>
      <c r="E1" s="284"/>
      <c r="F1" s="284"/>
      <c r="H1" s="284" t="s">
        <v>1419</v>
      </c>
      <c r="J1" s="284"/>
      <c r="K1" s="284"/>
      <c r="L1" s="284"/>
      <c r="M1" s="284"/>
      <c r="N1" s="284"/>
      <c r="O1" s="284"/>
      <c r="P1" s="284"/>
      <c r="Q1" s="284"/>
      <c r="R1" s="284"/>
      <c r="S1" s="284"/>
      <c r="T1" s="284"/>
      <c r="U1" s="284"/>
      <c r="V1" s="284"/>
    </row>
    <row r="2" spans="1:22" s="362" customFormat="1" ht="18" x14ac:dyDescent="0.3">
      <c r="A2" s="362"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101</v>
      </c>
      <c r="S4" s="609" t="s">
        <v>102</v>
      </c>
      <c r="T4" s="609" t="s">
        <v>109</v>
      </c>
      <c r="U4" s="609" t="s">
        <v>108</v>
      </c>
      <c r="V4" s="625" t="s">
        <v>88</v>
      </c>
    </row>
    <row r="5" spans="1:22"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07"/>
      <c r="V5" s="626"/>
    </row>
    <row r="6" spans="1:22"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08"/>
      <c r="V6" s="627"/>
    </row>
    <row r="7" spans="1:22" s="362" customFormat="1" ht="15.75" x14ac:dyDescent="0.25">
      <c r="A7" s="412"/>
      <c r="B7" s="413"/>
      <c r="C7" s="414"/>
      <c r="D7" s="414"/>
      <c r="E7" s="414"/>
      <c r="F7" s="415"/>
      <c r="G7" s="414"/>
      <c r="H7" s="416"/>
      <c r="I7" s="416"/>
      <c r="J7" s="416"/>
      <c r="K7" s="416"/>
      <c r="L7" s="416"/>
      <c r="M7" s="416"/>
      <c r="N7" s="416"/>
      <c r="O7" s="416"/>
      <c r="P7" s="416"/>
      <c r="Q7" s="416"/>
      <c r="R7" s="417"/>
      <c r="S7" s="417"/>
      <c r="T7" s="417"/>
      <c r="U7" s="417"/>
      <c r="V7" s="418"/>
    </row>
    <row r="8" spans="1:22" s="435" customFormat="1" ht="157.5" customHeight="1" x14ac:dyDescent="0.25">
      <c r="A8" s="582" t="s">
        <v>1420</v>
      </c>
      <c r="B8" s="582" t="s">
        <v>1421</v>
      </c>
      <c r="C8" s="585" t="s">
        <v>1637</v>
      </c>
      <c r="D8" s="714" t="s">
        <v>1961</v>
      </c>
      <c r="E8" s="715" t="s">
        <v>1946</v>
      </c>
      <c r="F8" s="277" t="s">
        <v>1920</v>
      </c>
      <c r="G8" s="510" t="s">
        <v>1919</v>
      </c>
      <c r="H8" s="353"/>
      <c r="I8" s="354"/>
      <c r="J8" s="353"/>
      <c r="K8" s="354"/>
      <c r="L8" s="353"/>
      <c r="M8" s="354"/>
      <c r="N8" s="353">
        <v>1</v>
      </c>
      <c r="O8" s="354">
        <v>10250</v>
      </c>
      <c r="P8" s="506">
        <f>H8+J8+L8+N8</f>
        <v>1</v>
      </c>
      <c r="Q8" s="395">
        <f>I8+K8+M8+O8</f>
        <v>10250</v>
      </c>
      <c r="R8" s="585"/>
      <c r="S8" s="585"/>
      <c r="T8" s="277" t="s">
        <v>1921</v>
      </c>
      <c r="U8" s="585"/>
      <c r="V8" s="585"/>
    </row>
    <row r="9" spans="1:22" ht="15.6" customHeight="1" x14ac:dyDescent="0.25">
      <c r="A9" s="292"/>
      <c r="B9" s="293"/>
      <c r="C9" s="292" t="s">
        <v>1510</v>
      </c>
      <c r="D9" s="293"/>
      <c r="E9" s="293"/>
      <c r="F9" s="293"/>
      <c r="G9" s="294"/>
      <c r="H9" s="287">
        <f>SUM(H8:H8)</f>
        <v>0</v>
      </c>
      <c r="I9" s="235">
        <f>SUM(I8:I8)</f>
        <v>0</v>
      </c>
      <c r="J9" s="511">
        <f>SUM(J8:J8)</f>
        <v>0</v>
      </c>
      <c r="K9" s="235">
        <f>SUM(K8:K8)</f>
        <v>0</v>
      </c>
      <c r="L9" s="287">
        <f>SUM(L8:L8)</f>
        <v>0</v>
      </c>
      <c r="M9" s="235">
        <f>SUM(M8:M8)</f>
        <v>0</v>
      </c>
      <c r="N9" s="511">
        <f>SUM(N8:N8)</f>
        <v>1</v>
      </c>
      <c r="O9" s="235">
        <f>SUM(O8:O8)</f>
        <v>10250</v>
      </c>
      <c r="P9" s="571">
        <f>SUM(P8:P8)</f>
        <v>1</v>
      </c>
      <c r="Q9" s="235">
        <f>SUM(Q8:Q8)</f>
        <v>10250</v>
      </c>
      <c r="R9" s="264"/>
      <c r="S9" s="264"/>
      <c r="T9" s="264"/>
      <c r="U9" s="264"/>
      <c r="V9" s="264"/>
    </row>
  </sheetData>
  <mergeCells count="18">
    <mergeCell ref="G4:G6"/>
    <mergeCell ref="F4:F6"/>
    <mergeCell ref="A4:A6"/>
    <mergeCell ref="B4:B6"/>
    <mergeCell ref="C4:C6"/>
    <mergeCell ref="D4:D6"/>
    <mergeCell ref="E4:E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abSelected="1" zoomScale="70" zoomScaleNormal="70" workbookViewId="0">
      <pane ySplit="7" topLeftCell="A8" activePane="bottomLeft" state="frozen"/>
      <selection activeCell="A7" sqref="A7"/>
      <selection pane="bottomLeft" activeCell="E9" sqref="E9"/>
    </sheetView>
  </sheetViews>
  <sheetFormatPr baseColWidth="10" defaultRowHeight="15" x14ac:dyDescent="0.25"/>
  <cols>
    <col min="1" max="1" width="33" customWidth="1"/>
    <col min="2" max="2" width="26.28515625" customWidth="1"/>
    <col min="3" max="3" width="27.42578125" customWidth="1"/>
    <col min="4" max="4" width="27.42578125" style="43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484" t="s">
        <v>1638</v>
      </c>
      <c r="D1" s="484" t="s">
        <v>1639</v>
      </c>
      <c r="E1" s="241"/>
      <c r="F1" s="243"/>
      <c r="G1" s="241"/>
      <c r="H1" s="291" t="s">
        <v>1353</v>
      </c>
      <c r="K1" s="241"/>
      <c r="L1" s="241"/>
      <c r="M1" s="241"/>
      <c r="N1" s="241"/>
      <c r="O1" s="241"/>
      <c r="P1" s="241"/>
      <c r="Q1" s="241"/>
      <c r="R1" s="241"/>
      <c r="S1" s="241"/>
      <c r="T1" s="241"/>
      <c r="U1" s="241"/>
      <c r="V1" s="241"/>
    </row>
    <row r="2" spans="1:22" ht="18" customHeight="1" x14ac:dyDescent="0.3">
      <c r="B2" s="243"/>
      <c r="C2" s="243"/>
      <c r="D2" s="243"/>
      <c r="E2" s="243"/>
      <c r="F2" s="243"/>
      <c r="G2" s="243"/>
      <c r="H2" s="291"/>
      <c r="K2" s="243"/>
      <c r="L2" s="243"/>
      <c r="M2" s="243"/>
      <c r="N2" s="243"/>
      <c r="O2" s="243"/>
      <c r="P2" s="243"/>
      <c r="Q2" s="243"/>
      <c r="R2" s="243"/>
      <c r="S2" s="243"/>
      <c r="T2" s="243"/>
      <c r="U2" s="243"/>
      <c r="V2" s="243"/>
    </row>
    <row r="3" spans="1:22" ht="18" customHeight="1" x14ac:dyDescent="0.3">
      <c r="A3" s="313"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83" t="s">
        <v>1352</v>
      </c>
      <c r="B4" s="683"/>
      <c r="C4" s="683"/>
      <c r="D4" s="683"/>
      <c r="E4" s="683"/>
      <c r="F4" s="683"/>
      <c r="G4" s="683"/>
      <c r="H4" s="683"/>
      <c r="I4" s="683"/>
      <c r="J4" s="683"/>
      <c r="K4" s="683"/>
      <c r="L4" s="683"/>
      <c r="M4" s="683"/>
      <c r="N4" s="683"/>
      <c r="O4" s="683"/>
      <c r="P4" s="683"/>
      <c r="Q4" s="683"/>
      <c r="R4" s="683"/>
      <c r="S4" s="683"/>
      <c r="T4" s="683"/>
      <c r="U4" s="683"/>
      <c r="V4" s="683"/>
    </row>
    <row r="5" spans="1:22" ht="14.45" customHeight="1" x14ac:dyDescent="0.25">
      <c r="A5" s="607" t="s">
        <v>96</v>
      </c>
      <c r="B5" s="609" t="s">
        <v>110</v>
      </c>
      <c r="C5" s="619" t="s">
        <v>1529</v>
      </c>
      <c r="D5" s="619" t="s">
        <v>1530</v>
      </c>
      <c r="E5" s="619" t="s">
        <v>86</v>
      </c>
      <c r="F5" s="619" t="s">
        <v>391</v>
      </c>
      <c r="G5" s="619" t="s">
        <v>87</v>
      </c>
      <c r="H5" s="622" t="s">
        <v>99</v>
      </c>
      <c r="I5" s="624"/>
      <c r="J5" s="624"/>
      <c r="K5" s="624"/>
      <c r="L5" s="624"/>
      <c r="M5" s="624"/>
      <c r="N5" s="624"/>
      <c r="O5" s="623"/>
      <c r="P5" s="628" t="s">
        <v>100</v>
      </c>
      <c r="Q5" s="629"/>
      <c r="R5" s="609" t="s">
        <v>101</v>
      </c>
      <c r="S5" s="609" t="s">
        <v>102</v>
      </c>
      <c r="T5" s="609" t="s">
        <v>109</v>
      </c>
      <c r="U5" s="609" t="s">
        <v>108</v>
      </c>
      <c r="V5" s="625" t="s">
        <v>88</v>
      </c>
    </row>
    <row r="6" spans="1:22" ht="14.45" customHeight="1" x14ac:dyDescent="0.25">
      <c r="A6" s="607"/>
      <c r="B6" s="607"/>
      <c r="C6" s="620"/>
      <c r="D6" s="620"/>
      <c r="E6" s="620"/>
      <c r="F6" s="620"/>
      <c r="G6" s="620"/>
      <c r="H6" s="622" t="s">
        <v>103</v>
      </c>
      <c r="I6" s="623"/>
      <c r="J6" s="622" t="s">
        <v>104</v>
      </c>
      <c r="K6" s="623"/>
      <c r="L6" s="622" t="s">
        <v>105</v>
      </c>
      <c r="M6" s="623"/>
      <c r="N6" s="622" t="s">
        <v>106</v>
      </c>
      <c r="O6" s="623"/>
      <c r="P6" s="630"/>
      <c r="Q6" s="631"/>
      <c r="R6" s="607"/>
      <c r="S6" s="607"/>
      <c r="T6" s="607"/>
      <c r="U6" s="607"/>
      <c r="V6" s="626"/>
    </row>
    <row r="7" spans="1:22" ht="25.5" x14ac:dyDescent="0.25">
      <c r="A7" s="608"/>
      <c r="B7" s="608"/>
      <c r="C7" s="621"/>
      <c r="D7" s="621"/>
      <c r="E7" s="621"/>
      <c r="F7" s="621"/>
      <c r="G7" s="621"/>
      <c r="H7" s="411" t="s">
        <v>107</v>
      </c>
      <c r="I7" s="411" t="s">
        <v>12</v>
      </c>
      <c r="J7" s="411" t="s">
        <v>107</v>
      </c>
      <c r="K7" s="411" t="s">
        <v>12</v>
      </c>
      <c r="L7" s="411" t="s">
        <v>107</v>
      </c>
      <c r="M7" s="411" t="s">
        <v>12</v>
      </c>
      <c r="N7" s="411" t="s">
        <v>107</v>
      </c>
      <c r="O7" s="411" t="s">
        <v>12</v>
      </c>
      <c r="P7" s="411" t="s">
        <v>107</v>
      </c>
      <c r="Q7" s="411" t="s">
        <v>12</v>
      </c>
      <c r="R7" s="608"/>
      <c r="S7" s="608"/>
      <c r="T7" s="608"/>
      <c r="U7" s="608"/>
      <c r="V7" s="627"/>
    </row>
    <row r="8" spans="1:22" ht="15.6" customHeight="1" x14ac:dyDescent="0.3">
      <c r="A8" s="412"/>
      <c r="B8" s="413"/>
      <c r="C8" s="414"/>
      <c r="D8" s="414"/>
      <c r="E8" s="414"/>
      <c r="F8" s="415"/>
      <c r="G8" s="414"/>
      <c r="H8" s="416"/>
      <c r="I8" s="416"/>
      <c r="J8" s="416"/>
      <c r="K8" s="416"/>
      <c r="L8" s="416"/>
      <c r="M8" s="416"/>
      <c r="N8" s="416"/>
      <c r="O8" s="416"/>
      <c r="P8" s="416"/>
      <c r="Q8" s="416"/>
      <c r="R8" s="417"/>
      <c r="S8" s="417"/>
      <c r="T8" s="417"/>
      <c r="U8" s="417"/>
      <c r="V8" s="418"/>
    </row>
    <row r="9" spans="1:22" ht="243.75" customHeight="1" x14ac:dyDescent="0.25">
      <c r="A9" s="537" t="s">
        <v>1423</v>
      </c>
      <c r="B9" s="538" t="s">
        <v>1424</v>
      </c>
      <c r="C9" s="560" t="s">
        <v>1638</v>
      </c>
      <c r="D9" s="560" t="s">
        <v>1941</v>
      </c>
      <c r="E9" s="560" t="s">
        <v>1947</v>
      </c>
      <c r="F9" s="323" t="s">
        <v>1923</v>
      </c>
      <c r="G9" s="512" t="s">
        <v>1922</v>
      </c>
      <c r="H9" s="513">
        <v>0.25</v>
      </c>
      <c r="I9" s="352"/>
      <c r="J9" s="513">
        <v>0.25</v>
      </c>
      <c r="K9" s="352"/>
      <c r="L9" s="513">
        <v>0.25</v>
      </c>
      <c r="M9" s="352"/>
      <c r="N9" s="513">
        <v>0.25</v>
      </c>
      <c r="O9" s="352"/>
      <c r="P9" s="506">
        <f t="shared" ref="P9:Q9" si="0">H9+J9+L9+N9</f>
        <v>1</v>
      </c>
      <c r="Q9" s="395">
        <f t="shared" si="0"/>
        <v>0</v>
      </c>
      <c r="R9" s="323"/>
      <c r="S9" s="277" t="s">
        <v>1924</v>
      </c>
      <c r="T9" s="277" t="s">
        <v>1925</v>
      </c>
      <c r="U9" s="277" t="s">
        <v>1698</v>
      </c>
      <c r="V9" s="277" t="s">
        <v>1699</v>
      </c>
    </row>
    <row r="10" spans="1:22" ht="15.6" customHeight="1" x14ac:dyDescent="0.25">
      <c r="A10" s="301"/>
      <c r="B10" s="242"/>
      <c r="C10" s="301" t="s">
        <v>115</v>
      </c>
      <c r="D10" s="301"/>
      <c r="E10" s="242"/>
      <c r="F10" s="242"/>
      <c r="G10" s="242"/>
      <c r="H10" s="80">
        <f t="shared" ref="H10:Q10" si="1">SUM(H9:H9)</f>
        <v>0.25</v>
      </c>
      <c r="I10" s="234">
        <f t="shared" si="1"/>
        <v>0</v>
      </c>
      <c r="J10" s="80">
        <f t="shared" si="1"/>
        <v>0.25</v>
      </c>
      <c r="K10" s="234">
        <f t="shared" si="1"/>
        <v>0</v>
      </c>
      <c r="L10" s="80">
        <f t="shared" si="1"/>
        <v>0.25</v>
      </c>
      <c r="M10" s="234">
        <f t="shared" si="1"/>
        <v>0</v>
      </c>
      <c r="N10" s="80">
        <f t="shared" si="1"/>
        <v>0.25</v>
      </c>
      <c r="O10" s="234">
        <f t="shared" si="1"/>
        <v>0</v>
      </c>
      <c r="P10" s="234">
        <f t="shared" si="1"/>
        <v>1</v>
      </c>
      <c r="Q10" s="234">
        <f t="shared" si="1"/>
        <v>0</v>
      </c>
      <c r="R10" s="68"/>
      <c r="S10" s="68"/>
      <c r="T10" s="68"/>
      <c r="U10" s="68"/>
      <c r="V10" s="68"/>
    </row>
    <row r="12" spans="1:22" ht="14.45" x14ac:dyDescent="0.3">
      <c r="C12" s="435"/>
    </row>
    <row r="13" spans="1:22" ht="14.45" x14ac:dyDescent="0.3">
      <c r="C13" s="435"/>
    </row>
  </sheetData>
  <mergeCells count="19">
    <mergeCell ref="P5:Q6"/>
    <mergeCell ref="D5:D7"/>
    <mergeCell ref="H6:I6"/>
    <mergeCell ref="J6:K6"/>
    <mergeCell ref="L6:M6"/>
    <mergeCell ref="N6:O6"/>
    <mergeCell ref="A4:V4"/>
    <mergeCell ref="G5:G7"/>
    <mergeCell ref="E5:E7"/>
    <mergeCell ref="C5:C7"/>
    <mergeCell ref="B5:B7"/>
    <mergeCell ref="A5:A7"/>
    <mergeCell ref="F5:F7"/>
    <mergeCell ref="H5:O5"/>
    <mergeCell ref="R5:R7"/>
    <mergeCell ref="S5:S7"/>
    <mergeCell ref="T5:T7"/>
    <mergeCell ref="U5:U7"/>
    <mergeCell ref="V5:V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D5 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
      <formula1>$C$1:$D$1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opLeftCell="G1" workbookViewId="0">
      <pane ySplit="6" topLeftCell="A7" activePane="bottomLeft" state="frozen"/>
      <selection activeCell="R7" sqref="R7"/>
      <selection pane="bottomLeft" activeCell="L15" sqref="L15"/>
    </sheetView>
  </sheetViews>
  <sheetFormatPr baseColWidth="10" defaultRowHeight="15" x14ac:dyDescent="0.25"/>
  <cols>
    <col min="1" max="1" width="34" customWidth="1"/>
    <col min="2" max="2" width="35.7109375" customWidth="1"/>
    <col min="3" max="3" width="27.42578125" customWidth="1"/>
    <col min="4" max="4" width="27.42578125" style="43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87" t="s">
        <v>1344</v>
      </c>
      <c r="B1" s="687"/>
      <c r="C1" s="687"/>
      <c r="D1" s="687"/>
      <c r="E1" s="687"/>
      <c r="F1" s="687"/>
      <c r="G1" s="687"/>
      <c r="H1" s="687"/>
      <c r="I1" s="687"/>
      <c r="J1" s="687"/>
      <c r="K1" s="687"/>
      <c r="L1" s="687"/>
      <c r="M1" s="687"/>
      <c r="N1" s="687"/>
      <c r="O1" s="687"/>
      <c r="P1" s="687"/>
      <c r="Q1" s="687"/>
      <c r="R1" s="687"/>
      <c r="S1" s="687"/>
      <c r="T1" s="687"/>
      <c r="U1" s="687"/>
      <c r="V1" s="484" t="s">
        <v>1683</v>
      </c>
      <c r="W1" s="484" t="s">
        <v>1684</v>
      </c>
      <c r="X1" s="484" t="s">
        <v>1685</v>
      </c>
      <c r="Y1" s="484" t="s">
        <v>1686</v>
      </c>
      <c r="Z1" s="484" t="s">
        <v>1687</v>
      </c>
      <c r="AA1" s="484" t="s">
        <v>1688</v>
      </c>
      <c r="AB1" s="484" t="s">
        <v>1689</v>
      </c>
    </row>
    <row r="2" spans="1:28" x14ac:dyDescent="0.25">
      <c r="A2" s="688" t="s">
        <v>1425</v>
      </c>
      <c r="B2" s="688"/>
      <c r="C2" s="688"/>
      <c r="D2" s="688"/>
      <c r="E2" s="688"/>
      <c r="F2" s="688"/>
      <c r="G2" s="688"/>
      <c r="H2" s="688"/>
      <c r="I2" s="688"/>
      <c r="J2" s="688"/>
      <c r="K2" s="688"/>
      <c r="L2" s="688"/>
      <c r="M2" s="688"/>
      <c r="N2" s="688"/>
      <c r="O2" s="688"/>
      <c r="P2" s="688"/>
      <c r="Q2" s="688"/>
      <c r="R2" s="688"/>
      <c r="S2" s="688"/>
      <c r="T2" s="688"/>
      <c r="U2" s="688"/>
    </row>
    <row r="3" spans="1:28" ht="13.5" customHeight="1" x14ac:dyDescent="0.25">
      <c r="A3" s="310" t="s">
        <v>1426</v>
      </c>
      <c r="B3" s="311"/>
      <c r="C3" s="311"/>
      <c r="D3" s="311"/>
      <c r="E3" s="311"/>
      <c r="F3" s="311"/>
      <c r="G3" s="311"/>
      <c r="H3" s="311"/>
      <c r="I3" s="311"/>
      <c r="J3" s="311"/>
      <c r="K3" s="311"/>
      <c r="L3" s="311"/>
      <c r="M3" s="487" t="s">
        <v>1640</v>
      </c>
      <c r="N3" s="487" t="s">
        <v>1641</v>
      </c>
      <c r="O3" s="487" t="s">
        <v>1642</v>
      </c>
      <c r="P3" s="487" t="s">
        <v>1643</v>
      </c>
      <c r="Q3" s="311"/>
      <c r="R3" s="311"/>
      <c r="S3" s="311"/>
      <c r="T3" s="311"/>
      <c r="U3" s="311"/>
    </row>
    <row r="4" spans="1:28" ht="15" customHeight="1" x14ac:dyDescent="0.25">
      <c r="A4" s="607" t="s">
        <v>96</v>
      </c>
      <c r="B4" s="609" t="s">
        <v>110</v>
      </c>
      <c r="C4" s="619" t="s">
        <v>1529</v>
      </c>
      <c r="D4" s="619" t="s">
        <v>1530</v>
      </c>
      <c r="E4" s="619" t="s">
        <v>86</v>
      </c>
      <c r="F4" s="619" t="s">
        <v>391</v>
      </c>
      <c r="G4" s="619" t="s">
        <v>87</v>
      </c>
      <c r="H4" s="622" t="s">
        <v>99</v>
      </c>
      <c r="I4" s="624"/>
      <c r="J4" s="624"/>
      <c r="K4" s="624"/>
      <c r="L4" s="624"/>
      <c r="M4" s="624"/>
      <c r="N4" s="624"/>
      <c r="O4" s="623"/>
      <c r="P4" s="628" t="s">
        <v>100</v>
      </c>
      <c r="Q4" s="629"/>
      <c r="R4" s="609" t="s">
        <v>102</v>
      </c>
      <c r="S4" s="609" t="s">
        <v>109</v>
      </c>
      <c r="T4" s="609" t="s">
        <v>108</v>
      </c>
      <c r="U4" s="625" t="s">
        <v>88</v>
      </c>
    </row>
    <row r="5" spans="1:28" ht="15" customHeight="1" x14ac:dyDescent="0.25">
      <c r="A5" s="607"/>
      <c r="B5" s="607"/>
      <c r="C5" s="620"/>
      <c r="D5" s="620"/>
      <c r="E5" s="620"/>
      <c r="F5" s="620"/>
      <c r="G5" s="620"/>
      <c r="H5" s="622" t="s">
        <v>103</v>
      </c>
      <c r="I5" s="623"/>
      <c r="J5" s="622" t="s">
        <v>104</v>
      </c>
      <c r="K5" s="623"/>
      <c r="L5" s="622" t="s">
        <v>105</v>
      </c>
      <c r="M5" s="623"/>
      <c r="N5" s="622" t="s">
        <v>106</v>
      </c>
      <c r="O5" s="623"/>
      <c r="P5" s="630"/>
      <c r="Q5" s="631"/>
      <c r="R5" s="607"/>
      <c r="S5" s="607"/>
      <c r="T5" s="607"/>
      <c r="U5" s="626"/>
    </row>
    <row r="6" spans="1:28" ht="25.5" x14ac:dyDescent="0.25">
      <c r="A6" s="608"/>
      <c r="B6" s="608"/>
      <c r="C6" s="621"/>
      <c r="D6" s="621"/>
      <c r="E6" s="621"/>
      <c r="F6" s="621"/>
      <c r="G6" s="621"/>
      <c r="H6" s="411" t="s">
        <v>107</v>
      </c>
      <c r="I6" s="411" t="s">
        <v>12</v>
      </c>
      <c r="J6" s="411" t="s">
        <v>107</v>
      </c>
      <c r="K6" s="411" t="s">
        <v>12</v>
      </c>
      <c r="L6" s="411" t="s">
        <v>107</v>
      </c>
      <c r="M6" s="411" t="s">
        <v>12</v>
      </c>
      <c r="N6" s="411" t="s">
        <v>107</v>
      </c>
      <c r="O6" s="411" t="s">
        <v>12</v>
      </c>
      <c r="P6" s="411" t="s">
        <v>107</v>
      </c>
      <c r="Q6" s="411" t="s">
        <v>12</v>
      </c>
      <c r="R6" s="608"/>
      <c r="S6" s="608"/>
      <c r="T6" s="608"/>
      <c r="U6" s="627"/>
    </row>
    <row r="7" spans="1:28" ht="15.6" x14ac:dyDescent="0.3">
      <c r="A7" s="412"/>
      <c r="B7" s="413"/>
      <c r="C7" s="414"/>
      <c r="D7" s="414"/>
      <c r="E7" s="414"/>
      <c r="F7" s="415"/>
      <c r="G7" s="414"/>
      <c r="H7" s="416"/>
      <c r="I7" s="416"/>
      <c r="J7" s="416"/>
      <c r="K7" s="416"/>
      <c r="L7" s="416"/>
      <c r="M7" s="416"/>
      <c r="N7" s="416"/>
      <c r="O7" s="416"/>
      <c r="P7" s="416"/>
      <c r="Q7" s="416"/>
      <c r="R7" s="417"/>
      <c r="S7" s="417"/>
      <c r="T7" s="417"/>
      <c r="U7" s="418"/>
    </row>
    <row r="8" spans="1:28" ht="72" customHeight="1" x14ac:dyDescent="0.25">
      <c r="A8" s="613" t="s">
        <v>1511</v>
      </c>
      <c r="B8" s="689" t="s">
        <v>1512</v>
      </c>
      <c r="C8" s="677" t="s">
        <v>1643</v>
      </c>
      <c r="D8" s="691"/>
      <c r="E8" s="277"/>
      <c r="F8" s="277"/>
      <c r="G8" s="539"/>
      <c r="H8" s="359"/>
      <c r="I8" s="360"/>
      <c r="J8" s="277"/>
      <c r="K8" s="360"/>
      <c r="L8" s="277"/>
      <c r="M8" s="360"/>
      <c r="N8" s="509"/>
      <c r="O8" s="360"/>
      <c r="P8" s="506"/>
      <c r="Q8" s="395"/>
      <c r="R8" s="277"/>
      <c r="S8" s="516"/>
      <c r="T8" s="277"/>
      <c r="U8" s="277"/>
    </row>
    <row r="9" spans="1:28" s="362" customFormat="1" ht="51" customHeight="1" x14ac:dyDescent="0.25">
      <c r="A9" s="614"/>
      <c r="B9" s="690"/>
      <c r="C9" s="679"/>
      <c r="D9" s="692"/>
      <c r="E9" s="277"/>
      <c r="F9" s="277"/>
      <c r="G9" s="539"/>
      <c r="H9" s="509"/>
      <c r="I9" s="400"/>
      <c r="J9" s="509"/>
      <c r="K9" s="360"/>
      <c r="L9" s="509"/>
      <c r="M9" s="360"/>
      <c r="N9" s="509"/>
      <c r="O9" s="360"/>
      <c r="P9" s="506"/>
      <c r="Q9" s="395"/>
      <c r="R9" s="516"/>
      <c r="S9" s="277"/>
      <c r="T9" s="277"/>
      <c r="U9" s="277"/>
    </row>
    <row r="10" spans="1:28" ht="15.75" x14ac:dyDescent="0.25">
      <c r="A10" s="684" t="s">
        <v>1345</v>
      </c>
      <c r="B10" s="685"/>
      <c r="C10" s="685"/>
      <c r="D10" s="685"/>
      <c r="E10" s="685"/>
      <c r="F10" s="685"/>
      <c r="G10" s="686"/>
      <c r="H10" s="232">
        <f t="shared" ref="H10:Q10" si="0">SUM(H8:H9)</f>
        <v>0</v>
      </c>
      <c r="I10" s="232">
        <f t="shared" si="0"/>
        <v>0</v>
      </c>
      <c r="J10" s="232">
        <f t="shared" si="0"/>
        <v>0</v>
      </c>
      <c r="K10" s="232">
        <f t="shared" si="0"/>
        <v>0</v>
      </c>
      <c r="L10" s="232">
        <f t="shared" si="0"/>
        <v>0</v>
      </c>
      <c r="M10" s="232">
        <f t="shared" si="0"/>
        <v>0</v>
      </c>
      <c r="N10" s="232">
        <f t="shared" si="0"/>
        <v>0</v>
      </c>
      <c r="O10" s="232">
        <f t="shared" si="0"/>
        <v>0</v>
      </c>
      <c r="P10" s="232">
        <f t="shared" si="0"/>
        <v>0</v>
      </c>
      <c r="Q10" s="232">
        <f t="shared" si="0"/>
        <v>0</v>
      </c>
      <c r="R10" s="264"/>
      <c r="S10" s="264"/>
      <c r="T10" s="264"/>
      <c r="U10" s="278"/>
    </row>
    <row r="13" spans="1:28" ht="14.45" x14ac:dyDescent="0.3">
      <c r="B13" s="435"/>
    </row>
    <row r="14" spans="1:28" ht="14.45" x14ac:dyDescent="0.3">
      <c r="B14" s="435"/>
    </row>
    <row r="15" spans="1:28" ht="14.45" x14ac:dyDescent="0.3">
      <c r="B15" s="435"/>
    </row>
    <row r="16" spans="1:28" ht="14.45" x14ac:dyDescent="0.3">
      <c r="B16" s="435"/>
    </row>
  </sheetData>
  <mergeCells count="24">
    <mergeCell ref="A8:A9"/>
    <mergeCell ref="C4:C6"/>
    <mergeCell ref="E4:E6"/>
    <mergeCell ref="A4:A6"/>
    <mergeCell ref="G4:G6"/>
    <mergeCell ref="B4:B6"/>
    <mergeCell ref="F4:F6"/>
    <mergeCell ref="D4:D6"/>
    <mergeCell ref="A10:G10"/>
    <mergeCell ref="A1:U1"/>
    <mergeCell ref="A2:U2"/>
    <mergeCell ref="T4:T6"/>
    <mergeCell ref="U4:U6"/>
    <mergeCell ref="H5:I5"/>
    <mergeCell ref="J5:K5"/>
    <mergeCell ref="L5:M5"/>
    <mergeCell ref="N5:O5"/>
    <mergeCell ref="H4:O4"/>
    <mergeCell ref="P4:Q5"/>
    <mergeCell ref="S4:S6"/>
    <mergeCell ref="R4:R6"/>
    <mergeCell ref="B8:B9"/>
    <mergeCell ref="C8:C9"/>
    <mergeCell ref="D8: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formula1>$M$3:$P$3</formula1>
    </dataValidation>
  </dataValidation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B10" sqref="B10:B16"/>
    </sheetView>
  </sheetViews>
  <sheetFormatPr baseColWidth="10" defaultRowHeight="15" x14ac:dyDescent="0.25"/>
  <cols>
    <col min="1" max="1" width="35.7109375" customWidth="1"/>
    <col min="2" max="2" width="35.85546875" customWidth="1"/>
    <col min="3" max="3" width="27.42578125" customWidth="1"/>
    <col min="4" max="4" width="27.42578125" style="43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484" t="s">
        <v>1644</v>
      </c>
      <c r="C1" s="484" t="s">
        <v>1645</v>
      </c>
      <c r="D1" s="484" t="s">
        <v>1646</v>
      </c>
      <c r="E1" s="484" t="s">
        <v>1647</v>
      </c>
      <c r="F1" s="694" t="s">
        <v>1355</v>
      </c>
      <c r="G1" s="694"/>
      <c r="H1" s="694"/>
      <c r="I1" s="694"/>
      <c r="J1" s="694"/>
      <c r="K1" s="694"/>
      <c r="L1" s="694"/>
      <c r="M1" s="694"/>
      <c r="N1" s="290"/>
      <c r="O1" s="290"/>
      <c r="P1" s="290"/>
      <c r="Q1" s="290"/>
      <c r="R1" s="290"/>
      <c r="S1" s="290"/>
      <c r="T1" s="290"/>
      <c r="U1" s="290"/>
      <c r="V1" s="290"/>
      <c r="W1" s="290"/>
      <c r="X1" s="290"/>
      <c r="Y1" s="290"/>
      <c r="Z1" s="290"/>
      <c r="AA1" s="290"/>
      <c r="AB1" s="290"/>
    </row>
    <row r="2" spans="1:28" ht="18" x14ac:dyDescent="0.3">
      <c r="A2" s="315" t="s">
        <v>1354</v>
      </c>
      <c r="H2" s="290"/>
      <c r="J2" s="290"/>
      <c r="K2" s="290"/>
      <c r="L2" s="290"/>
      <c r="M2" s="290"/>
      <c r="N2" s="290"/>
      <c r="O2" s="290"/>
      <c r="P2" s="290"/>
      <c r="Q2" s="290"/>
      <c r="R2" s="290"/>
      <c r="S2" s="290"/>
      <c r="T2" s="290"/>
      <c r="U2" s="290"/>
      <c r="V2" s="290"/>
      <c r="W2" s="290"/>
      <c r="X2" s="290"/>
      <c r="Y2" s="290"/>
      <c r="Z2" s="290"/>
      <c r="AA2" s="290"/>
      <c r="AB2" s="290"/>
    </row>
    <row r="3" spans="1:28" s="362" customFormat="1" ht="18.75" x14ac:dyDescent="0.25">
      <c r="A3" s="315" t="s">
        <v>1427</v>
      </c>
      <c r="D3" s="435"/>
      <c r="H3" s="290"/>
      <c r="I3" s="233"/>
      <c r="J3" s="290"/>
      <c r="K3" s="290"/>
      <c r="L3" s="290"/>
      <c r="M3" s="290"/>
      <c r="N3" s="290"/>
      <c r="O3" s="290"/>
      <c r="P3" s="290"/>
      <c r="Q3" s="290"/>
      <c r="R3" s="290"/>
      <c r="S3" s="290"/>
      <c r="T3" s="290"/>
      <c r="U3" s="290"/>
      <c r="V3" s="290"/>
      <c r="W3" s="290"/>
      <c r="X3" s="290"/>
      <c r="Y3" s="290"/>
      <c r="Z3" s="290"/>
      <c r="AA3" s="290"/>
      <c r="AB3" s="290"/>
    </row>
    <row r="4" spans="1:28" s="362" customFormat="1" ht="18.75" x14ac:dyDescent="0.25">
      <c r="A4" s="315" t="s">
        <v>1428</v>
      </c>
      <c r="D4" s="43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83" t="s">
        <v>1429</v>
      </c>
      <c r="B5" s="695"/>
      <c r="C5" s="695"/>
      <c r="D5" s="695"/>
      <c r="E5" s="695"/>
      <c r="F5" s="695"/>
      <c r="G5" s="695"/>
      <c r="H5" s="695"/>
      <c r="I5" s="695"/>
      <c r="J5" s="695"/>
      <c r="K5" s="695"/>
      <c r="L5" s="695"/>
      <c r="M5" s="695"/>
      <c r="N5" s="695"/>
      <c r="O5" s="695"/>
      <c r="P5" s="695"/>
      <c r="Q5" s="695"/>
      <c r="R5" s="695"/>
      <c r="S5" s="695"/>
      <c r="T5" s="695"/>
      <c r="U5" s="695"/>
      <c r="V5" s="695"/>
    </row>
    <row r="6" spans="1:28" ht="15" customHeight="1" x14ac:dyDescent="0.25">
      <c r="A6" s="607" t="s">
        <v>96</v>
      </c>
      <c r="B6" s="609" t="s">
        <v>110</v>
      </c>
      <c r="C6" s="619" t="s">
        <v>1529</v>
      </c>
      <c r="D6" s="619" t="s">
        <v>1530</v>
      </c>
      <c r="E6" s="619" t="s">
        <v>86</v>
      </c>
      <c r="F6" s="619" t="s">
        <v>391</v>
      </c>
      <c r="G6" s="619" t="s">
        <v>87</v>
      </c>
      <c r="H6" s="622" t="s">
        <v>99</v>
      </c>
      <c r="I6" s="624"/>
      <c r="J6" s="624"/>
      <c r="K6" s="624"/>
      <c r="L6" s="624"/>
      <c r="M6" s="624"/>
      <c r="N6" s="624"/>
      <c r="O6" s="623"/>
      <c r="P6" s="628" t="s">
        <v>100</v>
      </c>
      <c r="Q6" s="629"/>
      <c r="R6" s="609" t="s">
        <v>101</v>
      </c>
      <c r="S6" s="609" t="s">
        <v>102</v>
      </c>
      <c r="T6" s="609" t="s">
        <v>109</v>
      </c>
      <c r="U6" s="609" t="s">
        <v>108</v>
      </c>
      <c r="V6" s="625" t="s">
        <v>88</v>
      </c>
    </row>
    <row r="7" spans="1:28" ht="15" customHeight="1" x14ac:dyDescent="0.25">
      <c r="A7" s="607"/>
      <c r="B7" s="607"/>
      <c r="C7" s="620"/>
      <c r="D7" s="620"/>
      <c r="E7" s="620"/>
      <c r="F7" s="620"/>
      <c r="G7" s="620"/>
      <c r="H7" s="622" t="s">
        <v>103</v>
      </c>
      <c r="I7" s="623"/>
      <c r="J7" s="622" t="s">
        <v>104</v>
      </c>
      <c r="K7" s="623"/>
      <c r="L7" s="622" t="s">
        <v>105</v>
      </c>
      <c r="M7" s="623"/>
      <c r="N7" s="622" t="s">
        <v>106</v>
      </c>
      <c r="O7" s="623"/>
      <c r="P7" s="630"/>
      <c r="Q7" s="631"/>
      <c r="R7" s="607"/>
      <c r="S7" s="607"/>
      <c r="T7" s="607"/>
      <c r="U7" s="607"/>
      <c r="V7" s="626"/>
    </row>
    <row r="8" spans="1:28" ht="25.5" x14ac:dyDescent="0.25">
      <c r="A8" s="608"/>
      <c r="B8" s="608"/>
      <c r="C8" s="621"/>
      <c r="D8" s="621"/>
      <c r="E8" s="621"/>
      <c r="F8" s="621"/>
      <c r="G8" s="621"/>
      <c r="H8" s="411" t="s">
        <v>107</v>
      </c>
      <c r="I8" s="411" t="s">
        <v>12</v>
      </c>
      <c r="J8" s="411" t="s">
        <v>107</v>
      </c>
      <c r="K8" s="411" t="s">
        <v>12</v>
      </c>
      <c r="L8" s="411" t="s">
        <v>107</v>
      </c>
      <c r="M8" s="411" t="s">
        <v>12</v>
      </c>
      <c r="N8" s="411" t="s">
        <v>107</v>
      </c>
      <c r="O8" s="411" t="s">
        <v>12</v>
      </c>
      <c r="P8" s="411" t="s">
        <v>107</v>
      </c>
      <c r="Q8" s="411" t="s">
        <v>12</v>
      </c>
      <c r="R8" s="608"/>
      <c r="S8" s="608"/>
      <c r="T8" s="608"/>
      <c r="U8" s="608"/>
      <c r="V8" s="627"/>
    </row>
    <row r="9" spans="1:28" s="362" customFormat="1" ht="15.6" x14ac:dyDescent="0.3">
      <c r="A9" s="412"/>
      <c r="B9" s="413"/>
      <c r="C9" s="414"/>
      <c r="D9" s="414"/>
      <c r="E9" s="414"/>
      <c r="F9" s="415"/>
      <c r="G9" s="414"/>
      <c r="H9" s="416"/>
      <c r="I9" s="416"/>
      <c r="J9" s="416"/>
      <c r="K9" s="416"/>
      <c r="L9" s="416"/>
      <c r="M9" s="416"/>
      <c r="N9" s="416"/>
      <c r="O9" s="416"/>
      <c r="P9" s="416"/>
      <c r="Q9" s="416"/>
      <c r="R9" s="417"/>
      <c r="S9" s="417"/>
      <c r="T9" s="417"/>
      <c r="U9" s="417"/>
      <c r="V9" s="418"/>
    </row>
    <row r="10" spans="1:28" ht="15.75" x14ac:dyDescent="0.25">
      <c r="A10" s="693" t="s">
        <v>1431</v>
      </c>
      <c r="B10" s="693" t="s">
        <v>1430</v>
      </c>
      <c r="C10" s="323"/>
      <c r="D10" s="517"/>
      <c r="E10" s="518"/>
      <c r="F10" s="519"/>
      <c r="G10" s="520"/>
      <c r="H10" s="353"/>
      <c r="I10" s="354"/>
      <c r="J10" s="353"/>
      <c r="K10" s="354"/>
      <c r="L10" s="353"/>
      <c r="M10" s="354"/>
      <c r="N10" s="353"/>
      <c r="O10" s="354"/>
      <c r="P10" s="397">
        <f t="shared" ref="P10:Q10" si="0">H10+J10+L10+N10</f>
        <v>0</v>
      </c>
      <c r="Q10" s="395">
        <f t="shared" si="0"/>
        <v>0</v>
      </c>
      <c r="R10" s="323"/>
      <c r="S10" s="521"/>
      <c r="T10" s="323"/>
      <c r="U10" s="323"/>
      <c r="V10" s="323"/>
    </row>
    <row r="11" spans="1:28" s="362" customFormat="1" ht="15.75" x14ac:dyDescent="0.25">
      <c r="A11" s="693"/>
      <c r="B11" s="693"/>
      <c r="C11" s="323"/>
      <c r="D11" s="323"/>
      <c r="E11" s="323"/>
      <c r="F11" s="323"/>
      <c r="G11" s="323"/>
      <c r="H11" s="353"/>
      <c r="I11" s="354"/>
      <c r="J11" s="353"/>
      <c r="K11" s="354"/>
      <c r="L11" s="353"/>
      <c r="M11" s="354"/>
      <c r="N11" s="353"/>
      <c r="O11" s="354"/>
      <c r="P11" s="397">
        <f t="shared" ref="P11:P28" si="1">H11+J11+L11+N11</f>
        <v>0</v>
      </c>
      <c r="Q11" s="395">
        <f t="shared" ref="Q11:Q28" si="2">I11+K11+M11+O11</f>
        <v>0</v>
      </c>
      <c r="R11" s="323"/>
      <c r="S11" s="323"/>
      <c r="T11" s="323"/>
      <c r="U11" s="323"/>
      <c r="V11" s="323"/>
    </row>
    <row r="12" spans="1:28" s="362" customFormat="1" ht="15.75" x14ac:dyDescent="0.25">
      <c r="A12" s="693"/>
      <c r="B12" s="693"/>
      <c r="C12" s="323"/>
      <c r="D12" s="323"/>
      <c r="E12" s="323"/>
      <c r="F12" s="323"/>
      <c r="G12" s="323"/>
      <c r="H12" s="353"/>
      <c r="I12" s="354"/>
      <c r="J12" s="353"/>
      <c r="K12" s="354"/>
      <c r="L12" s="353"/>
      <c r="M12" s="354"/>
      <c r="N12" s="353"/>
      <c r="O12" s="354"/>
      <c r="P12" s="397">
        <f t="shared" si="1"/>
        <v>0</v>
      </c>
      <c r="Q12" s="395">
        <f t="shared" si="2"/>
        <v>0</v>
      </c>
      <c r="R12" s="323"/>
      <c r="S12" s="323"/>
      <c r="T12" s="323"/>
      <c r="U12" s="323"/>
      <c r="V12" s="323"/>
    </row>
    <row r="13" spans="1:28" s="362" customFormat="1" ht="15.75" x14ac:dyDescent="0.25">
      <c r="A13" s="693"/>
      <c r="B13" s="693"/>
      <c r="C13" s="323"/>
      <c r="D13" s="323"/>
      <c r="E13" s="323"/>
      <c r="F13" s="323"/>
      <c r="G13" s="323"/>
      <c r="H13" s="353"/>
      <c r="I13" s="354"/>
      <c r="J13" s="353"/>
      <c r="K13" s="354"/>
      <c r="L13" s="353"/>
      <c r="M13" s="354"/>
      <c r="N13" s="353"/>
      <c r="O13" s="354"/>
      <c r="P13" s="397">
        <f t="shared" si="1"/>
        <v>0</v>
      </c>
      <c r="Q13" s="395">
        <f t="shared" si="2"/>
        <v>0</v>
      </c>
      <c r="R13" s="323"/>
      <c r="S13" s="323"/>
      <c r="T13" s="323"/>
      <c r="U13" s="323"/>
      <c r="V13" s="323"/>
    </row>
    <row r="14" spans="1:28" s="362" customFormat="1" ht="15.75" x14ac:dyDescent="0.25">
      <c r="A14" s="693"/>
      <c r="B14" s="693"/>
      <c r="C14" s="323"/>
      <c r="D14" s="323"/>
      <c r="E14" s="323"/>
      <c r="F14" s="323"/>
      <c r="G14" s="323"/>
      <c r="H14" s="353"/>
      <c r="I14" s="354"/>
      <c r="J14" s="353"/>
      <c r="K14" s="354"/>
      <c r="L14" s="353"/>
      <c r="M14" s="354"/>
      <c r="N14" s="353"/>
      <c r="O14" s="354"/>
      <c r="P14" s="397">
        <f t="shared" si="1"/>
        <v>0</v>
      </c>
      <c r="Q14" s="395">
        <f t="shared" si="2"/>
        <v>0</v>
      </c>
      <c r="R14" s="323"/>
      <c r="S14" s="323"/>
      <c r="T14" s="323"/>
      <c r="U14" s="323"/>
      <c r="V14" s="323"/>
    </row>
    <row r="15" spans="1:28" s="362" customFormat="1" ht="15.75" x14ac:dyDescent="0.25">
      <c r="A15" s="693"/>
      <c r="B15" s="693"/>
      <c r="C15" s="323"/>
      <c r="D15" s="323"/>
      <c r="E15" s="323"/>
      <c r="F15" s="323"/>
      <c r="G15" s="323"/>
      <c r="H15" s="353"/>
      <c r="I15" s="354"/>
      <c r="J15" s="353"/>
      <c r="K15" s="354"/>
      <c r="L15" s="353"/>
      <c r="M15" s="354"/>
      <c r="N15" s="353"/>
      <c r="O15" s="354"/>
      <c r="P15" s="397">
        <f t="shared" si="1"/>
        <v>0</v>
      </c>
      <c r="Q15" s="395">
        <f t="shared" si="2"/>
        <v>0</v>
      </c>
      <c r="R15" s="323"/>
      <c r="S15" s="323"/>
      <c r="T15" s="323"/>
      <c r="U15" s="323"/>
      <c r="V15" s="323"/>
    </row>
    <row r="16" spans="1:28" ht="15.75" x14ac:dyDescent="0.25">
      <c r="A16" s="693"/>
      <c r="B16" s="693"/>
      <c r="C16" s="323"/>
      <c r="D16" s="323"/>
      <c r="E16" s="323"/>
      <c r="F16" s="323"/>
      <c r="G16" s="323"/>
      <c r="H16" s="353"/>
      <c r="I16" s="354"/>
      <c r="J16" s="353"/>
      <c r="K16" s="354"/>
      <c r="L16" s="353"/>
      <c r="M16" s="354"/>
      <c r="N16" s="353"/>
      <c r="O16" s="354"/>
      <c r="P16" s="397">
        <f t="shared" si="1"/>
        <v>0</v>
      </c>
      <c r="Q16" s="395">
        <f t="shared" si="2"/>
        <v>0</v>
      </c>
      <c r="R16" s="323"/>
      <c r="S16" s="323"/>
      <c r="T16" s="323"/>
      <c r="U16" s="323"/>
      <c r="V16" s="323"/>
    </row>
    <row r="17" spans="1:22" s="362" customFormat="1" ht="15.75" x14ac:dyDescent="0.25">
      <c r="A17" s="610" t="s">
        <v>1433</v>
      </c>
      <c r="B17" s="610" t="s">
        <v>116</v>
      </c>
      <c r="C17" s="323"/>
      <c r="D17" s="323"/>
      <c r="E17" s="323"/>
      <c r="F17" s="323"/>
      <c r="G17" s="323"/>
      <c r="H17" s="353"/>
      <c r="I17" s="354"/>
      <c r="J17" s="353"/>
      <c r="K17" s="354"/>
      <c r="L17" s="353"/>
      <c r="M17" s="354"/>
      <c r="N17" s="353"/>
      <c r="O17" s="354"/>
      <c r="P17" s="397">
        <f t="shared" si="1"/>
        <v>0</v>
      </c>
      <c r="Q17" s="395">
        <f t="shared" si="2"/>
        <v>0</v>
      </c>
      <c r="R17" s="323"/>
      <c r="S17" s="323"/>
      <c r="T17" s="323"/>
      <c r="U17" s="323"/>
      <c r="V17" s="323"/>
    </row>
    <row r="18" spans="1:22" s="362" customFormat="1" ht="15.75" x14ac:dyDescent="0.25">
      <c r="A18" s="611"/>
      <c r="B18" s="611"/>
      <c r="C18" s="323"/>
      <c r="D18" s="323"/>
      <c r="E18" s="323"/>
      <c r="F18" s="323"/>
      <c r="G18" s="323"/>
      <c r="H18" s="353"/>
      <c r="I18" s="354"/>
      <c r="J18" s="353"/>
      <c r="K18" s="354"/>
      <c r="L18" s="353"/>
      <c r="M18" s="354"/>
      <c r="N18" s="353"/>
      <c r="O18" s="354"/>
      <c r="P18" s="397">
        <f t="shared" si="1"/>
        <v>0</v>
      </c>
      <c r="Q18" s="395">
        <f t="shared" si="2"/>
        <v>0</v>
      </c>
      <c r="R18" s="323"/>
      <c r="S18" s="323"/>
      <c r="T18" s="323"/>
      <c r="U18" s="323"/>
      <c r="V18" s="323"/>
    </row>
    <row r="19" spans="1:22" s="362" customFormat="1" ht="15.75" x14ac:dyDescent="0.25">
      <c r="A19" s="611"/>
      <c r="B19" s="611"/>
      <c r="C19" s="323"/>
      <c r="D19" s="323"/>
      <c r="E19" s="323"/>
      <c r="F19" s="323"/>
      <c r="G19" s="323"/>
      <c r="H19" s="353"/>
      <c r="I19" s="354"/>
      <c r="J19" s="353"/>
      <c r="K19" s="354"/>
      <c r="L19" s="353"/>
      <c r="M19" s="354"/>
      <c r="N19" s="353"/>
      <c r="O19" s="354"/>
      <c r="P19" s="397">
        <f t="shared" si="1"/>
        <v>0</v>
      </c>
      <c r="Q19" s="395">
        <f t="shared" si="2"/>
        <v>0</v>
      </c>
      <c r="R19" s="323"/>
      <c r="S19" s="323"/>
      <c r="T19" s="323"/>
      <c r="U19" s="323"/>
      <c r="V19" s="323"/>
    </row>
    <row r="20" spans="1:22" s="362" customFormat="1" ht="15.75" x14ac:dyDescent="0.25">
      <c r="A20" s="611"/>
      <c r="B20" s="611"/>
      <c r="C20" s="323"/>
      <c r="D20" s="323"/>
      <c r="E20" s="323"/>
      <c r="F20" s="323"/>
      <c r="G20" s="323"/>
      <c r="H20" s="353"/>
      <c r="I20" s="354"/>
      <c r="J20" s="353"/>
      <c r="K20" s="354"/>
      <c r="L20" s="353"/>
      <c r="M20" s="354"/>
      <c r="N20" s="353"/>
      <c r="O20" s="354"/>
      <c r="P20" s="397">
        <f t="shared" si="1"/>
        <v>0</v>
      </c>
      <c r="Q20" s="395">
        <f t="shared" si="2"/>
        <v>0</v>
      </c>
      <c r="R20" s="323"/>
      <c r="S20" s="323"/>
      <c r="T20" s="323"/>
      <c r="U20" s="323"/>
      <c r="V20" s="323"/>
    </row>
    <row r="21" spans="1:22" s="362" customFormat="1" ht="15.75" x14ac:dyDescent="0.25">
      <c r="A21" s="611"/>
      <c r="B21" s="611"/>
      <c r="C21" s="323"/>
      <c r="D21" s="323"/>
      <c r="E21" s="323"/>
      <c r="F21" s="323"/>
      <c r="G21" s="323"/>
      <c r="H21" s="353"/>
      <c r="I21" s="354"/>
      <c r="J21" s="353"/>
      <c r="K21" s="354"/>
      <c r="L21" s="353"/>
      <c r="M21" s="354"/>
      <c r="N21" s="353"/>
      <c r="O21" s="354"/>
      <c r="P21" s="397">
        <f t="shared" si="1"/>
        <v>0</v>
      </c>
      <c r="Q21" s="395">
        <f t="shared" si="2"/>
        <v>0</v>
      </c>
      <c r="R21" s="323"/>
      <c r="S21" s="323"/>
      <c r="T21" s="323"/>
      <c r="U21" s="323"/>
      <c r="V21" s="323"/>
    </row>
    <row r="22" spans="1:22" s="362" customFormat="1" ht="15.75" x14ac:dyDescent="0.25">
      <c r="A22" s="612"/>
      <c r="B22" s="612"/>
      <c r="C22" s="323"/>
      <c r="D22" s="323"/>
      <c r="E22" s="323"/>
      <c r="F22" s="323"/>
      <c r="G22" s="323"/>
      <c r="H22" s="353"/>
      <c r="I22" s="354"/>
      <c r="J22" s="353"/>
      <c r="K22" s="354"/>
      <c r="L22" s="353"/>
      <c r="M22" s="354"/>
      <c r="N22" s="353"/>
      <c r="O22" s="354"/>
      <c r="P22" s="397">
        <f t="shared" si="1"/>
        <v>0</v>
      </c>
      <c r="Q22" s="395">
        <f t="shared" si="2"/>
        <v>0</v>
      </c>
      <c r="R22" s="323"/>
      <c r="S22" s="323"/>
      <c r="T22" s="323"/>
      <c r="U22" s="323"/>
      <c r="V22" s="323"/>
    </row>
    <row r="23" spans="1:22" s="362" customFormat="1" ht="15.75" x14ac:dyDescent="0.25">
      <c r="A23" s="693" t="s">
        <v>1434</v>
      </c>
      <c r="B23" s="610"/>
      <c r="C23" s="323"/>
      <c r="D23" s="323"/>
      <c r="E23" s="323"/>
      <c r="F23" s="323"/>
      <c r="G23" s="323"/>
      <c r="H23" s="353"/>
      <c r="I23" s="354"/>
      <c r="J23" s="353"/>
      <c r="K23" s="354"/>
      <c r="L23" s="353"/>
      <c r="M23" s="354"/>
      <c r="N23" s="353"/>
      <c r="O23" s="354"/>
      <c r="P23" s="397">
        <f t="shared" si="1"/>
        <v>0</v>
      </c>
      <c r="Q23" s="395">
        <f t="shared" si="2"/>
        <v>0</v>
      </c>
      <c r="R23" s="323"/>
      <c r="S23" s="323"/>
      <c r="T23" s="323"/>
      <c r="U23" s="323"/>
      <c r="V23" s="323"/>
    </row>
    <row r="24" spans="1:22" s="362" customFormat="1" ht="15.75" x14ac:dyDescent="0.25">
      <c r="A24" s="693"/>
      <c r="B24" s="611"/>
      <c r="C24" s="323"/>
      <c r="D24" s="323"/>
      <c r="E24" s="323"/>
      <c r="F24" s="323"/>
      <c r="G24" s="323"/>
      <c r="H24" s="353"/>
      <c r="I24" s="354"/>
      <c r="J24" s="353"/>
      <c r="K24" s="354"/>
      <c r="L24" s="353"/>
      <c r="M24" s="354"/>
      <c r="N24" s="353"/>
      <c r="O24" s="354"/>
      <c r="P24" s="397">
        <f t="shared" si="1"/>
        <v>0</v>
      </c>
      <c r="Q24" s="395">
        <f t="shared" si="2"/>
        <v>0</v>
      </c>
      <c r="R24" s="323"/>
      <c r="S24" s="323"/>
      <c r="T24" s="323"/>
      <c r="U24" s="323"/>
      <c r="V24" s="323"/>
    </row>
    <row r="25" spans="1:22" s="362" customFormat="1" ht="15.75" x14ac:dyDescent="0.25">
      <c r="A25" s="693"/>
      <c r="B25" s="611"/>
      <c r="C25" s="323"/>
      <c r="D25" s="323"/>
      <c r="E25" s="323"/>
      <c r="F25" s="323"/>
      <c r="G25" s="323"/>
      <c r="H25" s="353"/>
      <c r="I25" s="354"/>
      <c r="J25" s="353"/>
      <c r="K25" s="354"/>
      <c r="L25" s="353"/>
      <c r="M25" s="354"/>
      <c r="N25" s="353"/>
      <c r="O25" s="354"/>
      <c r="P25" s="397">
        <f t="shared" si="1"/>
        <v>0</v>
      </c>
      <c r="Q25" s="395">
        <f t="shared" si="2"/>
        <v>0</v>
      </c>
      <c r="R25" s="323"/>
      <c r="S25" s="323"/>
      <c r="T25" s="323"/>
      <c r="U25" s="323"/>
      <c r="V25" s="323"/>
    </row>
    <row r="26" spans="1:22" s="362" customFormat="1" ht="15.75" x14ac:dyDescent="0.25">
      <c r="A26" s="693"/>
      <c r="B26" s="611"/>
      <c r="C26" s="323"/>
      <c r="D26" s="323"/>
      <c r="E26" s="323"/>
      <c r="F26" s="323"/>
      <c r="G26" s="323"/>
      <c r="H26" s="353"/>
      <c r="I26" s="354"/>
      <c r="J26" s="353"/>
      <c r="K26" s="354"/>
      <c r="L26" s="353"/>
      <c r="M26" s="354"/>
      <c r="N26" s="353"/>
      <c r="O26" s="354"/>
      <c r="P26" s="397">
        <f t="shared" si="1"/>
        <v>0</v>
      </c>
      <c r="Q26" s="395">
        <f t="shared" si="2"/>
        <v>0</v>
      </c>
      <c r="R26" s="323"/>
      <c r="S26" s="323"/>
      <c r="T26" s="323"/>
      <c r="U26" s="323"/>
      <c r="V26" s="323"/>
    </row>
    <row r="27" spans="1:22" s="362" customFormat="1" ht="15.75" x14ac:dyDescent="0.25">
      <c r="A27" s="693"/>
      <c r="B27" s="611"/>
      <c r="C27" s="323"/>
      <c r="D27" s="323"/>
      <c r="E27" s="323"/>
      <c r="F27" s="323"/>
      <c r="G27" s="323"/>
      <c r="H27" s="353"/>
      <c r="I27" s="354"/>
      <c r="J27" s="353"/>
      <c r="K27" s="354"/>
      <c r="L27" s="353"/>
      <c r="M27" s="354"/>
      <c r="N27" s="353"/>
      <c r="O27" s="354"/>
      <c r="P27" s="397">
        <f t="shared" si="1"/>
        <v>0</v>
      </c>
      <c r="Q27" s="395">
        <f t="shared" si="2"/>
        <v>0</v>
      </c>
      <c r="R27" s="323"/>
      <c r="S27" s="323"/>
      <c r="T27" s="323"/>
      <c r="U27" s="323"/>
      <c r="V27" s="323"/>
    </row>
    <row r="28" spans="1:22" ht="15.75" x14ac:dyDescent="0.25">
      <c r="A28" s="693"/>
      <c r="B28" s="612"/>
      <c r="C28" s="323"/>
      <c r="D28" s="323"/>
      <c r="E28" s="323"/>
      <c r="F28" s="323"/>
      <c r="G28" s="323"/>
      <c r="H28" s="323"/>
      <c r="I28" s="354"/>
      <c r="J28" s="323"/>
      <c r="K28" s="354"/>
      <c r="L28" s="323"/>
      <c r="M28" s="354"/>
      <c r="N28" s="323"/>
      <c r="O28" s="354"/>
      <c r="P28" s="397">
        <f t="shared" si="1"/>
        <v>0</v>
      </c>
      <c r="Q28" s="395">
        <f t="shared" si="2"/>
        <v>0</v>
      </c>
      <c r="R28" s="323"/>
      <c r="S28" s="71"/>
      <c r="T28" s="323"/>
      <c r="U28" s="323"/>
      <c r="V28" s="323"/>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ht="14.45" x14ac:dyDescent="0.3">
      <c r="C32" s="435"/>
    </row>
    <row r="33" spans="3:3" ht="14.45" x14ac:dyDescent="0.3">
      <c r="C33" s="435"/>
    </row>
    <row r="34" spans="3:3" ht="14.45" x14ac:dyDescent="0.3">
      <c r="C34" s="435"/>
    </row>
    <row r="35" spans="3:3" ht="14.45" x14ac:dyDescent="0.3">
      <c r="C35" s="43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A10" sqref="A10:A40"/>
    </sheetView>
  </sheetViews>
  <sheetFormatPr baseColWidth="10" defaultColWidth="11.42578125" defaultRowHeight="15" x14ac:dyDescent="0.25"/>
  <cols>
    <col min="1" max="1" width="35.7109375" style="362" customWidth="1"/>
    <col min="2" max="2" width="35.85546875" style="362" customWidth="1"/>
    <col min="3" max="3" width="27.42578125" style="362" customWidth="1"/>
    <col min="4" max="4" width="27.42578125" style="435" customWidth="1"/>
    <col min="5" max="7" width="27.42578125" style="362" customWidth="1"/>
    <col min="8" max="8" width="15.28515625" style="362" customWidth="1"/>
    <col min="9" max="9" width="11.42578125" style="233"/>
    <col min="10" max="10" width="15.28515625" style="362" customWidth="1"/>
    <col min="11" max="11" width="18.85546875" style="233" customWidth="1"/>
    <col min="12" max="12" width="11.42578125" style="362"/>
    <col min="13" max="13" width="11.42578125" style="233"/>
    <col min="14" max="14" width="11.42578125" style="362"/>
    <col min="15" max="15" width="11.42578125" style="233"/>
    <col min="16" max="16" width="15.28515625" style="362" customWidth="1"/>
    <col min="17" max="17" width="18.28515625" style="233" customWidth="1"/>
    <col min="18" max="20" width="14.140625" style="362" customWidth="1"/>
    <col min="21" max="21" width="17" style="362" customWidth="1"/>
    <col min="22" max="16384" width="11.42578125" style="362"/>
  </cols>
  <sheetData>
    <row r="1" spans="1:42" ht="24.75" customHeight="1" x14ac:dyDescent="0.25">
      <c r="A1" s="400"/>
      <c r="B1" s="400"/>
      <c r="C1" s="400"/>
      <c r="D1" s="400"/>
      <c r="E1" s="400"/>
      <c r="F1" s="696" t="s">
        <v>1473</v>
      </c>
      <c r="G1" s="696"/>
      <c r="H1" s="696"/>
      <c r="I1" s="696"/>
      <c r="J1" s="696"/>
      <c r="K1" s="696"/>
      <c r="L1" s="696"/>
      <c r="M1" s="696"/>
      <c r="N1" s="401"/>
      <c r="O1" s="435" t="s">
        <v>1648</v>
      </c>
      <c r="P1" s="435" t="s">
        <v>1649</v>
      </c>
      <c r="Q1" s="435" t="s">
        <v>1650</v>
      </c>
      <c r="R1" s="435" t="s">
        <v>1651</v>
      </c>
      <c r="S1" s="435" t="s">
        <v>1652</v>
      </c>
      <c r="T1" s="435" t="s">
        <v>1653</v>
      </c>
      <c r="U1" s="435" t="s">
        <v>1654</v>
      </c>
      <c r="V1" s="435" t="s">
        <v>1655</v>
      </c>
      <c r="W1" s="435" t="s">
        <v>1656</v>
      </c>
      <c r="X1" s="435" t="s">
        <v>1657</v>
      </c>
      <c r="Y1" s="435" t="s">
        <v>1658</v>
      </c>
      <c r="Z1" s="435" t="s">
        <v>1659</v>
      </c>
      <c r="AA1" s="435" t="s">
        <v>1660</v>
      </c>
      <c r="AB1" s="435" t="s">
        <v>1661</v>
      </c>
      <c r="AC1" s="435" t="s">
        <v>1662</v>
      </c>
      <c r="AD1" s="435" t="s">
        <v>1663</v>
      </c>
      <c r="AE1" s="435" t="s">
        <v>1664</v>
      </c>
      <c r="AF1" s="400"/>
      <c r="AG1" s="400"/>
      <c r="AH1" s="400"/>
      <c r="AI1" s="400"/>
      <c r="AJ1" s="400"/>
      <c r="AK1" s="400"/>
      <c r="AL1" s="400"/>
      <c r="AM1" s="400"/>
      <c r="AN1" s="400"/>
      <c r="AO1" s="400"/>
      <c r="AP1" s="400"/>
    </row>
    <row r="2" spans="1:42" ht="18" x14ac:dyDescent="0.3">
      <c r="A2" s="399" t="s">
        <v>1354</v>
      </c>
      <c r="B2" s="400"/>
      <c r="C2" s="400"/>
      <c r="D2" s="400"/>
      <c r="E2" s="400"/>
      <c r="F2" s="400"/>
      <c r="G2" s="400"/>
      <c r="H2" s="401"/>
      <c r="I2" s="402"/>
      <c r="J2" s="401"/>
      <c r="K2" s="401"/>
      <c r="L2" s="401"/>
      <c r="M2" s="401"/>
      <c r="N2" s="401"/>
      <c r="O2" s="401"/>
      <c r="P2" s="401"/>
      <c r="Q2" s="401"/>
      <c r="R2" s="401"/>
      <c r="S2" s="401"/>
      <c r="T2" s="401"/>
      <c r="U2" s="401"/>
      <c r="V2" s="401"/>
      <c r="W2" s="401"/>
      <c r="X2" s="401"/>
      <c r="Y2" s="401"/>
      <c r="Z2" s="401"/>
      <c r="AA2" s="401"/>
      <c r="AB2" s="400"/>
      <c r="AC2" s="400"/>
      <c r="AD2" s="400"/>
      <c r="AE2" s="400"/>
      <c r="AF2" s="400"/>
      <c r="AG2" s="400"/>
      <c r="AH2" s="400"/>
      <c r="AI2" s="400"/>
      <c r="AJ2" s="400"/>
      <c r="AK2" s="400"/>
      <c r="AL2" s="400"/>
      <c r="AM2" s="400"/>
      <c r="AN2" s="400"/>
      <c r="AO2" s="400"/>
      <c r="AP2" s="400"/>
    </row>
    <row r="3" spans="1:42" ht="18.75" x14ac:dyDescent="0.25">
      <c r="A3" s="399" t="s">
        <v>1479</v>
      </c>
      <c r="B3" s="400"/>
      <c r="C3" s="400"/>
      <c r="D3" s="400"/>
      <c r="E3" s="400"/>
      <c r="F3" s="400"/>
      <c r="G3" s="400"/>
      <c r="H3" s="401"/>
      <c r="I3" s="402"/>
      <c r="J3" s="401"/>
      <c r="K3" s="401"/>
      <c r="L3" s="401"/>
      <c r="M3" s="401"/>
      <c r="N3" s="401"/>
      <c r="O3" s="401"/>
      <c r="P3" s="401"/>
      <c r="Q3" s="401"/>
      <c r="R3" s="401"/>
      <c r="S3" s="401"/>
      <c r="T3" s="401"/>
      <c r="U3" s="401"/>
      <c r="V3" s="401"/>
      <c r="W3" s="401"/>
      <c r="X3" s="401"/>
      <c r="Y3" s="401"/>
      <c r="Z3" s="401"/>
      <c r="AA3" s="401"/>
      <c r="AB3" s="400"/>
      <c r="AC3" s="400"/>
      <c r="AD3" s="400"/>
      <c r="AE3" s="400"/>
      <c r="AF3" s="400"/>
      <c r="AG3" s="400"/>
      <c r="AH3" s="400"/>
      <c r="AI3" s="400"/>
      <c r="AJ3" s="400"/>
      <c r="AK3" s="400"/>
      <c r="AL3" s="400"/>
      <c r="AM3" s="400"/>
      <c r="AN3" s="400"/>
      <c r="AO3" s="400"/>
      <c r="AP3" s="400"/>
    </row>
    <row r="4" spans="1:42" s="400" customFormat="1" ht="18.75" x14ac:dyDescent="0.25">
      <c r="A4" s="399" t="s">
        <v>1490</v>
      </c>
      <c r="H4" s="401"/>
      <c r="I4" s="402"/>
      <c r="J4" s="401"/>
      <c r="K4" s="401"/>
      <c r="L4" s="401"/>
      <c r="M4" s="401"/>
      <c r="N4" s="401"/>
      <c r="O4" s="401"/>
      <c r="P4" s="401"/>
      <c r="Q4" s="401"/>
      <c r="R4" s="401"/>
      <c r="S4" s="401"/>
      <c r="T4" s="401"/>
      <c r="U4" s="401"/>
      <c r="V4" s="401"/>
      <c r="W4" s="401"/>
      <c r="X4" s="401"/>
      <c r="Y4" s="401"/>
      <c r="Z4" s="401"/>
      <c r="AA4" s="401"/>
    </row>
    <row r="5" spans="1:42" s="400" customFormat="1" ht="18.75" customHeight="1" x14ac:dyDescent="0.25">
      <c r="A5" s="403" t="s">
        <v>1480</v>
      </c>
      <c r="B5" s="404"/>
      <c r="C5" s="404"/>
      <c r="D5" s="404"/>
      <c r="E5" s="404"/>
      <c r="F5" s="404"/>
      <c r="G5" s="404"/>
      <c r="H5" s="404"/>
      <c r="I5" s="404"/>
      <c r="J5" s="404"/>
      <c r="K5" s="404"/>
      <c r="L5" s="404"/>
      <c r="M5" s="404"/>
      <c r="N5" s="404"/>
      <c r="O5" s="404"/>
      <c r="P5" s="404"/>
      <c r="Q5" s="404"/>
      <c r="R5" s="404"/>
      <c r="S5" s="404"/>
      <c r="T5" s="404"/>
      <c r="U5" s="404"/>
    </row>
    <row r="6" spans="1:42" ht="15" customHeight="1" x14ac:dyDescent="0.25">
      <c r="A6" s="607" t="s">
        <v>96</v>
      </c>
      <c r="B6" s="609" t="s">
        <v>110</v>
      </c>
      <c r="C6" s="619" t="s">
        <v>1529</v>
      </c>
      <c r="D6" s="619" t="s">
        <v>1530</v>
      </c>
      <c r="E6" s="619" t="s">
        <v>86</v>
      </c>
      <c r="F6" s="619" t="s">
        <v>391</v>
      </c>
      <c r="G6" s="619" t="s">
        <v>87</v>
      </c>
      <c r="H6" s="622" t="s">
        <v>99</v>
      </c>
      <c r="I6" s="624"/>
      <c r="J6" s="624"/>
      <c r="K6" s="624"/>
      <c r="L6" s="624"/>
      <c r="M6" s="624"/>
      <c r="N6" s="624"/>
      <c r="O6" s="623"/>
      <c r="P6" s="628" t="s">
        <v>100</v>
      </c>
      <c r="Q6" s="629"/>
      <c r="R6" s="609" t="s">
        <v>102</v>
      </c>
      <c r="S6" s="609" t="s">
        <v>109</v>
      </c>
      <c r="T6" s="609" t="s">
        <v>108</v>
      </c>
      <c r="U6" s="625" t="s">
        <v>88</v>
      </c>
    </row>
    <row r="7" spans="1:42" ht="15" customHeight="1" x14ac:dyDescent="0.25">
      <c r="A7" s="607"/>
      <c r="B7" s="607"/>
      <c r="C7" s="620"/>
      <c r="D7" s="620"/>
      <c r="E7" s="620"/>
      <c r="F7" s="620"/>
      <c r="G7" s="620"/>
      <c r="H7" s="622" t="s">
        <v>103</v>
      </c>
      <c r="I7" s="623"/>
      <c r="J7" s="622" t="s">
        <v>104</v>
      </c>
      <c r="K7" s="623"/>
      <c r="L7" s="622" t="s">
        <v>105</v>
      </c>
      <c r="M7" s="623"/>
      <c r="N7" s="622" t="s">
        <v>106</v>
      </c>
      <c r="O7" s="623"/>
      <c r="P7" s="630"/>
      <c r="Q7" s="631"/>
      <c r="R7" s="607"/>
      <c r="S7" s="607"/>
      <c r="T7" s="607"/>
      <c r="U7" s="626"/>
    </row>
    <row r="8" spans="1:42" ht="25.5" x14ac:dyDescent="0.25">
      <c r="A8" s="608"/>
      <c r="B8" s="608"/>
      <c r="C8" s="621"/>
      <c r="D8" s="621"/>
      <c r="E8" s="621"/>
      <c r="F8" s="621"/>
      <c r="G8" s="621"/>
      <c r="H8" s="411" t="s">
        <v>107</v>
      </c>
      <c r="I8" s="411" t="s">
        <v>12</v>
      </c>
      <c r="J8" s="411" t="s">
        <v>107</v>
      </c>
      <c r="K8" s="411" t="s">
        <v>12</v>
      </c>
      <c r="L8" s="411" t="s">
        <v>107</v>
      </c>
      <c r="M8" s="411" t="s">
        <v>12</v>
      </c>
      <c r="N8" s="411" t="s">
        <v>107</v>
      </c>
      <c r="O8" s="411" t="s">
        <v>12</v>
      </c>
      <c r="P8" s="411" t="s">
        <v>107</v>
      </c>
      <c r="Q8" s="411" t="s">
        <v>12</v>
      </c>
      <c r="R8" s="608"/>
      <c r="S8" s="608"/>
      <c r="T8" s="608"/>
      <c r="U8" s="627"/>
    </row>
    <row r="9" spans="1:42" ht="15.6" x14ac:dyDescent="0.3">
      <c r="A9" s="412"/>
      <c r="B9" s="413"/>
      <c r="C9" s="414"/>
      <c r="D9" s="414"/>
      <c r="E9" s="414"/>
      <c r="F9" s="415"/>
      <c r="G9" s="414"/>
      <c r="H9" s="416"/>
      <c r="I9" s="416"/>
      <c r="J9" s="416"/>
      <c r="K9" s="416"/>
      <c r="L9" s="416"/>
      <c r="M9" s="416"/>
      <c r="N9" s="416"/>
      <c r="O9" s="416"/>
      <c r="P9" s="416"/>
      <c r="Q9" s="416"/>
      <c r="R9" s="417"/>
      <c r="S9" s="417"/>
      <c r="T9" s="417"/>
      <c r="U9" s="418"/>
    </row>
    <row r="10" spans="1:42" ht="15.75" customHeight="1" x14ac:dyDescent="0.25">
      <c r="A10" s="610" t="s">
        <v>1481</v>
      </c>
      <c r="B10" s="610" t="s">
        <v>1482</v>
      </c>
      <c r="C10" s="323"/>
      <c r="D10" s="323"/>
      <c r="E10" s="323"/>
      <c r="F10" s="323"/>
      <c r="G10" s="323"/>
      <c r="H10" s="353"/>
      <c r="I10" s="354"/>
      <c r="J10" s="353"/>
      <c r="K10" s="354"/>
      <c r="L10" s="353"/>
      <c r="M10" s="354"/>
      <c r="N10" s="353"/>
      <c r="O10" s="354"/>
      <c r="P10" s="397">
        <f t="shared" ref="P10:Q62" si="0">H10+J10+L10+N10</f>
        <v>0</v>
      </c>
      <c r="Q10" s="395">
        <f t="shared" si="0"/>
        <v>0</v>
      </c>
      <c r="R10" s="323"/>
      <c r="S10" s="323"/>
      <c r="T10" s="323"/>
      <c r="U10" s="323"/>
    </row>
    <row r="11" spans="1:42" ht="15.75" x14ac:dyDescent="0.25">
      <c r="A11" s="611"/>
      <c r="B11" s="611"/>
      <c r="C11" s="323"/>
      <c r="D11" s="323"/>
      <c r="E11" s="323"/>
      <c r="F11" s="323"/>
      <c r="G11" s="323"/>
      <c r="H11" s="353"/>
      <c r="I11" s="354"/>
      <c r="J11" s="353"/>
      <c r="K11" s="354"/>
      <c r="L11" s="353"/>
      <c r="M11" s="354"/>
      <c r="N11" s="353"/>
      <c r="O11" s="354"/>
      <c r="P11" s="397">
        <f t="shared" si="0"/>
        <v>0</v>
      </c>
      <c r="Q11" s="395">
        <f t="shared" si="0"/>
        <v>0</v>
      </c>
      <c r="R11" s="323"/>
      <c r="S11" s="323"/>
      <c r="T11" s="323"/>
      <c r="U11" s="323"/>
    </row>
    <row r="12" spans="1:42" ht="15.75" x14ac:dyDescent="0.25">
      <c r="A12" s="611"/>
      <c r="B12" s="611"/>
      <c r="C12" s="323"/>
      <c r="D12" s="323"/>
      <c r="E12" s="323"/>
      <c r="F12" s="323"/>
      <c r="G12" s="323"/>
      <c r="H12" s="353"/>
      <c r="I12" s="354"/>
      <c r="J12" s="353"/>
      <c r="K12" s="354"/>
      <c r="L12" s="353"/>
      <c r="M12" s="354"/>
      <c r="N12" s="353"/>
      <c r="O12" s="354"/>
      <c r="P12" s="397">
        <f t="shared" si="0"/>
        <v>0</v>
      </c>
      <c r="Q12" s="395">
        <f t="shared" si="0"/>
        <v>0</v>
      </c>
      <c r="R12" s="323"/>
      <c r="S12" s="323"/>
      <c r="T12" s="323"/>
      <c r="U12" s="323"/>
    </row>
    <row r="13" spans="1:42" ht="15.75" x14ac:dyDescent="0.25">
      <c r="A13" s="611"/>
      <c r="B13" s="611"/>
      <c r="C13" s="323"/>
      <c r="D13" s="323"/>
      <c r="E13" s="323"/>
      <c r="F13" s="323"/>
      <c r="G13" s="323"/>
      <c r="H13" s="353"/>
      <c r="I13" s="354"/>
      <c r="J13" s="353"/>
      <c r="K13" s="354"/>
      <c r="L13" s="353"/>
      <c r="M13" s="354"/>
      <c r="N13" s="353"/>
      <c r="O13" s="354"/>
      <c r="P13" s="397">
        <f t="shared" ref="P13:P25" si="1">H13+J13+L13+N13</f>
        <v>0</v>
      </c>
      <c r="Q13" s="395">
        <f t="shared" ref="Q13:Q25" si="2">I13+K13+M13+O13</f>
        <v>0</v>
      </c>
      <c r="R13" s="323"/>
      <c r="S13" s="323"/>
      <c r="T13" s="323"/>
      <c r="U13" s="323"/>
    </row>
    <row r="14" spans="1:42" ht="15.75" x14ac:dyDescent="0.25">
      <c r="A14" s="611"/>
      <c r="B14" s="611"/>
      <c r="C14" s="323"/>
      <c r="D14" s="323"/>
      <c r="E14" s="323"/>
      <c r="F14" s="323"/>
      <c r="G14" s="323"/>
      <c r="H14" s="353"/>
      <c r="I14" s="354"/>
      <c r="J14" s="353"/>
      <c r="K14" s="354"/>
      <c r="L14" s="353"/>
      <c r="M14" s="354"/>
      <c r="N14" s="353"/>
      <c r="O14" s="354"/>
      <c r="P14" s="397">
        <f t="shared" si="1"/>
        <v>0</v>
      </c>
      <c r="Q14" s="395">
        <f t="shared" si="2"/>
        <v>0</v>
      </c>
      <c r="R14" s="323"/>
      <c r="S14" s="323"/>
      <c r="T14" s="323"/>
      <c r="U14" s="323"/>
    </row>
    <row r="15" spans="1:42" ht="15.75" x14ac:dyDescent="0.25">
      <c r="A15" s="611"/>
      <c r="B15" s="611"/>
      <c r="C15" s="323"/>
      <c r="D15" s="323"/>
      <c r="E15" s="323"/>
      <c r="F15" s="323"/>
      <c r="G15" s="323"/>
      <c r="H15" s="353"/>
      <c r="I15" s="354"/>
      <c r="J15" s="353"/>
      <c r="K15" s="354"/>
      <c r="L15" s="353"/>
      <c r="M15" s="354"/>
      <c r="N15" s="353"/>
      <c r="O15" s="354"/>
      <c r="P15" s="397">
        <f t="shared" si="1"/>
        <v>0</v>
      </c>
      <c r="Q15" s="395">
        <f t="shared" si="2"/>
        <v>0</v>
      </c>
      <c r="R15" s="323"/>
      <c r="S15" s="323"/>
      <c r="T15" s="323"/>
      <c r="U15" s="323"/>
    </row>
    <row r="16" spans="1:42" ht="15.75" x14ac:dyDescent="0.25">
      <c r="A16" s="611"/>
      <c r="B16" s="611"/>
      <c r="C16" s="323"/>
      <c r="D16" s="323"/>
      <c r="E16" s="323"/>
      <c r="F16" s="323"/>
      <c r="G16" s="323"/>
      <c r="H16" s="353"/>
      <c r="I16" s="354"/>
      <c r="J16" s="353"/>
      <c r="K16" s="354"/>
      <c r="L16" s="353"/>
      <c r="M16" s="354"/>
      <c r="N16" s="353"/>
      <c r="O16" s="354"/>
      <c r="P16" s="397">
        <f t="shared" si="1"/>
        <v>0</v>
      </c>
      <c r="Q16" s="395">
        <f t="shared" si="2"/>
        <v>0</v>
      </c>
      <c r="R16" s="323"/>
      <c r="S16" s="323"/>
      <c r="T16" s="323"/>
      <c r="U16" s="323"/>
    </row>
    <row r="17" spans="1:21" ht="15.75" x14ac:dyDescent="0.25">
      <c r="A17" s="611"/>
      <c r="B17" s="612"/>
      <c r="C17" s="323"/>
      <c r="D17" s="323"/>
      <c r="E17" s="323"/>
      <c r="F17" s="323"/>
      <c r="G17" s="323"/>
      <c r="H17" s="353"/>
      <c r="I17" s="354"/>
      <c r="J17" s="353"/>
      <c r="K17" s="354"/>
      <c r="L17" s="353"/>
      <c r="M17" s="354"/>
      <c r="N17" s="353"/>
      <c r="O17" s="354"/>
      <c r="P17" s="397">
        <f t="shared" si="1"/>
        <v>0</v>
      </c>
      <c r="Q17" s="395">
        <f t="shared" si="2"/>
        <v>0</v>
      </c>
      <c r="R17" s="323"/>
      <c r="S17" s="323"/>
      <c r="T17" s="323"/>
      <c r="U17" s="323"/>
    </row>
    <row r="18" spans="1:21" ht="15.75" x14ac:dyDescent="0.25">
      <c r="A18" s="611"/>
      <c r="B18" s="610" t="s">
        <v>1483</v>
      </c>
      <c r="C18" s="323"/>
      <c r="D18" s="323"/>
      <c r="E18" s="323"/>
      <c r="F18" s="323"/>
      <c r="G18" s="323"/>
      <c r="H18" s="353"/>
      <c r="I18" s="354"/>
      <c r="J18" s="353"/>
      <c r="K18" s="354"/>
      <c r="L18" s="353"/>
      <c r="M18" s="354"/>
      <c r="N18" s="353"/>
      <c r="O18" s="354"/>
      <c r="P18" s="397">
        <f t="shared" si="1"/>
        <v>0</v>
      </c>
      <c r="Q18" s="395">
        <f t="shared" si="2"/>
        <v>0</v>
      </c>
      <c r="R18" s="323"/>
      <c r="S18" s="323"/>
      <c r="T18" s="323"/>
      <c r="U18" s="323"/>
    </row>
    <row r="19" spans="1:21" ht="15.75" x14ac:dyDescent="0.25">
      <c r="A19" s="611"/>
      <c r="B19" s="611"/>
      <c r="C19" s="323"/>
      <c r="D19" s="323"/>
      <c r="E19" s="323"/>
      <c r="F19" s="323"/>
      <c r="G19" s="323"/>
      <c r="H19" s="353"/>
      <c r="I19" s="354"/>
      <c r="J19" s="353"/>
      <c r="K19" s="354"/>
      <c r="L19" s="353"/>
      <c r="M19" s="354"/>
      <c r="N19" s="353"/>
      <c r="O19" s="354"/>
      <c r="P19" s="397"/>
      <c r="Q19" s="395"/>
      <c r="R19" s="323"/>
      <c r="S19" s="323"/>
      <c r="T19" s="323"/>
      <c r="U19" s="323"/>
    </row>
    <row r="20" spans="1:21" ht="15.75" x14ac:dyDescent="0.25">
      <c r="A20" s="611"/>
      <c r="B20" s="611"/>
      <c r="C20" s="323"/>
      <c r="D20" s="323"/>
      <c r="E20" s="323"/>
      <c r="F20" s="323"/>
      <c r="G20" s="323"/>
      <c r="H20" s="353"/>
      <c r="I20" s="354"/>
      <c r="J20" s="353"/>
      <c r="K20" s="354"/>
      <c r="L20" s="353"/>
      <c r="M20" s="354"/>
      <c r="N20" s="353"/>
      <c r="O20" s="354"/>
      <c r="P20" s="397"/>
      <c r="Q20" s="395"/>
      <c r="R20" s="323"/>
      <c r="S20" s="323"/>
      <c r="T20" s="323"/>
      <c r="U20" s="323"/>
    </row>
    <row r="21" spans="1:21" ht="15.75" x14ac:dyDescent="0.25">
      <c r="A21" s="611"/>
      <c r="B21" s="611"/>
      <c r="C21" s="323"/>
      <c r="D21" s="323"/>
      <c r="E21" s="323"/>
      <c r="F21" s="323"/>
      <c r="G21" s="323"/>
      <c r="H21" s="353"/>
      <c r="I21" s="354"/>
      <c r="J21" s="353"/>
      <c r="K21" s="354"/>
      <c r="L21" s="353"/>
      <c r="M21" s="354"/>
      <c r="N21" s="353"/>
      <c r="O21" s="354"/>
      <c r="P21" s="397"/>
      <c r="Q21" s="395"/>
      <c r="R21" s="323"/>
      <c r="S21" s="323"/>
      <c r="T21" s="323"/>
      <c r="U21" s="323"/>
    </row>
    <row r="22" spans="1:21" ht="15.75" x14ac:dyDescent="0.25">
      <c r="A22" s="611"/>
      <c r="B22" s="611"/>
      <c r="C22" s="323"/>
      <c r="D22" s="323"/>
      <c r="E22" s="323"/>
      <c r="F22" s="323"/>
      <c r="G22" s="323"/>
      <c r="H22" s="353"/>
      <c r="I22" s="354"/>
      <c r="J22" s="353"/>
      <c r="K22" s="354"/>
      <c r="L22" s="353"/>
      <c r="M22" s="354"/>
      <c r="N22" s="353"/>
      <c r="O22" s="354"/>
      <c r="P22" s="397"/>
      <c r="Q22" s="395"/>
      <c r="R22" s="323"/>
      <c r="S22" s="323"/>
      <c r="T22" s="323"/>
      <c r="U22" s="323"/>
    </row>
    <row r="23" spans="1:21" ht="15.75" x14ac:dyDescent="0.25">
      <c r="A23" s="611"/>
      <c r="B23" s="611"/>
      <c r="C23" s="323"/>
      <c r="D23" s="323"/>
      <c r="E23" s="323"/>
      <c r="F23" s="323"/>
      <c r="G23" s="323"/>
      <c r="H23" s="353"/>
      <c r="I23" s="354"/>
      <c r="J23" s="353"/>
      <c r="K23" s="354"/>
      <c r="L23" s="353"/>
      <c r="M23" s="354"/>
      <c r="N23" s="353"/>
      <c r="O23" s="354"/>
      <c r="P23" s="397">
        <f t="shared" si="1"/>
        <v>0</v>
      </c>
      <c r="Q23" s="395">
        <f t="shared" si="2"/>
        <v>0</v>
      </c>
      <c r="R23" s="323"/>
      <c r="S23" s="323"/>
      <c r="T23" s="323"/>
      <c r="U23" s="323"/>
    </row>
    <row r="24" spans="1:21" ht="15.75" x14ac:dyDescent="0.25">
      <c r="A24" s="611"/>
      <c r="B24" s="612"/>
      <c r="C24" s="323"/>
      <c r="D24" s="323"/>
      <c r="E24" s="323"/>
      <c r="F24" s="323"/>
      <c r="G24" s="323"/>
      <c r="H24" s="353"/>
      <c r="I24" s="354"/>
      <c r="J24" s="353"/>
      <c r="K24" s="354"/>
      <c r="L24" s="353"/>
      <c r="M24" s="354"/>
      <c r="N24" s="353"/>
      <c r="O24" s="354"/>
      <c r="P24" s="397">
        <f t="shared" si="1"/>
        <v>0</v>
      </c>
      <c r="Q24" s="395">
        <f t="shared" si="2"/>
        <v>0</v>
      </c>
      <c r="R24" s="323"/>
      <c r="S24" s="323"/>
      <c r="T24" s="323"/>
      <c r="U24" s="323"/>
    </row>
    <row r="25" spans="1:21" ht="15.75" x14ac:dyDescent="0.25">
      <c r="A25" s="611"/>
      <c r="B25" s="610" t="s">
        <v>1484</v>
      </c>
      <c r="C25" s="323"/>
      <c r="D25" s="323"/>
      <c r="E25" s="323"/>
      <c r="F25" s="323"/>
      <c r="G25" s="323"/>
      <c r="H25" s="353"/>
      <c r="I25" s="354"/>
      <c r="J25" s="353"/>
      <c r="K25" s="354"/>
      <c r="L25" s="353"/>
      <c r="M25" s="354"/>
      <c r="N25" s="353"/>
      <c r="O25" s="354"/>
      <c r="P25" s="397">
        <f t="shared" si="1"/>
        <v>0</v>
      </c>
      <c r="Q25" s="395">
        <f t="shared" si="2"/>
        <v>0</v>
      </c>
      <c r="R25" s="323"/>
      <c r="S25" s="323"/>
      <c r="T25" s="323"/>
      <c r="U25" s="323"/>
    </row>
    <row r="26" spans="1:21" ht="15.75" x14ac:dyDescent="0.25">
      <c r="A26" s="611"/>
      <c r="B26" s="611"/>
      <c r="C26" s="323"/>
      <c r="D26" s="323"/>
      <c r="E26" s="323"/>
      <c r="F26" s="323"/>
      <c r="G26" s="323"/>
      <c r="H26" s="353"/>
      <c r="I26" s="354"/>
      <c r="J26" s="353"/>
      <c r="K26" s="354"/>
      <c r="L26" s="353"/>
      <c r="M26" s="354"/>
      <c r="N26" s="353"/>
      <c r="O26" s="354"/>
      <c r="P26" s="397">
        <f t="shared" si="0"/>
        <v>0</v>
      </c>
      <c r="Q26" s="395">
        <f t="shared" si="0"/>
        <v>0</v>
      </c>
      <c r="R26" s="323"/>
      <c r="S26" s="323"/>
      <c r="T26" s="323"/>
      <c r="U26" s="323"/>
    </row>
    <row r="27" spans="1:21" ht="15.75" x14ac:dyDescent="0.25">
      <c r="A27" s="611"/>
      <c r="B27" s="611"/>
      <c r="C27" s="323"/>
      <c r="D27" s="323"/>
      <c r="E27" s="323"/>
      <c r="F27" s="323"/>
      <c r="G27" s="323"/>
      <c r="H27" s="353"/>
      <c r="I27" s="354"/>
      <c r="J27" s="353"/>
      <c r="K27" s="354"/>
      <c r="L27" s="353"/>
      <c r="M27" s="354"/>
      <c r="N27" s="353"/>
      <c r="O27" s="354"/>
      <c r="P27" s="397">
        <f t="shared" si="0"/>
        <v>0</v>
      </c>
      <c r="Q27" s="395">
        <f t="shared" si="0"/>
        <v>0</v>
      </c>
      <c r="R27" s="323"/>
      <c r="S27" s="323"/>
      <c r="T27" s="323"/>
      <c r="U27" s="323"/>
    </row>
    <row r="28" spans="1:21" ht="15.75" x14ac:dyDescent="0.25">
      <c r="A28" s="611"/>
      <c r="B28" s="612"/>
      <c r="C28" s="323"/>
      <c r="D28" s="323"/>
      <c r="E28" s="323"/>
      <c r="F28" s="323"/>
      <c r="G28" s="323"/>
      <c r="H28" s="353"/>
      <c r="I28" s="354"/>
      <c r="J28" s="353"/>
      <c r="K28" s="354"/>
      <c r="L28" s="353"/>
      <c r="M28" s="354"/>
      <c r="N28" s="353"/>
      <c r="O28" s="354"/>
      <c r="P28" s="397">
        <f t="shared" si="0"/>
        <v>0</v>
      </c>
      <c r="Q28" s="395">
        <f t="shared" si="0"/>
        <v>0</v>
      </c>
      <c r="R28" s="323"/>
      <c r="S28" s="323"/>
      <c r="T28" s="323"/>
      <c r="U28" s="323"/>
    </row>
    <row r="29" spans="1:21" ht="15.75" x14ac:dyDescent="0.25">
      <c r="A29" s="611"/>
      <c r="B29" s="610" t="s">
        <v>1485</v>
      </c>
      <c r="C29" s="323"/>
      <c r="D29" s="323"/>
      <c r="E29" s="323"/>
      <c r="F29" s="323"/>
      <c r="G29" s="323"/>
      <c r="H29" s="353"/>
      <c r="I29" s="354"/>
      <c r="J29" s="353"/>
      <c r="K29" s="354"/>
      <c r="L29" s="353"/>
      <c r="M29" s="354"/>
      <c r="N29" s="353"/>
      <c r="O29" s="354"/>
      <c r="P29" s="397">
        <f t="shared" si="0"/>
        <v>0</v>
      </c>
      <c r="Q29" s="395">
        <f t="shared" si="0"/>
        <v>0</v>
      </c>
      <c r="R29" s="323"/>
      <c r="S29" s="323"/>
      <c r="T29" s="323"/>
      <c r="U29" s="323"/>
    </row>
    <row r="30" spans="1:21" ht="15.75" x14ac:dyDescent="0.25">
      <c r="A30" s="611"/>
      <c r="B30" s="611"/>
      <c r="C30" s="323"/>
      <c r="D30" s="323"/>
      <c r="E30" s="323"/>
      <c r="F30" s="323"/>
      <c r="G30" s="323"/>
      <c r="H30" s="353"/>
      <c r="I30" s="354"/>
      <c r="J30" s="353"/>
      <c r="K30" s="354"/>
      <c r="L30" s="353"/>
      <c r="M30" s="354"/>
      <c r="N30" s="353"/>
      <c r="O30" s="354"/>
      <c r="P30" s="397">
        <f t="shared" si="0"/>
        <v>0</v>
      </c>
      <c r="Q30" s="395">
        <f t="shared" si="0"/>
        <v>0</v>
      </c>
      <c r="R30" s="323"/>
      <c r="S30" s="323"/>
      <c r="T30" s="323"/>
      <c r="U30" s="323"/>
    </row>
    <row r="31" spans="1:21" ht="15.75" x14ac:dyDescent="0.25">
      <c r="A31" s="611"/>
      <c r="B31" s="611"/>
      <c r="C31" s="323"/>
      <c r="D31" s="323"/>
      <c r="E31" s="323"/>
      <c r="F31" s="323"/>
      <c r="G31" s="323"/>
      <c r="H31" s="353"/>
      <c r="I31" s="354"/>
      <c r="J31" s="353"/>
      <c r="K31" s="354"/>
      <c r="L31" s="353"/>
      <c r="M31" s="354"/>
      <c r="N31" s="353"/>
      <c r="O31" s="354"/>
      <c r="P31" s="397"/>
      <c r="Q31" s="395"/>
      <c r="R31" s="323"/>
      <c r="S31" s="323"/>
      <c r="T31" s="323"/>
      <c r="U31" s="323"/>
    </row>
    <row r="32" spans="1:21" ht="15.75" x14ac:dyDescent="0.25">
      <c r="A32" s="611"/>
      <c r="B32" s="611"/>
      <c r="C32" s="323"/>
      <c r="D32" s="323"/>
      <c r="E32" s="323"/>
      <c r="F32" s="323"/>
      <c r="G32" s="323"/>
      <c r="H32" s="353"/>
      <c r="I32" s="354"/>
      <c r="J32" s="353"/>
      <c r="K32" s="354"/>
      <c r="L32" s="353"/>
      <c r="M32" s="354"/>
      <c r="N32" s="353"/>
      <c r="O32" s="354"/>
      <c r="P32" s="397"/>
      <c r="Q32" s="395"/>
      <c r="R32" s="323"/>
      <c r="S32" s="323"/>
      <c r="T32" s="323"/>
      <c r="U32" s="323"/>
    </row>
    <row r="33" spans="1:21" ht="15.75" x14ac:dyDescent="0.25">
      <c r="A33" s="611"/>
      <c r="B33" s="611"/>
      <c r="C33" s="323"/>
      <c r="D33" s="323"/>
      <c r="E33" s="323"/>
      <c r="F33" s="323"/>
      <c r="G33" s="323"/>
      <c r="H33" s="353"/>
      <c r="I33" s="354"/>
      <c r="J33" s="353"/>
      <c r="K33" s="354"/>
      <c r="L33" s="353"/>
      <c r="M33" s="354"/>
      <c r="N33" s="353"/>
      <c r="O33" s="354"/>
      <c r="P33" s="397"/>
      <c r="Q33" s="395"/>
      <c r="R33" s="323"/>
      <c r="S33" s="323"/>
      <c r="T33" s="323"/>
      <c r="U33" s="323"/>
    </row>
    <row r="34" spans="1:21" ht="15.75" x14ac:dyDescent="0.25">
      <c r="A34" s="611"/>
      <c r="B34" s="611"/>
      <c r="C34" s="323"/>
      <c r="D34" s="323"/>
      <c r="E34" s="323"/>
      <c r="F34" s="323"/>
      <c r="G34" s="323"/>
      <c r="H34" s="353"/>
      <c r="I34" s="354"/>
      <c r="J34" s="353"/>
      <c r="K34" s="354"/>
      <c r="L34" s="353"/>
      <c r="M34" s="354"/>
      <c r="N34" s="353"/>
      <c r="O34" s="354"/>
      <c r="P34" s="397"/>
      <c r="Q34" s="395"/>
      <c r="R34" s="323"/>
      <c r="S34" s="323"/>
      <c r="T34" s="323"/>
      <c r="U34" s="323"/>
    </row>
    <row r="35" spans="1:21" ht="15.75" x14ac:dyDescent="0.25">
      <c r="A35" s="611"/>
      <c r="B35" s="611"/>
      <c r="C35" s="323"/>
      <c r="D35" s="323"/>
      <c r="E35" s="323"/>
      <c r="F35" s="323"/>
      <c r="G35" s="323"/>
      <c r="H35" s="353"/>
      <c r="I35" s="354"/>
      <c r="J35" s="353"/>
      <c r="K35" s="354"/>
      <c r="L35" s="353"/>
      <c r="M35" s="354"/>
      <c r="N35" s="353"/>
      <c r="O35" s="354"/>
      <c r="P35" s="397">
        <f t="shared" si="0"/>
        <v>0</v>
      </c>
      <c r="Q35" s="395">
        <f t="shared" si="0"/>
        <v>0</v>
      </c>
      <c r="R35" s="323"/>
      <c r="S35" s="323"/>
      <c r="T35" s="323"/>
      <c r="U35" s="323"/>
    </row>
    <row r="36" spans="1:21" ht="15.75" x14ac:dyDescent="0.25">
      <c r="A36" s="611"/>
      <c r="B36" s="611"/>
      <c r="C36" s="323"/>
      <c r="D36" s="323"/>
      <c r="E36" s="323"/>
      <c r="F36" s="323"/>
      <c r="G36" s="323"/>
      <c r="H36" s="353"/>
      <c r="I36" s="354"/>
      <c r="J36" s="353"/>
      <c r="K36" s="354"/>
      <c r="L36" s="353"/>
      <c r="M36" s="354"/>
      <c r="N36" s="353"/>
      <c r="O36" s="354"/>
      <c r="P36" s="397"/>
      <c r="Q36" s="395"/>
      <c r="R36" s="323"/>
      <c r="S36" s="323"/>
      <c r="T36" s="323"/>
      <c r="U36" s="323"/>
    </row>
    <row r="37" spans="1:21" ht="15.75" x14ac:dyDescent="0.25">
      <c r="A37" s="611"/>
      <c r="B37" s="611"/>
      <c r="C37" s="323"/>
      <c r="D37" s="323"/>
      <c r="E37" s="323"/>
      <c r="F37" s="323"/>
      <c r="G37" s="323"/>
      <c r="H37" s="353"/>
      <c r="I37" s="354"/>
      <c r="J37" s="353"/>
      <c r="K37" s="354"/>
      <c r="L37" s="353"/>
      <c r="M37" s="354"/>
      <c r="N37" s="353"/>
      <c r="O37" s="354"/>
      <c r="P37" s="397"/>
      <c r="Q37" s="395"/>
      <c r="R37" s="323"/>
      <c r="S37" s="323"/>
      <c r="T37" s="323"/>
      <c r="U37" s="323"/>
    </row>
    <row r="38" spans="1:21" ht="15.75" x14ac:dyDescent="0.25">
      <c r="A38" s="611"/>
      <c r="B38" s="611"/>
      <c r="C38" s="323"/>
      <c r="D38" s="323"/>
      <c r="E38" s="323"/>
      <c r="F38" s="323"/>
      <c r="G38" s="323"/>
      <c r="H38" s="353"/>
      <c r="I38" s="354"/>
      <c r="J38" s="353"/>
      <c r="K38" s="354"/>
      <c r="L38" s="353"/>
      <c r="M38" s="354"/>
      <c r="N38" s="353"/>
      <c r="O38" s="354"/>
      <c r="P38" s="397"/>
      <c r="Q38" s="395"/>
      <c r="R38" s="323"/>
      <c r="S38" s="323"/>
      <c r="T38" s="323"/>
      <c r="U38" s="323"/>
    </row>
    <row r="39" spans="1:21" ht="15.75" x14ac:dyDescent="0.25">
      <c r="A39" s="611"/>
      <c r="B39" s="611"/>
      <c r="C39" s="323"/>
      <c r="D39" s="323"/>
      <c r="E39" s="323"/>
      <c r="F39" s="323"/>
      <c r="G39" s="323"/>
      <c r="H39" s="353"/>
      <c r="I39" s="354"/>
      <c r="J39" s="353"/>
      <c r="K39" s="354"/>
      <c r="L39" s="353"/>
      <c r="M39" s="354"/>
      <c r="N39" s="353"/>
      <c r="O39" s="354"/>
      <c r="P39" s="397"/>
      <c r="Q39" s="395"/>
      <c r="R39" s="323"/>
      <c r="S39" s="323"/>
      <c r="T39" s="323"/>
      <c r="U39" s="323"/>
    </row>
    <row r="40" spans="1:21" ht="15.75" x14ac:dyDescent="0.25">
      <c r="A40" s="612"/>
      <c r="B40" s="612"/>
      <c r="C40" s="323"/>
      <c r="D40" s="323"/>
      <c r="E40" s="323"/>
      <c r="F40" s="323"/>
      <c r="G40" s="323"/>
      <c r="H40" s="353"/>
      <c r="I40" s="354"/>
      <c r="J40" s="353"/>
      <c r="K40" s="354"/>
      <c r="L40" s="353"/>
      <c r="M40" s="354"/>
      <c r="N40" s="353"/>
      <c r="O40" s="354"/>
      <c r="P40" s="397"/>
      <c r="Q40" s="395"/>
      <c r="R40" s="323"/>
      <c r="S40" s="323"/>
      <c r="T40" s="323"/>
      <c r="U40" s="323"/>
    </row>
    <row r="41" spans="1:21" ht="15.75" x14ac:dyDescent="0.25">
      <c r="A41" s="610" t="s">
        <v>1486</v>
      </c>
      <c r="B41" s="610" t="s">
        <v>1487</v>
      </c>
      <c r="C41" s="323"/>
      <c r="D41" s="323"/>
      <c r="E41" s="323"/>
      <c r="F41" s="323"/>
      <c r="G41" s="323"/>
      <c r="H41" s="353"/>
      <c r="I41" s="354"/>
      <c r="J41" s="353"/>
      <c r="K41" s="354"/>
      <c r="L41" s="353"/>
      <c r="M41" s="354"/>
      <c r="N41" s="353"/>
      <c r="O41" s="354"/>
      <c r="P41" s="397"/>
      <c r="Q41" s="395"/>
      <c r="R41" s="323"/>
      <c r="S41" s="323"/>
      <c r="T41" s="323"/>
      <c r="U41" s="323"/>
    </row>
    <row r="42" spans="1:21" ht="15.75" x14ac:dyDescent="0.25">
      <c r="A42" s="611"/>
      <c r="B42" s="611"/>
      <c r="C42" s="323"/>
      <c r="D42" s="323"/>
      <c r="E42" s="323"/>
      <c r="F42" s="323"/>
      <c r="G42" s="323"/>
      <c r="H42" s="353"/>
      <c r="I42" s="354"/>
      <c r="J42" s="353"/>
      <c r="K42" s="354"/>
      <c r="L42" s="353"/>
      <c r="M42" s="354"/>
      <c r="N42" s="353"/>
      <c r="O42" s="354"/>
      <c r="P42" s="397"/>
      <c r="Q42" s="395"/>
      <c r="R42" s="323"/>
      <c r="S42" s="323"/>
      <c r="T42" s="323"/>
      <c r="U42" s="323"/>
    </row>
    <row r="43" spans="1:21" ht="15.75" x14ac:dyDescent="0.25">
      <c r="A43" s="611"/>
      <c r="B43" s="611"/>
      <c r="C43" s="323"/>
      <c r="D43" s="323"/>
      <c r="E43" s="323"/>
      <c r="F43" s="323"/>
      <c r="G43" s="323"/>
      <c r="H43" s="353"/>
      <c r="I43" s="354"/>
      <c r="J43" s="353"/>
      <c r="K43" s="354"/>
      <c r="L43" s="353"/>
      <c r="M43" s="354"/>
      <c r="N43" s="353"/>
      <c r="O43" s="354"/>
      <c r="P43" s="397"/>
      <c r="Q43" s="395"/>
      <c r="R43" s="323"/>
      <c r="S43" s="323"/>
      <c r="T43" s="323"/>
      <c r="U43" s="323"/>
    </row>
    <row r="44" spans="1:21" ht="15.75" x14ac:dyDescent="0.25">
      <c r="A44" s="611"/>
      <c r="B44" s="611"/>
      <c r="C44" s="323"/>
      <c r="D44" s="323"/>
      <c r="E44" s="323"/>
      <c r="F44" s="323"/>
      <c r="G44" s="323"/>
      <c r="H44" s="353"/>
      <c r="I44" s="354"/>
      <c r="J44" s="353"/>
      <c r="K44" s="354"/>
      <c r="L44" s="353"/>
      <c r="M44" s="354"/>
      <c r="N44" s="353"/>
      <c r="O44" s="354"/>
      <c r="P44" s="397"/>
      <c r="Q44" s="395"/>
      <c r="R44" s="323"/>
      <c r="S44" s="323"/>
      <c r="T44" s="323"/>
      <c r="U44" s="323"/>
    </row>
    <row r="45" spans="1:21" ht="15.75" x14ac:dyDescent="0.25">
      <c r="A45" s="611"/>
      <c r="B45" s="611"/>
      <c r="C45" s="323"/>
      <c r="D45" s="323"/>
      <c r="E45" s="323"/>
      <c r="F45" s="323"/>
      <c r="G45" s="323"/>
      <c r="H45" s="353"/>
      <c r="I45" s="354"/>
      <c r="J45" s="353"/>
      <c r="K45" s="354"/>
      <c r="L45" s="353"/>
      <c r="M45" s="354"/>
      <c r="N45" s="353"/>
      <c r="O45" s="354"/>
      <c r="P45" s="397"/>
      <c r="Q45" s="395"/>
      <c r="R45" s="323"/>
      <c r="S45" s="323"/>
      <c r="T45" s="323"/>
      <c r="U45" s="323"/>
    </row>
    <row r="46" spans="1:21" ht="15.75" x14ac:dyDescent="0.25">
      <c r="A46" s="611"/>
      <c r="B46" s="611"/>
      <c r="C46" s="323"/>
      <c r="D46" s="323"/>
      <c r="E46" s="323"/>
      <c r="F46" s="323"/>
      <c r="G46" s="323"/>
      <c r="H46" s="353"/>
      <c r="I46" s="354"/>
      <c r="J46" s="353"/>
      <c r="K46" s="354"/>
      <c r="L46" s="353"/>
      <c r="M46" s="354"/>
      <c r="N46" s="353"/>
      <c r="O46" s="354"/>
      <c r="P46" s="397"/>
      <c r="Q46" s="395"/>
      <c r="R46" s="323"/>
      <c r="S46" s="323"/>
      <c r="T46" s="323"/>
      <c r="U46" s="323"/>
    </row>
    <row r="47" spans="1:21" ht="15.75" x14ac:dyDescent="0.25">
      <c r="A47" s="611"/>
      <c r="B47" s="611"/>
      <c r="C47" s="323"/>
      <c r="D47" s="323"/>
      <c r="E47" s="323"/>
      <c r="F47" s="323"/>
      <c r="G47" s="323"/>
      <c r="H47" s="353"/>
      <c r="I47" s="354"/>
      <c r="J47" s="353"/>
      <c r="K47" s="354"/>
      <c r="L47" s="353"/>
      <c r="M47" s="354"/>
      <c r="N47" s="353"/>
      <c r="O47" s="354"/>
      <c r="P47" s="397">
        <f t="shared" si="0"/>
        <v>0</v>
      </c>
      <c r="Q47" s="395">
        <f t="shared" si="0"/>
        <v>0</v>
      </c>
      <c r="R47" s="323"/>
      <c r="S47" s="323"/>
      <c r="T47" s="323"/>
      <c r="U47" s="323"/>
    </row>
    <row r="48" spans="1:21" ht="15.75" x14ac:dyDescent="0.25">
      <c r="A48" s="611"/>
      <c r="B48" s="611"/>
      <c r="C48" s="323"/>
      <c r="D48" s="323"/>
      <c r="E48" s="323"/>
      <c r="F48" s="323"/>
      <c r="G48" s="323"/>
      <c r="H48" s="353"/>
      <c r="I48" s="354"/>
      <c r="J48" s="353"/>
      <c r="K48" s="354"/>
      <c r="L48" s="353"/>
      <c r="M48" s="354"/>
      <c r="N48" s="353"/>
      <c r="O48" s="354"/>
      <c r="P48" s="397">
        <f t="shared" si="0"/>
        <v>0</v>
      </c>
      <c r="Q48" s="395">
        <f t="shared" si="0"/>
        <v>0</v>
      </c>
      <c r="R48" s="323"/>
      <c r="S48" s="323"/>
      <c r="T48" s="323"/>
      <c r="U48" s="323"/>
    </row>
    <row r="49" spans="1:21" ht="15.75" x14ac:dyDescent="0.25">
      <c r="A49" s="611"/>
      <c r="B49" s="612"/>
      <c r="C49" s="323"/>
      <c r="D49" s="323"/>
      <c r="E49" s="323"/>
      <c r="F49" s="323"/>
      <c r="G49" s="323"/>
      <c r="H49" s="353"/>
      <c r="I49" s="354"/>
      <c r="J49" s="353"/>
      <c r="K49" s="354"/>
      <c r="L49" s="353"/>
      <c r="M49" s="354"/>
      <c r="N49" s="353"/>
      <c r="O49" s="354"/>
      <c r="P49" s="397">
        <f t="shared" si="0"/>
        <v>0</v>
      </c>
      <c r="Q49" s="395">
        <f t="shared" si="0"/>
        <v>0</v>
      </c>
      <c r="R49" s="323"/>
      <c r="S49" s="323"/>
      <c r="T49" s="323"/>
      <c r="U49" s="323"/>
    </row>
    <row r="50" spans="1:21" ht="15.75" x14ac:dyDescent="0.25">
      <c r="A50" s="611"/>
      <c r="B50" s="610" t="s">
        <v>1488</v>
      </c>
      <c r="C50" s="323"/>
      <c r="D50" s="323"/>
      <c r="E50" s="323"/>
      <c r="F50" s="323"/>
      <c r="G50" s="323"/>
      <c r="H50" s="353"/>
      <c r="I50" s="354"/>
      <c r="J50" s="353"/>
      <c r="K50" s="354"/>
      <c r="L50" s="353"/>
      <c r="M50" s="354"/>
      <c r="N50" s="353"/>
      <c r="O50" s="354"/>
      <c r="P50" s="397">
        <f t="shared" si="0"/>
        <v>0</v>
      </c>
      <c r="Q50" s="395">
        <f t="shared" si="0"/>
        <v>0</v>
      </c>
      <c r="R50" s="323"/>
      <c r="S50" s="323"/>
      <c r="T50" s="323"/>
      <c r="U50" s="323"/>
    </row>
    <row r="51" spans="1:21" ht="15.75" x14ac:dyDescent="0.25">
      <c r="A51" s="611"/>
      <c r="B51" s="611"/>
      <c r="C51" s="323"/>
      <c r="D51" s="323"/>
      <c r="E51" s="323"/>
      <c r="F51" s="323"/>
      <c r="G51" s="323"/>
      <c r="H51" s="353"/>
      <c r="I51" s="354"/>
      <c r="J51" s="353"/>
      <c r="K51" s="354"/>
      <c r="L51" s="353"/>
      <c r="M51" s="354"/>
      <c r="N51" s="353"/>
      <c r="O51" s="354"/>
      <c r="P51" s="397"/>
      <c r="Q51" s="395"/>
      <c r="R51" s="323"/>
      <c r="S51" s="323"/>
      <c r="T51" s="323"/>
      <c r="U51" s="323"/>
    </row>
    <row r="52" spans="1:21" ht="15.75" x14ac:dyDescent="0.25">
      <c r="A52" s="611"/>
      <c r="B52" s="611"/>
      <c r="C52" s="323"/>
      <c r="D52" s="323"/>
      <c r="E52" s="323"/>
      <c r="F52" s="323"/>
      <c r="G52" s="323"/>
      <c r="H52" s="353"/>
      <c r="I52" s="354"/>
      <c r="J52" s="353"/>
      <c r="K52" s="354"/>
      <c r="L52" s="353"/>
      <c r="M52" s="354"/>
      <c r="N52" s="353"/>
      <c r="O52" s="354"/>
      <c r="P52" s="397"/>
      <c r="Q52" s="395"/>
      <c r="R52" s="323"/>
      <c r="S52" s="323"/>
      <c r="T52" s="323"/>
      <c r="U52" s="323"/>
    </row>
    <row r="53" spans="1:21" ht="15.75" x14ac:dyDescent="0.25">
      <c r="A53" s="611"/>
      <c r="B53" s="611"/>
      <c r="C53" s="323"/>
      <c r="D53" s="323"/>
      <c r="E53" s="323"/>
      <c r="F53" s="323"/>
      <c r="G53" s="323"/>
      <c r="H53" s="353"/>
      <c r="I53" s="354"/>
      <c r="J53" s="353"/>
      <c r="K53" s="354"/>
      <c r="L53" s="353"/>
      <c r="M53" s="354"/>
      <c r="N53" s="353"/>
      <c r="O53" s="354"/>
      <c r="P53" s="397"/>
      <c r="Q53" s="395"/>
      <c r="R53" s="323"/>
      <c r="S53" s="323"/>
      <c r="T53" s="323"/>
      <c r="U53" s="323"/>
    </row>
    <row r="54" spans="1:21" ht="15.75" x14ac:dyDescent="0.25">
      <c r="A54" s="611"/>
      <c r="B54" s="611"/>
      <c r="C54" s="323"/>
      <c r="D54" s="323"/>
      <c r="E54" s="323"/>
      <c r="F54" s="323"/>
      <c r="G54" s="323"/>
      <c r="H54" s="353"/>
      <c r="I54" s="354"/>
      <c r="J54" s="353"/>
      <c r="K54" s="354"/>
      <c r="L54" s="353"/>
      <c r="M54" s="354"/>
      <c r="N54" s="353"/>
      <c r="O54" s="354"/>
      <c r="P54" s="397"/>
      <c r="Q54" s="395"/>
      <c r="R54" s="323"/>
      <c r="S54" s="323"/>
      <c r="T54" s="323"/>
      <c r="U54" s="323"/>
    </row>
    <row r="55" spans="1:21" ht="15.75" x14ac:dyDescent="0.25">
      <c r="A55" s="611"/>
      <c r="B55" s="611"/>
      <c r="C55" s="323"/>
      <c r="D55" s="323"/>
      <c r="E55" s="323"/>
      <c r="F55" s="323"/>
      <c r="G55" s="323"/>
      <c r="H55" s="353"/>
      <c r="I55" s="354"/>
      <c r="J55" s="353"/>
      <c r="K55" s="354"/>
      <c r="L55" s="353"/>
      <c r="M55" s="354"/>
      <c r="N55" s="353"/>
      <c r="O55" s="354"/>
      <c r="P55" s="397"/>
      <c r="Q55" s="395"/>
      <c r="R55" s="323"/>
      <c r="S55" s="323"/>
      <c r="T55" s="323"/>
      <c r="U55" s="323"/>
    </row>
    <row r="56" spans="1:21" ht="15.75" x14ac:dyDescent="0.25">
      <c r="A56" s="611"/>
      <c r="B56" s="611"/>
      <c r="C56" s="323"/>
      <c r="D56" s="323"/>
      <c r="E56" s="323"/>
      <c r="F56" s="323"/>
      <c r="G56" s="323"/>
      <c r="H56" s="353"/>
      <c r="I56" s="354"/>
      <c r="J56" s="353"/>
      <c r="K56" s="354"/>
      <c r="L56" s="353"/>
      <c r="M56" s="354"/>
      <c r="N56" s="353"/>
      <c r="O56" s="354"/>
      <c r="P56" s="397"/>
      <c r="Q56" s="395"/>
      <c r="R56" s="323"/>
      <c r="S56" s="323"/>
      <c r="T56" s="323"/>
      <c r="U56" s="323"/>
    </row>
    <row r="57" spans="1:21" ht="15.75" x14ac:dyDescent="0.25">
      <c r="A57" s="611"/>
      <c r="B57" s="611"/>
      <c r="C57" s="323"/>
      <c r="D57" s="323"/>
      <c r="E57" s="323"/>
      <c r="F57" s="323"/>
      <c r="G57" s="323"/>
      <c r="H57" s="353"/>
      <c r="I57" s="354"/>
      <c r="J57" s="353"/>
      <c r="K57" s="354"/>
      <c r="L57" s="353"/>
      <c r="M57" s="354"/>
      <c r="N57" s="353"/>
      <c r="O57" s="354"/>
      <c r="P57" s="397"/>
      <c r="Q57" s="395"/>
      <c r="R57" s="323"/>
      <c r="S57" s="323"/>
      <c r="T57" s="323"/>
      <c r="U57" s="323"/>
    </row>
    <row r="58" spans="1:21" ht="15.75" x14ac:dyDescent="0.25">
      <c r="A58" s="611"/>
      <c r="B58" s="611"/>
      <c r="C58" s="323"/>
      <c r="D58" s="323"/>
      <c r="E58" s="323"/>
      <c r="F58" s="323"/>
      <c r="G58" s="323"/>
      <c r="H58" s="353"/>
      <c r="I58" s="354"/>
      <c r="J58" s="353"/>
      <c r="K58" s="354"/>
      <c r="L58" s="353"/>
      <c r="M58" s="354"/>
      <c r="N58" s="353"/>
      <c r="O58" s="354"/>
      <c r="P58" s="397"/>
      <c r="Q58" s="395"/>
      <c r="R58" s="323"/>
      <c r="S58" s="323"/>
      <c r="T58" s="323"/>
      <c r="U58" s="323"/>
    </row>
    <row r="59" spans="1:21" ht="15.75" x14ac:dyDescent="0.25">
      <c r="A59" s="611"/>
      <c r="B59" s="611"/>
      <c r="C59" s="323"/>
      <c r="D59" s="323"/>
      <c r="E59" s="323"/>
      <c r="F59" s="323"/>
      <c r="G59" s="323"/>
      <c r="H59" s="353"/>
      <c r="I59" s="354"/>
      <c r="J59" s="353"/>
      <c r="K59" s="354"/>
      <c r="L59" s="353"/>
      <c r="M59" s="354"/>
      <c r="N59" s="353"/>
      <c r="O59" s="354"/>
      <c r="P59" s="397"/>
      <c r="Q59" s="395"/>
      <c r="R59" s="323"/>
      <c r="S59" s="323"/>
      <c r="T59" s="323"/>
      <c r="U59" s="323"/>
    </row>
    <row r="60" spans="1:21" ht="15.75" x14ac:dyDescent="0.25">
      <c r="A60" s="611"/>
      <c r="B60" s="611"/>
      <c r="C60" s="323"/>
      <c r="D60" s="323"/>
      <c r="E60" s="323"/>
      <c r="F60" s="323"/>
      <c r="G60" s="323"/>
      <c r="H60" s="353"/>
      <c r="I60" s="354"/>
      <c r="J60" s="353"/>
      <c r="K60" s="354"/>
      <c r="L60" s="353"/>
      <c r="M60" s="354"/>
      <c r="N60" s="353"/>
      <c r="O60" s="354"/>
      <c r="P60" s="397"/>
      <c r="Q60" s="395"/>
      <c r="R60" s="323"/>
      <c r="S60" s="323"/>
      <c r="T60" s="323"/>
      <c r="U60" s="323"/>
    </row>
    <row r="61" spans="1:21" ht="15.75" x14ac:dyDescent="0.25">
      <c r="A61" s="611"/>
      <c r="B61" s="611"/>
      <c r="C61" s="323"/>
      <c r="D61" s="323"/>
      <c r="E61" s="323"/>
      <c r="F61" s="323"/>
      <c r="G61" s="323"/>
      <c r="H61" s="353"/>
      <c r="I61" s="354"/>
      <c r="J61" s="353"/>
      <c r="K61" s="354"/>
      <c r="L61" s="353"/>
      <c r="M61" s="354"/>
      <c r="N61" s="353"/>
      <c r="O61" s="354"/>
      <c r="P61" s="397"/>
      <c r="Q61" s="395"/>
      <c r="R61" s="323"/>
      <c r="S61" s="323"/>
      <c r="T61" s="323"/>
      <c r="U61" s="323"/>
    </row>
    <row r="62" spans="1:21" ht="15.75" x14ac:dyDescent="0.25">
      <c r="A62" s="612"/>
      <c r="B62" s="612"/>
      <c r="C62" s="323"/>
      <c r="D62" s="323"/>
      <c r="E62" s="323"/>
      <c r="F62" s="323"/>
      <c r="G62" s="323"/>
      <c r="H62" s="353"/>
      <c r="I62" s="354"/>
      <c r="J62" s="353"/>
      <c r="K62" s="354"/>
      <c r="L62" s="353"/>
      <c r="M62" s="354"/>
      <c r="N62" s="353"/>
      <c r="O62" s="354"/>
      <c r="P62" s="397">
        <f t="shared" si="0"/>
        <v>0</v>
      </c>
      <c r="Q62" s="395">
        <f t="shared" si="0"/>
        <v>0</v>
      </c>
      <c r="R62" s="323"/>
      <c r="S62" s="323"/>
      <c r="T62" s="323"/>
      <c r="U62" s="323"/>
    </row>
    <row r="63" spans="1:21" ht="15.75" x14ac:dyDescent="0.25">
      <c r="A63" s="610" t="s">
        <v>1489</v>
      </c>
      <c r="B63" s="405"/>
      <c r="C63" s="323"/>
      <c r="D63" s="323"/>
      <c r="E63" s="323"/>
      <c r="F63" s="323"/>
      <c r="G63" s="323"/>
      <c r="H63" s="353"/>
      <c r="I63" s="354"/>
      <c r="J63" s="353"/>
      <c r="K63" s="354"/>
      <c r="L63" s="353"/>
      <c r="M63" s="354"/>
      <c r="N63" s="353"/>
      <c r="O63" s="354"/>
      <c r="P63" s="397">
        <f t="shared" ref="P63:Q69" si="3">H63+J63+L63+N63</f>
        <v>0</v>
      </c>
      <c r="Q63" s="395">
        <f t="shared" si="3"/>
        <v>0</v>
      </c>
      <c r="R63" s="323"/>
      <c r="S63" s="323"/>
      <c r="T63" s="323"/>
      <c r="U63" s="323"/>
    </row>
    <row r="64" spans="1:21" ht="15.75" x14ac:dyDescent="0.25">
      <c r="A64" s="611"/>
      <c r="B64" s="405"/>
      <c r="C64" s="323"/>
      <c r="D64" s="323"/>
      <c r="E64" s="323"/>
      <c r="F64" s="323"/>
      <c r="G64" s="323"/>
      <c r="H64" s="353"/>
      <c r="I64" s="354"/>
      <c r="J64" s="353"/>
      <c r="K64" s="354"/>
      <c r="L64" s="353"/>
      <c r="M64" s="354"/>
      <c r="N64" s="353"/>
      <c r="O64" s="354"/>
      <c r="P64" s="397"/>
      <c r="Q64" s="395"/>
      <c r="R64" s="323"/>
      <c r="S64" s="323"/>
      <c r="T64" s="323"/>
      <c r="U64" s="323"/>
    </row>
    <row r="65" spans="1:21" ht="15.75" x14ac:dyDescent="0.25">
      <c r="A65" s="611"/>
      <c r="B65" s="405"/>
      <c r="C65" s="323"/>
      <c r="D65" s="323"/>
      <c r="E65" s="323"/>
      <c r="F65" s="323"/>
      <c r="G65" s="323"/>
      <c r="H65" s="353"/>
      <c r="I65" s="354"/>
      <c r="J65" s="353"/>
      <c r="K65" s="354"/>
      <c r="L65" s="353"/>
      <c r="M65" s="354"/>
      <c r="N65" s="353"/>
      <c r="O65" s="354"/>
      <c r="P65" s="397"/>
      <c r="Q65" s="395"/>
      <c r="R65" s="323"/>
      <c r="S65" s="323"/>
      <c r="T65" s="323"/>
      <c r="U65" s="323"/>
    </row>
    <row r="66" spans="1:21" ht="15.75" x14ac:dyDescent="0.25">
      <c r="A66" s="611"/>
      <c r="B66" s="405"/>
      <c r="C66" s="323"/>
      <c r="D66" s="323"/>
      <c r="E66" s="323"/>
      <c r="F66" s="323"/>
      <c r="G66" s="323"/>
      <c r="H66" s="353"/>
      <c r="I66" s="354"/>
      <c r="J66" s="353"/>
      <c r="K66" s="354"/>
      <c r="L66" s="353"/>
      <c r="M66" s="354"/>
      <c r="N66" s="353"/>
      <c r="O66" s="354"/>
      <c r="P66" s="397"/>
      <c r="Q66" s="395"/>
      <c r="R66" s="323"/>
      <c r="S66" s="323"/>
      <c r="T66" s="323"/>
      <c r="U66" s="323"/>
    </row>
    <row r="67" spans="1:21" ht="15.75" x14ac:dyDescent="0.25">
      <c r="A67" s="611"/>
      <c r="B67" s="405"/>
      <c r="C67" s="323"/>
      <c r="D67" s="323"/>
      <c r="E67" s="323"/>
      <c r="F67" s="323"/>
      <c r="G67" s="323"/>
      <c r="H67" s="353"/>
      <c r="I67" s="354"/>
      <c r="J67" s="353"/>
      <c r="K67" s="354"/>
      <c r="L67" s="353"/>
      <c r="M67" s="354"/>
      <c r="N67" s="353"/>
      <c r="O67" s="354"/>
      <c r="P67" s="397"/>
      <c r="Q67" s="395"/>
      <c r="R67" s="323"/>
      <c r="S67" s="323"/>
      <c r="T67" s="323"/>
      <c r="U67" s="323"/>
    </row>
    <row r="68" spans="1:21" ht="15.75" x14ac:dyDescent="0.25">
      <c r="A68" s="611"/>
      <c r="B68" s="405"/>
      <c r="C68" s="323"/>
      <c r="D68" s="323"/>
      <c r="E68" s="323"/>
      <c r="F68" s="323"/>
      <c r="G68" s="323"/>
      <c r="H68" s="353"/>
      <c r="I68" s="354"/>
      <c r="J68" s="353"/>
      <c r="K68" s="354"/>
      <c r="L68" s="353"/>
      <c r="M68" s="354"/>
      <c r="N68" s="353"/>
      <c r="O68" s="354"/>
      <c r="P68" s="397">
        <f t="shared" si="3"/>
        <v>0</v>
      </c>
      <c r="Q68" s="395">
        <f t="shared" si="3"/>
        <v>0</v>
      </c>
      <c r="R68" s="323"/>
      <c r="S68" s="323"/>
      <c r="T68" s="323"/>
      <c r="U68" s="323"/>
    </row>
    <row r="69" spans="1:21" ht="15.75" x14ac:dyDescent="0.25">
      <c r="A69" s="612"/>
      <c r="B69" s="405"/>
      <c r="C69" s="323"/>
      <c r="D69" s="323"/>
      <c r="E69" s="323"/>
      <c r="F69" s="323"/>
      <c r="G69" s="323"/>
      <c r="H69" s="323"/>
      <c r="I69" s="354"/>
      <c r="J69" s="323"/>
      <c r="K69" s="354"/>
      <c r="L69" s="323"/>
      <c r="M69" s="354"/>
      <c r="N69" s="323"/>
      <c r="O69" s="354"/>
      <c r="P69" s="397">
        <f t="shared" si="3"/>
        <v>0</v>
      </c>
      <c r="Q69" s="395">
        <f t="shared" si="3"/>
        <v>0</v>
      </c>
      <c r="R69" s="71"/>
      <c r="S69" s="323"/>
      <c r="T69" s="323"/>
      <c r="U69" s="323"/>
    </row>
    <row r="70" spans="1:21" ht="15.75" x14ac:dyDescent="0.25">
      <c r="A70" s="295"/>
      <c r="B70" s="296"/>
      <c r="C70" s="296"/>
      <c r="D70" s="296"/>
      <c r="E70" s="295" t="s">
        <v>1474</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35"/>
    </row>
    <row r="78" spans="1:21" x14ac:dyDescent="0.25">
      <c r="C78" s="435"/>
    </row>
    <row r="79" spans="1:21" x14ac:dyDescent="0.25">
      <c r="C79" s="435"/>
    </row>
    <row r="80" spans="1:21"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B18" sqref="B18:B21"/>
    </sheetView>
  </sheetViews>
  <sheetFormatPr baseColWidth="10" defaultColWidth="11.42578125" defaultRowHeight="15" x14ac:dyDescent="0.25"/>
  <cols>
    <col min="1" max="1" width="35.7109375" style="435" customWidth="1"/>
    <col min="2" max="2" width="35.85546875" style="435" customWidth="1"/>
    <col min="3" max="7" width="27.42578125" style="435" customWidth="1"/>
    <col min="8" max="8" width="15.28515625" style="435" customWidth="1"/>
    <col min="9" max="9" width="11.42578125" style="233"/>
    <col min="10" max="10" width="15.28515625" style="435" customWidth="1"/>
    <col min="11" max="11" width="18.85546875" style="233" customWidth="1"/>
    <col min="12" max="12" width="11.42578125" style="435"/>
    <col min="13" max="13" width="11.42578125" style="233"/>
    <col min="14" max="14" width="11.42578125" style="435"/>
    <col min="15" max="15" width="11.42578125" style="233"/>
    <col min="16" max="16" width="15.28515625" style="435" customWidth="1"/>
    <col min="17" max="17" width="18.28515625" style="233" customWidth="1"/>
    <col min="18" max="20" width="14.140625" style="435" customWidth="1"/>
    <col min="21" max="21" width="17" style="435" customWidth="1"/>
    <col min="22" max="16384" width="11.42578125" style="435"/>
  </cols>
  <sheetData>
    <row r="1" spans="1:42" ht="21" x14ac:dyDescent="0.25">
      <c r="A1" s="400"/>
      <c r="B1" s="400"/>
      <c r="C1" s="400"/>
      <c r="D1" s="400"/>
      <c r="E1" s="400"/>
      <c r="F1" s="696" t="s">
        <v>1505</v>
      </c>
      <c r="G1" s="696"/>
      <c r="H1" s="696"/>
      <c r="I1" s="696"/>
      <c r="J1" s="696"/>
      <c r="K1" s="696"/>
      <c r="L1" s="696"/>
      <c r="M1" s="696"/>
      <c r="N1" s="401"/>
      <c r="O1" s="401"/>
      <c r="P1" s="484" t="s">
        <v>1665</v>
      </c>
      <c r="Q1" s="484" t="s">
        <v>1666</v>
      </c>
      <c r="R1" s="484" t="s">
        <v>1667</v>
      </c>
      <c r="S1" s="484" t="s">
        <v>1668</v>
      </c>
      <c r="T1" s="484" t="s">
        <v>1669</v>
      </c>
      <c r="U1" s="484" t="s">
        <v>1670</v>
      </c>
      <c r="V1" s="484" t="s">
        <v>1671</v>
      </c>
      <c r="W1" s="484" t="s">
        <v>1672</v>
      </c>
      <c r="X1" s="484" t="s">
        <v>1673</v>
      </c>
      <c r="Y1" s="484" t="s">
        <v>1674</v>
      </c>
      <c r="Z1" s="484" t="s">
        <v>1675</v>
      </c>
      <c r="AA1" s="484" t="s">
        <v>1676</v>
      </c>
      <c r="AB1" s="484" t="s">
        <v>1677</v>
      </c>
      <c r="AC1" s="484" t="s">
        <v>1678</v>
      </c>
      <c r="AD1" s="484" t="s">
        <v>1679</v>
      </c>
      <c r="AE1" s="488"/>
      <c r="AF1" s="488"/>
      <c r="AG1" s="488"/>
      <c r="AH1" s="488"/>
      <c r="AI1" s="488"/>
      <c r="AJ1" s="488"/>
      <c r="AK1" s="488"/>
      <c r="AL1" s="400"/>
      <c r="AM1" s="400"/>
      <c r="AN1" s="400"/>
      <c r="AO1" s="400"/>
      <c r="AP1" s="400"/>
    </row>
    <row r="2" spans="1:42" ht="18" x14ac:dyDescent="0.3">
      <c r="A2" s="399" t="s">
        <v>1354</v>
      </c>
      <c r="B2" s="400"/>
      <c r="C2" s="400"/>
      <c r="D2" s="400"/>
      <c r="E2" s="400"/>
      <c r="F2" s="400"/>
      <c r="G2" s="400"/>
      <c r="H2" s="401"/>
      <c r="I2" s="402"/>
      <c r="J2" s="401"/>
      <c r="K2" s="401"/>
      <c r="L2" s="401"/>
      <c r="M2" s="401"/>
      <c r="N2" s="401"/>
      <c r="O2" s="401"/>
      <c r="P2" s="401"/>
      <c r="Q2" s="401"/>
      <c r="R2" s="401"/>
      <c r="S2" s="401"/>
      <c r="T2" s="401"/>
      <c r="U2" s="401"/>
      <c r="V2" s="401"/>
      <c r="W2" s="401"/>
      <c r="X2" s="401"/>
      <c r="Y2" s="401"/>
      <c r="Z2" s="401"/>
      <c r="AA2" s="401"/>
      <c r="AB2" s="400"/>
      <c r="AC2" s="400"/>
      <c r="AD2" s="400"/>
      <c r="AE2" s="400"/>
      <c r="AF2" s="400"/>
      <c r="AG2" s="400"/>
      <c r="AH2" s="400"/>
      <c r="AI2" s="400"/>
      <c r="AJ2" s="400"/>
      <c r="AK2" s="400"/>
      <c r="AL2" s="400"/>
      <c r="AM2" s="400"/>
      <c r="AN2" s="400"/>
      <c r="AO2" s="400"/>
      <c r="AP2" s="400"/>
    </row>
    <row r="3" spans="1:42" ht="18.75" x14ac:dyDescent="0.25">
      <c r="A3" s="399" t="s">
        <v>1501</v>
      </c>
      <c r="B3" s="400"/>
      <c r="C3" s="400"/>
      <c r="D3" s="400"/>
      <c r="E3" s="400"/>
      <c r="F3" s="400"/>
      <c r="G3" s="400"/>
      <c r="H3" s="401"/>
      <c r="I3" s="402"/>
      <c r="J3" s="401"/>
      <c r="K3" s="401"/>
      <c r="L3" s="401"/>
      <c r="M3" s="401"/>
      <c r="N3" s="401"/>
      <c r="O3" s="401"/>
      <c r="P3" s="401"/>
      <c r="Q3" s="401"/>
      <c r="R3" s="401"/>
      <c r="S3" s="401"/>
      <c r="T3" s="401"/>
      <c r="U3" s="401"/>
      <c r="V3" s="401"/>
      <c r="W3" s="401"/>
      <c r="X3" s="401"/>
      <c r="Y3" s="401"/>
      <c r="Z3" s="401"/>
      <c r="AA3" s="401"/>
      <c r="AB3" s="400"/>
      <c r="AC3" s="400"/>
      <c r="AD3" s="400"/>
      <c r="AE3" s="400"/>
      <c r="AF3" s="400"/>
      <c r="AG3" s="400"/>
      <c r="AH3" s="400"/>
      <c r="AI3" s="400"/>
      <c r="AJ3" s="400"/>
      <c r="AK3" s="400"/>
      <c r="AL3" s="400"/>
      <c r="AM3" s="400"/>
      <c r="AN3" s="400"/>
      <c r="AO3" s="400"/>
      <c r="AP3" s="400"/>
    </row>
    <row r="4" spans="1:42" s="400" customFormat="1" ht="18.75" x14ac:dyDescent="0.25">
      <c r="A4" s="399" t="s">
        <v>1502</v>
      </c>
      <c r="H4" s="401"/>
      <c r="I4" s="402"/>
      <c r="J4" s="401"/>
      <c r="K4" s="401"/>
      <c r="L4" s="401"/>
      <c r="M4" s="401"/>
      <c r="N4" s="401"/>
      <c r="O4" s="401"/>
      <c r="P4" s="401"/>
      <c r="Q4" s="401"/>
      <c r="R4" s="401"/>
      <c r="S4" s="401"/>
      <c r="T4" s="401"/>
      <c r="U4" s="401"/>
      <c r="V4" s="401"/>
      <c r="W4" s="401"/>
      <c r="X4" s="401"/>
      <c r="Y4" s="401"/>
      <c r="Z4" s="401"/>
      <c r="AA4" s="401"/>
    </row>
    <row r="5" spans="1:42" s="400" customFormat="1" ht="18.75" x14ac:dyDescent="0.25">
      <c r="A5" s="399" t="s">
        <v>1503</v>
      </c>
      <c r="H5" s="401"/>
      <c r="I5" s="402"/>
      <c r="J5" s="401"/>
      <c r="K5" s="401"/>
      <c r="L5" s="401"/>
      <c r="M5" s="401"/>
      <c r="N5" s="401"/>
      <c r="O5" s="401"/>
      <c r="P5" s="401"/>
      <c r="Q5" s="401"/>
      <c r="R5" s="401"/>
      <c r="S5" s="401"/>
      <c r="T5" s="401"/>
      <c r="U5" s="401"/>
      <c r="V5" s="401"/>
      <c r="W5" s="401"/>
      <c r="X5" s="401"/>
      <c r="Y5" s="401"/>
      <c r="Z5" s="401"/>
      <c r="AA5" s="401"/>
    </row>
    <row r="6" spans="1:42" s="400" customFormat="1" x14ac:dyDescent="0.25">
      <c r="A6" s="404" t="s">
        <v>1504</v>
      </c>
      <c r="B6" s="404"/>
      <c r="C6" s="404"/>
      <c r="D6" s="404"/>
      <c r="E6" s="404"/>
      <c r="F6" s="404"/>
      <c r="G6" s="404"/>
      <c r="H6" s="404"/>
      <c r="I6" s="404"/>
      <c r="J6" s="404"/>
      <c r="K6" s="404"/>
      <c r="L6" s="404"/>
      <c r="M6" s="404"/>
      <c r="N6" s="404"/>
      <c r="O6" s="404"/>
      <c r="P6" s="404"/>
      <c r="Q6" s="404"/>
      <c r="R6" s="404"/>
      <c r="S6" s="404"/>
      <c r="T6" s="404"/>
      <c r="U6" s="404"/>
    </row>
    <row r="7" spans="1:42" ht="15" customHeight="1" x14ac:dyDescent="0.25">
      <c r="A7" s="607" t="s">
        <v>96</v>
      </c>
      <c r="B7" s="609" t="s">
        <v>110</v>
      </c>
      <c r="C7" s="619" t="s">
        <v>1529</v>
      </c>
      <c r="D7" s="619" t="s">
        <v>1530</v>
      </c>
      <c r="E7" s="619" t="s">
        <v>86</v>
      </c>
      <c r="F7" s="619" t="s">
        <v>391</v>
      </c>
      <c r="G7" s="619" t="s">
        <v>87</v>
      </c>
      <c r="H7" s="622" t="s">
        <v>99</v>
      </c>
      <c r="I7" s="624"/>
      <c r="J7" s="624"/>
      <c r="K7" s="624"/>
      <c r="L7" s="624"/>
      <c r="M7" s="624"/>
      <c r="N7" s="624"/>
      <c r="O7" s="623"/>
      <c r="P7" s="628" t="s">
        <v>100</v>
      </c>
      <c r="Q7" s="629"/>
      <c r="R7" s="609" t="s">
        <v>102</v>
      </c>
      <c r="S7" s="609" t="s">
        <v>109</v>
      </c>
      <c r="T7" s="609" t="s">
        <v>108</v>
      </c>
      <c r="U7" s="625" t="s">
        <v>88</v>
      </c>
    </row>
    <row r="8" spans="1:42" ht="15" customHeight="1" x14ac:dyDescent="0.25">
      <c r="A8" s="607"/>
      <c r="B8" s="607"/>
      <c r="C8" s="620"/>
      <c r="D8" s="620"/>
      <c r="E8" s="620"/>
      <c r="F8" s="620"/>
      <c r="G8" s="620"/>
      <c r="H8" s="622" t="s">
        <v>103</v>
      </c>
      <c r="I8" s="623"/>
      <c r="J8" s="622" t="s">
        <v>104</v>
      </c>
      <c r="K8" s="623"/>
      <c r="L8" s="622" t="s">
        <v>105</v>
      </c>
      <c r="M8" s="623"/>
      <c r="N8" s="622" t="s">
        <v>106</v>
      </c>
      <c r="O8" s="623"/>
      <c r="P8" s="630"/>
      <c r="Q8" s="631"/>
      <c r="R8" s="607"/>
      <c r="S8" s="607"/>
      <c r="T8" s="607"/>
      <c r="U8" s="626"/>
    </row>
    <row r="9" spans="1:42" ht="25.5" x14ac:dyDescent="0.25">
      <c r="A9" s="608"/>
      <c r="B9" s="608"/>
      <c r="C9" s="621"/>
      <c r="D9" s="621"/>
      <c r="E9" s="621"/>
      <c r="F9" s="621"/>
      <c r="G9" s="621"/>
      <c r="H9" s="411" t="s">
        <v>107</v>
      </c>
      <c r="I9" s="411" t="s">
        <v>12</v>
      </c>
      <c r="J9" s="411" t="s">
        <v>107</v>
      </c>
      <c r="K9" s="411" t="s">
        <v>12</v>
      </c>
      <c r="L9" s="411" t="s">
        <v>107</v>
      </c>
      <c r="M9" s="411" t="s">
        <v>12</v>
      </c>
      <c r="N9" s="411" t="s">
        <v>107</v>
      </c>
      <c r="O9" s="411" t="s">
        <v>12</v>
      </c>
      <c r="P9" s="411" t="s">
        <v>107</v>
      </c>
      <c r="Q9" s="411" t="s">
        <v>12</v>
      </c>
      <c r="R9" s="608"/>
      <c r="S9" s="608"/>
      <c r="T9" s="608"/>
      <c r="U9" s="627"/>
    </row>
    <row r="10" spans="1:42" ht="15.6" x14ac:dyDescent="0.3">
      <c r="A10" s="474"/>
      <c r="B10" s="475"/>
      <c r="C10" s="414"/>
      <c r="D10" s="414"/>
      <c r="E10" s="414"/>
      <c r="F10" s="415"/>
      <c r="G10" s="414"/>
      <c r="H10" s="416"/>
      <c r="I10" s="416"/>
      <c r="J10" s="416"/>
      <c r="K10" s="416"/>
      <c r="L10" s="416"/>
      <c r="M10" s="416"/>
      <c r="N10" s="416"/>
      <c r="O10" s="416"/>
      <c r="P10" s="416"/>
      <c r="Q10" s="416"/>
      <c r="R10" s="417"/>
      <c r="S10" s="417"/>
      <c r="T10" s="417"/>
      <c r="U10" s="418"/>
    </row>
    <row r="11" spans="1:42" s="473" customFormat="1" ht="15.75" x14ac:dyDescent="0.25">
      <c r="A11" s="617" t="s">
        <v>1501</v>
      </c>
      <c r="B11" s="697" t="s">
        <v>1527</v>
      </c>
      <c r="C11" s="468"/>
      <c r="D11" s="468"/>
      <c r="E11" s="468"/>
      <c r="F11" s="489"/>
      <c r="G11" s="468"/>
      <c r="H11" s="470"/>
      <c r="I11" s="470"/>
      <c r="J11" s="470"/>
      <c r="K11" s="470"/>
      <c r="L11" s="470"/>
      <c r="M11" s="470"/>
      <c r="N11" s="470"/>
      <c r="O11" s="470"/>
      <c r="P11" s="470"/>
      <c r="Q11" s="470"/>
      <c r="R11" s="471"/>
      <c r="S11" s="471"/>
      <c r="T11" s="471"/>
      <c r="U11" s="472"/>
    </row>
    <row r="12" spans="1:42" s="473" customFormat="1" ht="15.75" x14ac:dyDescent="0.25">
      <c r="A12" s="617"/>
      <c r="B12" s="698"/>
      <c r="C12" s="468"/>
      <c r="D12" s="468"/>
      <c r="E12" s="468"/>
      <c r="F12" s="469"/>
      <c r="G12" s="468"/>
      <c r="H12" s="470"/>
      <c r="I12" s="470"/>
      <c r="J12" s="470"/>
      <c r="K12" s="470"/>
      <c r="L12" s="470"/>
      <c r="M12" s="470"/>
      <c r="N12" s="470"/>
      <c r="O12" s="470"/>
      <c r="P12" s="470"/>
      <c r="Q12" s="470"/>
      <c r="R12" s="471"/>
      <c r="S12" s="471"/>
      <c r="T12" s="471"/>
      <c r="U12" s="472"/>
    </row>
    <row r="13" spans="1:42" s="473" customFormat="1" ht="15.75" x14ac:dyDescent="0.25">
      <c r="A13" s="617"/>
      <c r="B13" s="698"/>
      <c r="C13" s="468"/>
      <c r="D13" s="468"/>
      <c r="E13" s="468"/>
      <c r="F13" s="469"/>
      <c r="G13" s="468"/>
      <c r="H13" s="470"/>
      <c r="I13" s="470"/>
      <c r="J13" s="470"/>
      <c r="K13" s="470"/>
      <c r="L13" s="470"/>
      <c r="M13" s="470"/>
      <c r="N13" s="470"/>
      <c r="O13" s="470"/>
      <c r="P13" s="470"/>
      <c r="Q13" s="470"/>
      <c r="R13" s="471"/>
      <c r="S13" s="471"/>
      <c r="T13" s="471"/>
      <c r="U13" s="472"/>
    </row>
    <row r="14" spans="1:42" s="473" customFormat="1" ht="15.75" x14ac:dyDescent="0.25">
      <c r="A14" s="617"/>
      <c r="B14" s="698"/>
      <c r="C14" s="468"/>
      <c r="D14" s="468"/>
      <c r="E14" s="468"/>
      <c r="F14" s="469"/>
      <c r="G14" s="468"/>
      <c r="H14" s="470"/>
      <c r="I14" s="470"/>
      <c r="J14" s="470"/>
      <c r="K14" s="470"/>
      <c r="L14" s="470"/>
      <c r="M14" s="470"/>
      <c r="N14" s="470"/>
      <c r="O14" s="470"/>
      <c r="P14" s="470"/>
      <c r="Q14" s="470"/>
      <c r="R14" s="471"/>
      <c r="S14" s="471"/>
      <c r="T14" s="471"/>
      <c r="U14" s="472"/>
    </row>
    <row r="15" spans="1:42" s="473" customFormat="1" ht="15.75" x14ac:dyDescent="0.25">
      <c r="A15" s="617"/>
      <c r="B15" s="698"/>
      <c r="C15" s="468"/>
      <c r="D15" s="468"/>
      <c r="E15" s="468"/>
      <c r="F15" s="469"/>
      <c r="G15" s="468"/>
      <c r="H15" s="470"/>
      <c r="I15" s="470"/>
      <c r="J15" s="470"/>
      <c r="K15" s="470"/>
      <c r="L15" s="470"/>
      <c r="M15" s="470"/>
      <c r="N15" s="470"/>
      <c r="O15" s="470"/>
      <c r="P15" s="470"/>
      <c r="Q15" s="470"/>
      <c r="R15" s="471"/>
      <c r="S15" s="471"/>
      <c r="T15" s="471"/>
      <c r="U15" s="472"/>
    </row>
    <row r="16" spans="1:42" s="473" customFormat="1" ht="15.75" x14ac:dyDescent="0.25">
      <c r="A16" s="617"/>
      <c r="B16" s="698"/>
      <c r="C16" s="468"/>
      <c r="D16" s="468"/>
      <c r="E16" s="468"/>
      <c r="F16" s="469"/>
      <c r="G16" s="468"/>
      <c r="H16" s="470"/>
      <c r="I16" s="470"/>
      <c r="J16" s="470"/>
      <c r="K16" s="470"/>
      <c r="L16" s="470"/>
      <c r="M16" s="470"/>
      <c r="N16" s="470"/>
      <c r="O16" s="470"/>
      <c r="P16" s="470"/>
      <c r="Q16" s="470"/>
      <c r="R16" s="471"/>
      <c r="S16" s="471"/>
      <c r="T16" s="471"/>
      <c r="U16" s="472"/>
    </row>
    <row r="17" spans="1:21" s="473" customFormat="1" ht="15.6" hidden="1" x14ac:dyDescent="0.3">
      <c r="A17" s="617"/>
      <c r="B17" s="699"/>
      <c r="C17" s="468"/>
      <c r="D17" s="468"/>
      <c r="E17" s="468"/>
      <c r="F17" s="469"/>
      <c r="G17" s="468"/>
      <c r="H17" s="470"/>
      <c r="I17" s="470"/>
      <c r="J17" s="470"/>
      <c r="K17" s="470"/>
      <c r="L17" s="470"/>
      <c r="M17" s="470"/>
      <c r="N17" s="470"/>
      <c r="O17" s="470"/>
      <c r="P17" s="470"/>
      <c r="Q17" s="470"/>
      <c r="R17" s="471"/>
      <c r="S17" s="471"/>
      <c r="T17" s="471"/>
      <c r="U17" s="472"/>
    </row>
    <row r="18" spans="1:21" ht="15.75" customHeight="1" x14ac:dyDescent="0.25">
      <c r="A18" s="617"/>
      <c r="B18" s="610" t="s">
        <v>1513</v>
      </c>
      <c r="C18" s="460"/>
      <c r="D18" s="460"/>
      <c r="E18" s="460"/>
      <c r="F18" s="460"/>
      <c r="G18" s="358"/>
      <c r="H18" s="461"/>
      <c r="I18" s="462"/>
      <c r="J18" s="461"/>
      <c r="K18" s="462"/>
      <c r="L18" s="461"/>
      <c r="M18" s="462"/>
      <c r="N18" s="461"/>
      <c r="O18" s="462"/>
      <c r="P18" s="397">
        <f t="shared" ref="P18:Q22" si="0">H18+J18+L18+N18</f>
        <v>0</v>
      </c>
      <c r="Q18" s="395">
        <f t="shared" si="0"/>
        <v>0</v>
      </c>
      <c r="R18" s="358"/>
      <c r="S18" s="358"/>
      <c r="T18" s="358"/>
      <c r="U18" s="358"/>
    </row>
    <row r="19" spans="1:21" ht="15.75" x14ac:dyDescent="0.25">
      <c r="A19" s="617"/>
      <c r="B19" s="611"/>
      <c r="C19" s="460"/>
      <c r="D19" s="460"/>
      <c r="E19" s="460"/>
      <c r="F19" s="460"/>
      <c r="G19" s="358"/>
      <c r="H19" s="461"/>
      <c r="I19" s="462"/>
      <c r="J19" s="461"/>
      <c r="K19" s="462"/>
      <c r="L19" s="461"/>
      <c r="M19" s="462"/>
      <c r="N19" s="461"/>
      <c r="O19" s="462"/>
      <c r="P19" s="397">
        <f t="shared" si="0"/>
        <v>0</v>
      </c>
      <c r="Q19" s="395">
        <f t="shared" si="0"/>
        <v>0</v>
      </c>
      <c r="R19" s="358"/>
      <c r="S19" s="358"/>
      <c r="T19" s="358"/>
      <c r="U19" s="358"/>
    </row>
    <row r="20" spans="1:21" ht="15.75" x14ac:dyDescent="0.25">
      <c r="A20" s="617"/>
      <c r="B20" s="611"/>
      <c r="C20" s="460"/>
      <c r="D20" s="460"/>
      <c r="E20" s="460"/>
      <c r="F20" s="460"/>
      <c r="G20" s="358"/>
      <c r="H20" s="461"/>
      <c r="I20" s="462"/>
      <c r="J20" s="461"/>
      <c r="K20" s="462"/>
      <c r="L20" s="461"/>
      <c r="M20" s="462"/>
      <c r="N20" s="461"/>
      <c r="O20" s="462"/>
      <c r="P20" s="397">
        <f t="shared" si="0"/>
        <v>0</v>
      </c>
      <c r="Q20" s="395">
        <f t="shared" si="0"/>
        <v>0</v>
      </c>
      <c r="R20" s="358"/>
      <c r="S20" s="358"/>
      <c r="T20" s="358"/>
      <c r="U20" s="358"/>
    </row>
    <row r="21" spans="1:21" ht="15.75" x14ac:dyDescent="0.25">
      <c r="A21" s="617"/>
      <c r="B21" s="611"/>
      <c r="C21" s="460"/>
      <c r="D21" s="460"/>
      <c r="E21" s="460"/>
      <c r="F21" s="460"/>
      <c r="G21" s="358"/>
      <c r="H21" s="461"/>
      <c r="I21" s="462"/>
      <c r="J21" s="461"/>
      <c r="K21" s="462"/>
      <c r="L21" s="461"/>
      <c r="M21" s="462"/>
      <c r="N21" s="461"/>
      <c r="O21" s="462"/>
      <c r="P21" s="397">
        <f t="shared" si="0"/>
        <v>0</v>
      </c>
      <c r="Q21" s="395">
        <f t="shared" si="0"/>
        <v>0</v>
      </c>
      <c r="R21" s="358"/>
      <c r="S21" s="358"/>
      <c r="T21" s="358"/>
      <c r="U21" s="358"/>
    </row>
    <row r="22" spans="1:21" ht="15.75" x14ac:dyDescent="0.25">
      <c r="A22" s="617"/>
      <c r="B22" s="610" t="s">
        <v>1514</v>
      </c>
      <c r="C22" s="460"/>
      <c r="D22" s="460"/>
      <c r="E22" s="460"/>
      <c r="F22" s="460"/>
      <c r="G22" s="358"/>
      <c r="H22" s="461"/>
      <c r="I22" s="462"/>
      <c r="J22" s="461"/>
      <c r="K22" s="462"/>
      <c r="L22" s="461"/>
      <c r="M22" s="462"/>
      <c r="N22" s="461"/>
      <c r="O22" s="462"/>
      <c r="P22" s="397">
        <f t="shared" si="0"/>
        <v>0</v>
      </c>
      <c r="Q22" s="395">
        <f t="shared" si="0"/>
        <v>0</v>
      </c>
      <c r="R22" s="358"/>
      <c r="S22" s="358"/>
      <c r="T22" s="358"/>
      <c r="U22" s="358"/>
    </row>
    <row r="23" spans="1:21" ht="15.75" x14ac:dyDescent="0.25">
      <c r="A23" s="617"/>
      <c r="B23" s="611"/>
      <c r="C23" s="460"/>
      <c r="D23" s="460"/>
      <c r="E23" s="460"/>
      <c r="F23" s="460"/>
      <c r="G23" s="358"/>
      <c r="H23" s="461"/>
      <c r="I23" s="462"/>
      <c r="J23" s="461"/>
      <c r="K23" s="462"/>
      <c r="L23" s="461"/>
      <c r="M23" s="462"/>
      <c r="N23" s="461"/>
      <c r="O23" s="462"/>
      <c r="P23" s="397">
        <f t="shared" ref="P23:P72" si="1">H23+J23+L23+N23</f>
        <v>0</v>
      </c>
      <c r="Q23" s="395">
        <f t="shared" ref="Q23:Q72" si="2">I23+K23+M23+O23</f>
        <v>0</v>
      </c>
      <c r="R23" s="358"/>
      <c r="S23" s="358"/>
      <c r="T23" s="358"/>
      <c r="U23" s="358"/>
    </row>
    <row r="24" spans="1:21" ht="15.75" x14ac:dyDescent="0.25">
      <c r="A24" s="617"/>
      <c r="B24" s="611"/>
      <c r="C24" s="460"/>
      <c r="D24" s="460"/>
      <c r="E24" s="460"/>
      <c r="F24" s="460"/>
      <c r="G24" s="358"/>
      <c r="H24" s="461"/>
      <c r="I24" s="462"/>
      <c r="J24" s="461"/>
      <c r="K24" s="462"/>
      <c r="L24" s="461"/>
      <c r="M24" s="462"/>
      <c r="N24" s="461"/>
      <c r="O24" s="462"/>
      <c r="P24" s="397">
        <f t="shared" si="1"/>
        <v>0</v>
      </c>
      <c r="Q24" s="395">
        <f t="shared" si="2"/>
        <v>0</v>
      </c>
      <c r="R24" s="358"/>
      <c r="S24" s="358"/>
      <c r="T24" s="358"/>
      <c r="U24" s="358"/>
    </row>
    <row r="25" spans="1:21" ht="15.75" x14ac:dyDescent="0.25">
      <c r="A25" s="617"/>
      <c r="B25" s="612"/>
      <c r="C25" s="460"/>
      <c r="D25" s="460"/>
      <c r="E25" s="460"/>
      <c r="F25" s="460"/>
      <c r="G25" s="358"/>
      <c r="H25" s="461"/>
      <c r="I25" s="462"/>
      <c r="J25" s="461"/>
      <c r="K25" s="462"/>
      <c r="L25" s="461"/>
      <c r="M25" s="462"/>
      <c r="N25" s="461"/>
      <c r="O25" s="462"/>
      <c r="P25" s="397">
        <f t="shared" si="1"/>
        <v>0</v>
      </c>
      <c r="Q25" s="395">
        <f t="shared" si="2"/>
        <v>0</v>
      </c>
      <c r="R25" s="358"/>
      <c r="S25" s="358"/>
      <c r="T25" s="358"/>
      <c r="U25" s="358"/>
    </row>
    <row r="26" spans="1:21" ht="15.75" x14ac:dyDescent="0.25">
      <c r="A26" s="617"/>
      <c r="B26" s="610" t="s">
        <v>1515</v>
      </c>
      <c r="C26" s="460"/>
      <c r="D26" s="460"/>
      <c r="E26" s="460"/>
      <c r="F26" s="460"/>
      <c r="G26" s="358"/>
      <c r="H26" s="461"/>
      <c r="I26" s="462"/>
      <c r="J26" s="461"/>
      <c r="K26" s="462"/>
      <c r="L26" s="461"/>
      <c r="M26" s="462"/>
      <c r="N26" s="461"/>
      <c r="O26" s="462"/>
      <c r="P26" s="397">
        <f t="shared" si="1"/>
        <v>0</v>
      </c>
      <c r="Q26" s="395">
        <f t="shared" si="2"/>
        <v>0</v>
      </c>
      <c r="R26" s="358"/>
      <c r="S26" s="358"/>
      <c r="T26" s="358"/>
      <c r="U26" s="358"/>
    </row>
    <row r="27" spans="1:21" ht="15.75" x14ac:dyDescent="0.25">
      <c r="A27" s="617"/>
      <c r="B27" s="611"/>
      <c r="C27" s="460"/>
      <c r="D27" s="460"/>
      <c r="E27" s="460"/>
      <c r="F27" s="460"/>
      <c r="G27" s="358"/>
      <c r="H27" s="461"/>
      <c r="I27" s="462"/>
      <c r="J27" s="461"/>
      <c r="K27" s="462"/>
      <c r="L27" s="461"/>
      <c r="M27" s="462"/>
      <c r="N27" s="461"/>
      <c r="O27" s="462"/>
      <c r="P27" s="397">
        <f t="shared" si="1"/>
        <v>0</v>
      </c>
      <c r="Q27" s="395">
        <f t="shared" si="2"/>
        <v>0</v>
      </c>
      <c r="R27" s="358"/>
      <c r="S27" s="358"/>
      <c r="T27" s="358"/>
      <c r="U27" s="358"/>
    </row>
    <row r="28" spans="1:21" ht="15.75" x14ac:dyDescent="0.25">
      <c r="A28" s="617"/>
      <c r="B28" s="611"/>
      <c r="C28" s="460"/>
      <c r="D28" s="460"/>
      <c r="E28" s="460"/>
      <c r="F28" s="460"/>
      <c r="G28" s="358"/>
      <c r="H28" s="461"/>
      <c r="I28" s="462"/>
      <c r="J28" s="461"/>
      <c r="K28" s="462"/>
      <c r="L28" s="461"/>
      <c r="M28" s="462"/>
      <c r="N28" s="461"/>
      <c r="O28" s="462"/>
      <c r="P28" s="397">
        <f t="shared" si="1"/>
        <v>0</v>
      </c>
      <c r="Q28" s="395">
        <f t="shared" si="2"/>
        <v>0</v>
      </c>
      <c r="R28" s="358"/>
      <c r="S28" s="358"/>
      <c r="T28" s="358"/>
      <c r="U28" s="358"/>
    </row>
    <row r="29" spans="1:21" ht="15.75" x14ac:dyDescent="0.25">
      <c r="A29" s="617"/>
      <c r="B29" s="612"/>
      <c r="C29" s="460"/>
      <c r="D29" s="460"/>
      <c r="E29" s="460"/>
      <c r="F29" s="460"/>
      <c r="G29" s="358"/>
      <c r="H29" s="461"/>
      <c r="I29" s="462"/>
      <c r="J29" s="461"/>
      <c r="K29" s="462"/>
      <c r="L29" s="461"/>
      <c r="M29" s="462"/>
      <c r="N29" s="461"/>
      <c r="O29" s="462"/>
      <c r="P29" s="397">
        <f t="shared" si="1"/>
        <v>0</v>
      </c>
      <c r="Q29" s="395">
        <f t="shared" si="2"/>
        <v>0</v>
      </c>
      <c r="R29" s="358"/>
      <c r="S29" s="358"/>
      <c r="T29" s="358"/>
      <c r="U29" s="358"/>
    </row>
    <row r="30" spans="1:21" ht="15.75" x14ac:dyDescent="0.25">
      <c r="A30" s="617"/>
      <c r="B30" s="693" t="s">
        <v>1516</v>
      </c>
      <c r="C30" s="460"/>
      <c r="D30" s="460"/>
      <c r="E30" s="460"/>
      <c r="F30" s="460"/>
      <c r="G30" s="358"/>
      <c r="H30" s="461"/>
      <c r="I30" s="462"/>
      <c r="J30" s="461"/>
      <c r="K30" s="462"/>
      <c r="L30" s="461"/>
      <c r="M30" s="462"/>
      <c r="N30" s="461"/>
      <c r="O30" s="462"/>
      <c r="P30" s="397">
        <f t="shared" si="1"/>
        <v>0</v>
      </c>
      <c r="Q30" s="395">
        <f t="shared" si="2"/>
        <v>0</v>
      </c>
      <c r="R30" s="358"/>
      <c r="S30" s="358"/>
      <c r="T30" s="358"/>
      <c r="U30" s="358"/>
    </row>
    <row r="31" spans="1:21" ht="15.75" x14ac:dyDescent="0.25">
      <c r="A31" s="617"/>
      <c r="B31" s="693"/>
      <c r="C31" s="460"/>
      <c r="D31" s="460"/>
      <c r="E31" s="460"/>
      <c r="F31" s="460"/>
      <c r="G31" s="358"/>
      <c r="H31" s="461"/>
      <c r="I31" s="462"/>
      <c r="J31" s="461"/>
      <c r="K31" s="462"/>
      <c r="L31" s="461"/>
      <c r="M31" s="462"/>
      <c r="N31" s="461"/>
      <c r="O31" s="462"/>
      <c r="P31" s="397">
        <f t="shared" si="1"/>
        <v>0</v>
      </c>
      <c r="Q31" s="395">
        <f t="shared" si="2"/>
        <v>0</v>
      </c>
      <c r="R31" s="358"/>
      <c r="S31" s="358"/>
      <c r="T31" s="358"/>
      <c r="U31" s="358"/>
    </row>
    <row r="32" spans="1:21" ht="15.75" x14ac:dyDescent="0.25">
      <c r="A32" s="617"/>
      <c r="B32" s="693"/>
      <c r="C32" s="460"/>
      <c r="D32" s="460"/>
      <c r="E32" s="460"/>
      <c r="F32" s="460"/>
      <c r="G32" s="358"/>
      <c r="H32" s="461"/>
      <c r="I32" s="462"/>
      <c r="J32" s="461"/>
      <c r="K32" s="462"/>
      <c r="L32" s="461"/>
      <c r="M32" s="462"/>
      <c r="N32" s="461"/>
      <c r="O32" s="462"/>
      <c r="P32" s="397">
        <f t="shared" si="1"/>
        <v>0</v>
      </c>
      <c r="Q32" s="395">
        <f t="shared" si="2"/>
        <v>0</v>
      </c>
      <c r="R32" s="358"/>
      <c r="S32" s="358"/>
      <c r="T32" s="358"/>
      <c r="U32" s="358"/>
    </row>
    <row r="33" spans="1:21" ht="15.75" x14ac:dyDescent="0.25">
      <c r="A33" s="617"/>
      <c r="B33" s="693"/>
      <c r="C33" s="460"/>
      <c r="D33" s="460"/>
      <c r="E33" s="460"/>
      <c r="F33" s="460"/>
      <c r="G33" s="358"/>
      <c r="H33" s="461"/>
      <c r="I33" s="462"/>
      <c r="J33" s="461"/>
      <c r="K33" s="462"/>
      <c r="L33" s="461"/>
      <c r="M33" s="462"/>
      <c r="N33" s="461"/>
      <c r="O33" s="462"/>
      <c r="P33" s="397">
        <f t="shared" si="1"/>
        <v>0</v>
      </c>
      <c r="Q33" s="395">
        <f t="shared" si="2"/>
        <v>0</v>
      </c>
      <c r="R33" s="358"/>
      <c r="S33" s="358"/>
      <c r="T33" s="358"/>
      <c r="U33" s="358"/>
    </row>
    <row r="34" spans="1:21" ht="15.75" x14ac:dyDescent="0.25">
      <c r="A34" s="617"/>
      <c r="B34" s="693" t="s">
        <v>1517</v>
      </c>
      <c r="C34" s="460"/>
      <c r="D34" s="460"/>
      <c r="E34" s="460"/>
      <c r="F34" s="460"/>
      <c r="G34" s="358"/>
      <c r="H34" s="461"/>
      <c r="I34" s="462"/>
      <c r="J34" s="461"/>
      <c r="K34" s="462"/>
      <c r="L34" s="461"/>
      <c r="M34" s="462"/>
      <c r="N34" s="461"/>
      <c r="O34" s="462"/>
      <c r="P34" s="397">
        <f t="shared" si="1"/>
        <v>0</v>
      </c>
      <c r="Q34" s="395">
        <f t="shared" si="2"/>
        <v>0</v>
      </c>
      <c r="R34" s="358"/>
      <c r="S34" s="358"/>
      <c r="T34" s="358"/>
      <c r="U34" s="358"/>
    </row>
    <row r="35" spans="1:21" ht="15.75" x14ac:dyDescent="0.25">
      <c r="A35" s="617"/>
      <c r="B35" s="693"/>
      <c r="C35" s="460"/>
      <c r="D35" s="460"/>
      <c r="E35" s="460"/>
      <c r="F35" s="460"/>
      <c r="G35" s="358"/>
      <c r="H35" s="461"/>
      <c r="I35" s="462"/>
      <c r="J35" s="461"/>
      <c r="K35" s="462"/>
      <c r="L35" s="461"/>
      <c r="M35" s="462"/>
      <c r="N35" s="461"/>
      <c r="O35" s="462"/>
      <c r="P35" s="397">
        <f t="shared" si="1"/>
        <v>0</v>
      </c>
      <c r="Q35" s="395">
        <f t="shared" si="2"/>
        <v>0</v>
      </c>
      <c r="R35" s="358"/>
      <c r="S35" s="358"/>
      <c r="T35" s="358"/>
      <c r="U35" s="358"/>
    </row>
    <row r="36" spans="1:21" ht="15.75" x14ac:dyDescent="0.25">
      <c r="A36" s="617"/>
      <c r="B36" s="693"/>
      <c r="C36" s="460"/>
      <c r="D36" s="460"/>
      <c r="E36" s="460"/>
      <c r="F36" s="460"/>
      <c r="G36" s="358"/>
      <c r="H36" s="461"/>
      <c r="I36" s="462"/>
      <c r="J36" s="461"/>
      <c r="K36" s="462"/>
      <c r="L36" s="461"/>
      <c r="M36" s="462"/>
      <c r="N36" s="461"/>
      <c r="O36" s="462"/>
      <c r="P36" s="397">
        <f t="shared" si="1"/>
        <v>0</v>
      </c>
      <c r="Q36" s="395">
        <f t="shared" si="2"/>
        <v>0</v>
      </c>
      <c r="R36" s="358"/>
      <c r="S36" s="358"/>
      <c r="T36" s="358"/>
      <c r="U36" s="358"/>
    </row>
    <row r="37" spans="1:21" ht="15.75" x14ac:dyDescent="0.25">
      <c r="A37" s="618"/>
      <c r="B37" s="693"/>
      <c r="C37" s="460"/>
      <c r="D37" s="460"/>
      <c r="E37" s="460"/>
      <c r="F37" s="460"/>
      <c r="G37" s="358"/>
      <c r="H37" s="461"/>
      <c r="I37" s="462"/>
      <c r="J37" s="461"/>
      <c r="K37" s="462"/>
      <c r="L37" s="461"/>
      <c r="M37" s="462"/>
      <c r="N37" s="461"/>
      <c r="O37" s="462"/>
      <c r="P37" s="397">
        <f t="shared" si="1"/>
        <v>0</v>
      </c>
      <c r="Q37" s="395">
        <f t="shared" si="2"/>
        <v>0</v>
      </c>
      <c r="R37" s="358"/>
      <c r="S37" s="358"/>
      <c r="T37" s="358"/>
      <c r="U37" s="358"/>
    </row>
    <row r="38" spans="1:21" ht="15.75" customHeight="1" x14ac:dyDescent="0.25">
      <c r="A38" s="693" t="s">
        <v>1502</v>
      </c>
      <c r="B38" s="610" t="s">
        <v>1518</v>
      </c>
      <c r="C38" s="460"/>
      <c r="D38" s="460"/>
      <c r="E38" s="460"/>
      <c r="F38" s="460"/>
      <c r="G38" s="358"/>
      <c r="H38" s="461"/>
      <c r="I38" s="462"/>
      <c r="J38" s="461"/>
      <c r="K38" s="462"/>
      <c r="L38" s="461"/>
      <c r="M38" s="462"/>
      <c r="N38" s="461"/>
      <c r="O38" s="462"/>
      <c r="P38" s="397">
        <f t="shared" si="1"/>
        <v>0</v>
      </c>
      <c r="Q38" s="395">
        <f t="shared" si="2"/>
        <v>0</v>
      </c>
      <c r="R38" s="358"/>
      <c r="S38" s="358"/>
      <c r="T38" s="358"/>
      <c r="U38" s="358"/>
    </row>
    <row r="39" spans="1:21" ht="15.75" x14ac:dyDescent="0.25">
      <c r="A39" s="693"/>
      <c r="B39" s="611"/>
      <c r="C39" s="460"/>
      <c r="D39" s="460"/>
      <c r="E39" s="460"/>
      <c r="F39" s="460"/>
      <c r="G39" s="358"/>
      <c r="H39" s="461"/>
      <c r="I39" s="462"/>
      <c r="J39" s="461"/>
      <c r="K39" s="462"/>
      <c r="L39" s="461"/>
      <c r="M39" s="462"/>
      <c r="N39" s="461"/>
      <c r="O39" s="462"/>
      <c r="P39" s="397">
        <f t="shared" si="1"/>
        <v>0</v>
      </c>
      <c r="Q39" s="395">
        <f t="shared" si="2"/>
        <v>0</v>
      </c>
      <c r="R39" s="358"/>
      <c r="S39" s="358"/>
      <c r="T39" s="358"/>
      <c r="U39" s="358"/>
    </row>
    <row r="40" spans="1:21" ht="15.75" x14ac:dyDescent="0.25">
      <c r="A40" s="693"/>
      <c r="B40" s="611"/>
      <c r="C40" s="460"/>
      <c r="D40" s="460"/>
      <c r="E40" s="460"/>
      <c r="F40" s="460"/>
      <c r="G40" s="358"/>
      <c r="H40" s="461"/>
      <c r="I40" s="462"/>
      <c r="J40" s="461"/>
      <c r="K40" s="462"/>
      <c r="L40" s="461"/>
      <c r="M40" s="462"/>
      <c r="N40" s="461"/>
      <c r="O40" s="462"/>
      <c r="P40" s="397">
        <f t="shared" si="1"/>
        <v>0</v>
      </c>
      <c r="Q40" s="395">
        <f t="shared" si="2"/>
        <v>0</v>
      </c>
      <c r="R40" s="358"/>
      <c r="S40" s="358"/>
      <c r="T40" s="358"/>
      <c r="U40" s="358"/>
    </row>
    <row r="41" spans="1:21" ht="15.75" x14ac:dyDescent="0.25">
      <c r="A41" s="693"/>
      <c r="B41" s="612"/>
      <c r="C41" s="460"/>
      <c r="D41" s="460"/>
      <c r="E41" s="460"/>
      <c r="F41" s="460"/>
      <c r="G41" s="358"/>
      <c r="H41" s="461"/>
      <c r="I41" s="462"/>
      <c r="J41" s="461"/>
      <c r="K41" s="462"/>
      <c r="L41" s="461"/>
      <c r="M41" s="462"/>
      <c r="N41" s="461"/>
      <c r="O41" s="462"/>
      <c r="P41" s="397">
        <f t="shared" si="1"/>
        <v>0</v>
      </c>
      <c r="Q41" s="395">
        <f t="shared" si="2"/>
        <v>0</v>
      </c>
      <c r="R41" s="358"/>
      <c r="S41" s="358"/>
      <c r="T41" s="358"/>
      <c r="U41" s="358"/>
    </row>
    <row r="42" spans="1:21" ht="15.75" x14ac:dyDescent="0.25">
      <c r="A42" s="693"/>
      <c r="B42" s="610" t="s">
        <v>1519</v>
      </c>
      <c r="C42" s="460"/>
      <c r="D42" s="460"/>
      <c r="E42" s="460"/>
      <c r="F42" s="460"/>
      <c r="G42" s="358"/>
      <c r="H42" s="461"/>
      <c r="I42" s="462"/>
      <c r="J42" s="461"/>
      <c r="K42" s="462"/>
      <c r="L42" s="461"/>
      <c r="M42" s="462"/>
      <c r="N42" s="461"/>
      <c r="O42" s="462"/>
      <c r="P42" s="397">
        <f t="shared" si="1"/>
        <v>0</v>
      </c>
      <c r="Q42" s="395">
        <f t="shared" si="2"/>
        <v>0</v>
      </c>
      <c r="R42" s="358"/>
      <c r="S42" s="358"/>
      <c r="T42" s="358"/>
      <c r="U42" s="358"/>
    </row>
    <row r="43" spans="1:21" ht="15.75" x14ac:dyDescent="0.25">
      <c r="A43" s="693"/>
      <c r="B43" s="611"/>
      <c r="C43" s="460"/>
      <c r="D43" s="460"/>
      <c r="E43" s="460"/>
      <c r="F43" s="460"/>
      <c r="G43" s="358"/>
      <c r="H43" s="461"/>
      <c r="I43" s="462"/>
      <c r="J43" s="461"/>
      <c r="K43" s="462"/>
      <c r="L43" s="461"/>
      <c r="M43" s="462"/>
      <c r="N43" s="461"/>
      <c r="O43" s="462"/>
      <c r="P43" s="397">
        <f t="shared" si="1"/>
        <v>0</v>
      </c>
      <c r="Q43" s="395">
        <f t="shared" si="2"/>
        <v>0</v>
      </c>
      <c r="R43" s="358"/>
      <c r="S43" s="358"/>
      <c r="T43" s="358"/>
      <c r="U43" s="358"/>
    </row>
    <row r="44" spans="1:21" ht="15.75" x14ac:dyDescent="0.25">
      <c r="A44" s="693"/>
      <c r="B44" s="611"/>
      <c r="C44" s="460"/>
      <c r="D44" s="460"/>
      <c r="E44" s="460"/>
      <c r="F44" s="460"/>
      <c r="G44" s="358"/>
      <c r="H44" s="461"/>
      <c r="I44" s="462"/>
      <c r="J44" s="461"/>
      <c r="K44" s="462"/>
      <c r="L44" s="461"/>
      <c r="M44" s="462"/>
      <c r="N44" s="461"/>
      <c r="O44" s="462"/>
      <c r="P44" s="397">
        <f t="shared" si="1"/>
        <v>0</v>
      </c>
      <c r="Q44" s="395">
        <f t="shared" si="2"/>
        <v>0</v>
      </c>
      <c r="R44" s="358"/>
      <c r="S44" s="358"/>
      <c r="T44" s="358"/>
      <c r="U44" s="358"/>
    </row>
    <row r="45" spans="1:21" ht="15.75" x14ac:dyDescent="0.25">
      <c r="A45" s="693"/>
      <c r="B45" s="612"/>
      <c r="C45" s="460"/>
      <c r="D45" s="460"/>
      <c r="E45" s="460"/>
      <c r="F45" s="460"/>
      <c r="G45" s="358"/>
      <c r="H45" s="461"/>
      <c r="I45" s="462"/>
      <c r="J45" s="461"/>
      <c r="K45" s="462"/>
      <c r="L45" s="461"/>
      <c r="M45" s="462"/>
      <c r="N45" s="461"/>
      <c r="O45" s="462"/>
      <c r="P45" s="397">
        <f t="shared" si="1"/>
        <v>0</v>
      </c>
      <c r="Q45" s="395">
        <f t="shared" si="2"/>
        <v>0</v>
      </c>
      <c r="R45" s="358"/>
      <c r="S45" s="358"/>
      <c r="T45" s="358"/>
      <c r="U45" s="358"/>
    </row>
    <row r="46" spans="1:21" ht="15.75" x14ac:dyDescent="0.25">
      <c r="A46" s="610" t="s">
        <v>1503</v>
      </c>
      <c r="B46" s="693" t="s">
        <v>1520</v>
      </c>
      <c r="C46" s="460"/>
      <c r="D46" s="460"/>
      <c r="E46" s="460"/>
      <c r="F46" s="460"/>
      <c r="G46" s="358"/>
      <c r="H46" s="461"/>
      <c r="I46" s="462"/>
      <c r="J46" s="461"/>
      <c r="K46" s="462"/>
      <c r="L46" s="461"/>
      <c r="M46" s="462"/>
      <c r="N46" s="461"/>
      <c r="O46" s="462"/>
      <c r="P46" s="397">
        <f t="shared" si="1"/>
        <v>0</v>
      </c>
      <c r="Q46" s="395">
        <f t="shared" si="2"/>
        <v>0</v>
      </c>
      <c r="R46" s="358"/>
      <c r="S46" s="358"/>
      <c r="T46" s="358"/>
      <c r="U46" s="358"/>
    </row>
    <row r="47" spans="1:21" ht="15.75" x14ac:dyDescent="0.25">
      <c r="A47" s="611"/>
      <c r="B47" s="693"/>
      <c r="C47" s="460"/>
      <c r="D47" s="460"/>
      <c r="E47" s="460"/>
      <c r="F47" s="460"/>
      <c r="G47" s="358"/>
      <c r="H47" s="461"/>
      <c r="I47" s="462"/>
      <c r="J47" s="461"/>
      <c r="K47" s="462"/>
      <c r="L47" s="461"/>
      <c r="M47" s="462"/>
      <c r="N47" s="461"/>
      <c r="O47" s="462"/>
      <c r="P47" s="397">
        <f t="shared" si="1"/>
        <v>0</v>
      </c>
      <c r="Q47" s="395">
        <f t="shared" si="2"/>
        <v>0</v>
      </c>
      <c r="R47" s="358"/>
      <c r="S47" s="358"/>
      <c r="T47" s="358"/>
      <c r="U47" s="358"/>
    </row>
    <row r="48" spans="1:21" ht="15.75" x14ac:dyDescent="0.25">
      <c r="A48" s="611"/>
      <c r="B48" s="693"/>
      <c r="C48" s="460"/>
      <c r="D48" s="460"/>
      <c r="E48" s="460"/>
      <c r="F48" s="460"/>
      <c r="G48" s="358"/>
      <c r="H48" s="461"/>
      <c r="I48" s="462"/>
      <c r="J48" s="461"/>
      <c r="K48" s="462"/>
      <c r="L48" s="461"/>
      <c r="M48" s="462"/>
      <c r="N48" s="461"/>
      <c r="O48" s="462"/>
      <c r="P48" s="397">
        <f t="shared" si="1"/>
        <v>0</v>
      </c>
      <c r="Q48" s="395">
        <f t="shared" si="2"/>
        <v>0</v>
      </c>
      <c r="R48" s="358"/>
      <c r="S48" s="358"/>
      <c r="T48" s="358"/>
      <c r="U48" s="358"/>
    </row>
    <row r="49" spans="1:21" ht="15.75" x14ac:dyDescent="0.25">
      <c r="A49" s="611"/>
      <c r="B49" s="693"/>
      <c r="C49" s="460"/>
      <c r="D49" s="460"/>
      <c r="E49" s="460"/>
      <c r="F49" s="460"/>
      <c r="G49" s="358"/>
      <c r="H49" s="461"/>
      <c r="I49" s="462"/>
      <c r="J49" s="461"/>
      <c r="K49" s="462"/>
      <c r="L49" s="461"/>
      <c r="M49" s="462"/>
      <c r="N49" s="461"/>
      <c r="O49" s="462"/>
      <c r="P49" s="397">
        <f t="shared" si="1"/>
        <v>0</v>
      </c>
      <c r="Q49" s="395">
        <f t="shared" si="2"/>
        <v>0</v>
      </c>
      <c r="R49" s="358"/>
      <c r="S49" s="358"/>
      <c r="T49" s="358"/>
      <c r="U49" s="358"/>
    </row>
    <row r="50" spans="1:21" ht="15.75" x14ac:dyDescent="0.25">
      <c r="A50" s="611"/>
      <c r="B50" s="693" t="s">
        <v>1521</v>
      </c>
      <c r="C50" s="460"/>
      <c r="D50" s="460"/>
      <c r="E50" s="460"/>
      <c r="F50" s="460"/>
      <c r="G50" s="358"/>
      <c r="H50" s="461"/>
      <c r="I50" s="462"/>
      <c r="J50" s="461"/>
      <c r="K50" s="462"/>
      <c r="L50" s="461"/>
      <c r="M50" s="462"/>
      <c r="N50" s="461"/>
      <c r="O50" s="462"/>
      <c r="P50" s="397">
        <f t="shared" si="1"/>
        <v>0</v>
      </c>
      <c r="Q50" s="395">
        <f t="shared" si="2"/>
        <v>0</v>
      </c>
      <c r="R50" s="358"/>
      <c r="S50" s="358"/>
      <c r="T50" s="358"/>
      <c r="U50" s="358"/>
    </row>
    <row r="51" spans="1:21" ht="15.75" x14ac:dyDescent="0.25">
      <c r="A51" s="611"/>
      <c r="B51" s="693"/>
      <c r="C51" s="460"/>
      <c r="D51" s="460"/>
      <c r="E51" s="460"/>
      <c r="F51" s="460"/>
      <c r="G51" s="358"/>
      <c r="H51" s="461"/>
      <c r="I51" s="462"/>
      <c r="J51" s="461"/>
      <c r="K51" s="462"/>
      <c r="L51" s="461"/>
      <c r="M51" s="462"/>
      <c r="N51" s="461"/>
      <c r="O51" s="462"/>
      <c r="P51" s="397">
        <f t="shared" si="1"/>
        <v>0</v>
      </c>
      <c r="Q51" s="395">
        <f t="shared" si="2"/>
        <v>0</v>
      </c>
      <c r="R51" s="358"/>
      <c r="S51" s="358"/>
      <c r="T51" s="358"/>
      <c r="U51" s="358"/>
    </row>
    <row r="52" spans="1:21" ht="15.75" x14ac:dyDescent="0.25">
      <c r="A52" s="611"/>
      <c r="B52" s="693"/>
      <c r="C52" s="460"/>
      <c r="D52" s="460"/>
      <c r="E52" s="460"/>
      <c r="F52" s="460"/>
      <c r="G52" s="358"/>
      <c r="H52" s="461"/>
      <c r="I52" s="462"/>
      <c r="J52" s="461"/>
      <c r="K52" s="462"/>
      <c r="L52" s="461"/>
      <c r="M52" s="462"/>
      <c r="N52" s="461"/>
      <c r="O52" s="462"/>
      <c r="P52" s="397">
        <f t="shared" si="1"/>
        <v>0</v>
      </c>
      <c r="Q52" s="395">
        <f t="shared" si="2"/>
        <v>0</v>
      </c>
      <c r="R52" s="358"/>
      <c r="S52" s="358"/>
      <c r="T52" s="358"/>
      <c r="U52" s="358"/>
    </row>
    <row r="53" spans="1:21" ht="15.75" x14ac:dyDescent="0.25">
      <c r="A53" s="611"/>
      <c r="B53" s="693"/>
      <c r="C53" s="460"/>
      <c r="D53" s="460"/>
      <c r="E53" s="460"/>
      <c r="F53" s="460"/>
      <c r="G53" s="358"/>
      <c r="H53" s="461"/>
      <c r="I53" s="462"/>
      <c r="J53" s="461"/>
      <c r="K53" s="462"/>
      <c r="L53" s="461"/>
      <c r="M53" s="462"/>
      <c r="N53" s="461"/>
      <c r="O53" s="462"/>
      <c r="P53" s="397">
        <f t="shared" si="1"/>
        <v>0</v>
      </c>
      <c r="Q53" s="395">
        <f t="shared" si="2"/>
        <v>0</v>
      </c>
      <c r="R53" s="358"/>
      <c r="S53" s="358"/>
      <c r="T53" s="358"/>
      <c r="U53" s="358"/>
    </row>
    <row r="54" spans="1:21" ht="15.75" x14ac:dyDescent="0.25">
      <c r="A54" s="611"/>
      <c r="B54" s="610" t="s">
        <v>1522</v>
      </c>
      <c r="C54" s="460"/>
      <c r="D54" s="460"/>
      <c r="E54" s="460"/>
      <c r="F54" s="460"/>
      <c r="G54" s="358"/>
      <c r="H54" s="461"/>
      <c r="I54" s="462"/>
      <c r="J54" s="461"/>
      <c r="K54" s="462"/>
      <c r="L54" s="461"/>
      <c r="M54" s="462"/>
      <c r="N54" s="461"/>
      <c r="O54" s="462"/>
      <c r="P54" s="397">
        <f t="shared" si="1"/>
        <v>0</v>
      </c>
      <c r="Q54" s="395">
        <f t="shared" si="2"/>
        <v>0</v>
      </c>
      <c r="R54" s="358"/>
      <c r="S54" s="358"/>
      <c r="T54" s="358"/>
      <c r="U54" s="358"/>
    </row>
    <row r="55" spans="1:21" ht="15.75" x14ac:dyDescent="0.25">
      <c r="A55" s="611"/>
      <c r="B55" s="611"/>
      <c r="C55" s="460"/>
      <c r="D55" s="460"/>
      <c r="E55" s="460"/>
      <c r="F55" s="460"/>
      <c r="G55" s="358"/>
      <c r="H55" s="461"/>
      <c r="I55" s="462"/>
      <c r="J55" s="461"/>
      <c r="K55" s="462"/>
      <c r="L55" s="461"/>
      <c r="M55" s="462"/>
      <c r="N55" s="461"/>
      <c r="O55" s="462"/>
      <c r="P55" s="397">
        <f t="shared" si="1"/>
        <v>0</v>
      </c>
      <c r="Q55" s="395">
        <f t="shared" si="2"/>
        <v>0</v>
      </c>
      <c r="R55" s="358"/>
      <c r="S55" s="358"/>
      <c r="T55" s="358"/>
      <c r="U55" s="358"/>
    </row>
    <row r="56" spans="1:21" ht="15.75" x14ac:dyDescent="0.25">
      <c r="A56" s="611"/>
      <c r="B56" s="611"/>
      <c r="C56" s="460"/>
      <c r="D56" s="460"/>
      <c r="E56" s="460"/>
      <c r="F56" s="460"/>
      <c r="G56" s="358"/>
      <c r="H56" s="461"/>
      <c r="I56" s="462"/>
      <c r="J56" s="461"/>
      <c r="K56" s="462"/>
      <c r="L56" s="461"/>
      <c r="M56" s="462"/>
      <c r="N56" s="461"/>
      <c r="O56" s="462"/>
      <c r="P56" s="397">
        <f t="shared" si="1"/>
        <v>0</v>
      </c>
      <c r="Q56" s="395">
        <f t="shared" si="2"/>
        <v>0</v>
      </c>
      <c r="R56" s="358"/>
      <c r="S56" s="358"/>
      <c r="T56" s="358"/>
      <c r="U56" s="358"/>
    </row>
    <row r="57" spans="1:21" ht="15.75" x14ac:dyDescent="0.25">
      <c r="A57" s="612"/>
      <c r="B57" s="612"/>
      <c r="C57" s="460"/>
      <c r="D57" s="460"/>
      <c r="E57" s="460"/>
      <c r="F57" s="460"/>
      <c r="G57" s="358"/>
      <c r="H57" s="461"/>
      <c r="I57" s="462"/>
      <c r="J57" s="461"/>
      <c r="K57" s="462"/>
      <c r="L57" s="461"/>
      <c r="M57" s="462"/>
      <c r="N57" s="461"/>
      <c r="O57" s="462"/>
      <c r="P57" s="397">
        <f t="shared" si="1"/>
        <v>0</v>
      </c>
      <c r="Q57" s="395">
        <f t="shared" si="2"/>
        <v>0</v>
      </c>
      <c r="R57" s="358"/>
      <c r="S57" s="358"/>
      <c r="T57" s="358"/>
      <c r="U57" s="358"/>
    </row>
    <row r="58" spans="1:21" ht="15.75" x14ac:dyDescent="0.25">
      <c r="A58" s="610" t="s">
        <v>1504</v>
      </c>
      <c r="B58" s="610" t="s">
        <v>1523</v>
      </c>
      <c r="C58" s="460"/>
      <c r="D58" s="460"/>
      <c r="E58" s="460"/>
      <c r="F58" s="460"/>
      <c r="G58" s="358"/>
      <c r="H58" s="461"/>
      <c r="I58" s="462"/>
      <c r="J58" s="461"/>
      <c r="K58" s="462"/>
      <c r="L58" s="461"/>
      <c r="M58" s="462"/>
      <c r="N58" s="461"/>
      <c r="O58" s="462"/>
      <c r="P58" s="397">
        <f t="shared" si="1"/>
        <v>0</v>
      </c>
      <c r="Q58" s="395">
        <f t="shared" si="2"/>
        <v>0</v>
      </c>
      <c r="R58" s="358"/>
      <c r="S58" s="358"/>
      <c r="T58" s="358"/>
      <c r="U58" s="358"/>
    </row>
    <row r="59" spans="1:21" ht="15.75" x14ac:dyDescent="0.25">
      <c r="A59" s="611"/>
      <c r="B59" s="611"/>
      <c r="C59" s="460"/>
      <c r="D59" s="460"/>
      <c r="E59" s="460"/>
      <c r="F59" s="460"/>
      <c r="G59" s="358"/>
      <c r="H59" s="461"/>
      <c r="I59" s="462"/>
      <c r="J59" s="461"/>
      <c r="K59" s="462"/>
      <c r="L59" s="461"/>
      <c r="M59" s="462"/>
      <c r="N59" s="461"/>
      <c r="O59" s="462"/>
      <c r="P59" s="397">
        <f t="shared" si="1"/>
        <v>0</v>
      </c>
      <c r="Q59" s="395">
        <f t="shared" si="2"/>
        <v>0</v>
      </c>
      <c r="R59" s="358"/>
      <c r="S59" s="358"/>
      <c r="T59" s="358"/>
      <c r="U59" s="358"/>
    </row>
    <row r="60" spans="1:21" ht="15.75" x14ac:dyDescent="0.25">
      <c r="A60" s="611"/>
      <c r="B60" s="611"/>
      <c r="C60" s="460"/>
      <c r="D60" s="460"/>
      <c r="E60" s="460"/>
      <c r="F60" s="460"/>
      <c r="G60" s="358"/>
      <c r="H60" s="461"/>
      <c r="I60" s="462"/>
      <c r="J60" s="461"/>
      <c r="K60" s="462"/>
      <c r="L60" s="461"/>
      <c r="M60" s="462"/>
      <c r="N60" s="461"/>
      <c r="O60" s="462"/>
      <c r="P60" s="397">
        <f t="shared" si="1"/>
        <v>0</v>
      </c>
      <c r="Q60" s="395">
        <f t="shared" si="2"/>
        <v>0</v>
      </c>
      <c r="R60" s="358"/>
      <c r="S60" s="358"/>
      <c r="T60" s="358"/>
      <c r="U60" s="358"/>
    </row>
    <row r="61" spans="1:21" ht="15.75" x14ac:dyDescent="0.25">
      <c r="A61" s="611"/>
      <c r="B61" s="612"/>
      <c r="C61" s="460"/>
      <c r="D61" s="460"/>
      <c r="E61" s="460"/>
      <c r="F61" s="460"/>
      <c r="G61" s="358"/>
      <c r="H61" s="461"/>
      <c r="I61" s="462"/>
      <c r="J61" s="461"/>
      <c r="K61" s="462"/>
      <c r="L61" s="461"/>
      <c r="M61" s="462"/>
      <c r="N61" s="461"/>
      <c r="O61" s="462"/>
      <c r="P61" s="397">
        <f t="shared" si="1"/>
        <v>0</v>
      </c>
      <c r="Q61" s="395">
        <f t="shared" si="2"/>
        <v>0</v>
      </c>
      <c r="R61" s="358"/>
      <c r="S61" s="358"/>
      <c r="T61" s="358"/>
      <c r="U61" s="358"/>
    </row>
    <row r="62" spans="1:21" ht="15.75" x14ac:dyDescent="0.25">
      <c r="A62" s="611"/>
      <c r="B62" s="610" t="s">
        <v>1524</v>
      </c>
      <c r="C62" s="460"/>
      <c r="D62" s="460"/>
      <c r="E62" s="460"/>
      <c r="F62" s="460"/>
      <c r="G62" s="358"/>
      <c r="H62" s="461"/>
      <c r="I62" s="462"/>
      <c r="J62" s="461"/>
      <c r="K62" s="462"/>
      <c r="L62" s="461"/>
      <c r="M62" s="462"/>
      <c r="N62" s="461"/>
      <c r="O62" s="462"/>
      <c r="P62" s="397">
        <f t="shared" si="1"/>
        <v>0</v>
      </c>
      <c r="Q62" s="395">
        <f t="shared" si="2"/>
        <v>0</v>
      </c>
      <c r="R62" s="358"/>
      <c r="S62" s="358"/>
      <c r="T62" s="358"/>
      <c r="U62" s="358"/>
    </row>
    <row r="63" spans="1:21" ht="15.75" x14ac:dyDescent="0.25">
      <c r="A63" s="611"/>
      <c r="B63" s="611"/>
      <c r="C63" s="460"/>
      <c r="D63" s="460"/>
      <c r="E63" s="460"/>
      <c r="F63" s="460"/>
      <c r="G63" s="358"/>
      <c r="H63" s="461"/>
      <c r="I63" s="462"/>
      <c r="J63" s="461"/>
      <c r="K63" s="462"/>
      <c r="L63" s="461"/>
      <c r="M63" s="462"/>
      <c r="N63" s="461"/>
      <c r="O63" s="462"/>
      <c r="P63" s="397">
        <f t="shared" si="1"/>
        <v>0</v>
      </c>
      <c r="Q63" s="395">
        <f t="shared" si="2"/>
        <v>0</v>
      </c>
      <c r="R63" s="358"/>
      <c r="S63" s="358"/>
      <c r="T63" s="358"/>
      <c r="U63" s="358"/>
    </row>
    <row r="64" spans="1:21" ht="15.75" x14ac:dyDescent="0.25">
      <c r="A64" s="611"/>
      <c r="B64" s="611"/>
      <c r="C64" s="460"/>
      <c r="D64" s="460"/>
      <c r="E64" s="460"/>
      <c r="F64" s="460"/>
      <c r="G64" s="358"/>
      <c r="H64" s="461"/>
      <c r="I64" s="462"/>
      <c r="J64" s="461"/>
      <c r="K64" s="462"/>
      <c r="L64" s="461"/>
      <c r="M64" s="462"/>
      <c r="N64" s="461"/>
      <c r="O64" s="462"/>
      <c r="P64" s="397">
        <f t="shared" si="1"/>
        <v>0</v>
      </c>
      <c r="Q64" s="395">
        <f t="shared" si="2"/>
        <v>0</v>
      </c>
      <c r="R64" s="358"/>
      <c r="S64" s="358"/>
      <c r="T64" s="358"/>
      <c r="U64" s="358"/>
    </row>
    <row r="65" spans="1:21" ht="15.75" x14ac:dyDescent="0.25">
      <c r="A65" s="611"/>
      <c r="B65" s="612"/>
      <c r="C65" s="460"/>
      <c r="D65" s="460"/>
      <c r="E65" s="460"/>
      <c r="F65" s="460"/>
      <c r="G65" s="358"/>
      <c r="H65" s="461"/>
      <c r="I65" s="462"/>
      <c r="J65" s="461"/>
      <c r="K65" s="462"/>
      <c r="L65" s="461"/>
      <c r="M65" s="462"/>
      <c r="N65" s="461"/>
      <c r="O65" s="462"/>
      <c r="P65" s="397">
        <f t="shared" si="1"/>
        <v>0</v>
      </c>
      <c r="Q65" s="395">
        <f t="shared" si="2"/>
        <v>0</v>
      </c>
      <c r="R65" s="358"/>
      <c r="S65" s="358"/>
      <c r="T65" s="358"/>
      <c r="U65" s="358"/>
    </row>
    <row r="66" spans="1:21" ht="15.75" x14ac:dyDescent="0.25">
      <c r="A66" s="611"/>
      <c r="B66" s="610" t="s">
        <v>1525</v>
      </c>
      <c r="C66" s="460"/>
      <c r="D66" s="460"/>
      <c r="E66" s="460"/>
      <c r="F66" s="460"/>
      <c r="G66" s="358"/>
      <c r="H66" s="461"/>
      <c r="I66" s="462"/>
      <c r="J66" s="461"/>
      <c r="K66" s="462"/>
      <c r="L66" s="461"/>
      <c r="M66" s="462"/>
      <c r="N66" s="461"/>
      <c r="O66" s="462"/>
      <c r="P66" s="397">
        <f t="shared" si="1"/>
        <v>0</v>
      </c>
      <c r="Q66" s="395">
        <f t="shared" si="2"/>
        <v>0</v>
      </c>
      <c r="R66" s="358"/>
      <c r="S66" s="358"/>
      <c r="T66" s="358"/>
      <c r="U66" s="358"/>
    </row>
    <row r="67" spans="1:21" ht="15.75" x14ac:dyDescent="0.25">
      <c r="A67" s="611"/>
      <c r="B67" s="611"/>
      <c r="C67" s="460"/>
      <c r="D67" s="460"/>
      <c r="E67" s="460"/>
      <c r="F67" s="460"/>
      <c r="G67" s="358"/>
      <c r="H67" s="461"/>
      <c r="I67" s="462"/>
      <c r="J67" s="461"/>
      <c r="K67" s="462"/>
      <c r="L67" s="461"/>
      <c r="M67" s="462"/>
      <c r="N67" s="461"/>
      <c r="O67" s="462"/>
      <c r="P67" s="397">
        <f t="shared" si="1"/>
        <v>0</v>
      </c>
      <c r="Q67" s="395">
        <f t="shared" si="2"/>
        <v>0</v>
      </c>
      <c r="R67" s="358"/>
      <c r="S67" s="358"/>
      <c r="T67" s="358"/>
      <c r="U67" s="358"/>
    </row>
    <row r="68" spans="1:21" ht="15.75" x14ac:dyDescent="0.25">
      <c r="A68" s="611"/>
      <c r="B68" s="611"/>
      <c r="C68" s="460"/>
      <c r="D68" s="460"/>
      <c r="E68" s="460"/>
      <c r="F68" s="460"/>
      <c r="G68" s="358"/>
      <c r="H68" s="461"/>
      <c r="I68" s="462"/>
      <c r="J68" s="461"/>
      <c r="K68" s="462"/>
      <c r="L68" s="461"/>
      <c r="M68" s="462"/>
      <c r="N68" s="461"/>
      <c r="O68" s="462"/>
      <c r="P68" s="397">
        <f t="shared" si="1"/>
        <v>0</v>
      </c>
      <c r="Q68" s="395">
        <f t="shared" si="2"/>
        <v>0</v>
      </c>
      <c r="R68" s="358"/>
      <c r="S68" s="358"/>
      <c r="T68" s="358"/>
      <c r="U68" s="358"/>
    </row>
    <row r="69" spans="1:21" ht="15.75" x14ac:dyDescent="0.25">
      <c r="A69" s="611"/>
      <c r="B69" s="612"/>
      <c r="C69" s="460"/>
      <c r="D69" s="460"/>
      <c r="E69" s="460"/>
      <c r="F69" s="460"/>
      <c r="G69" s="358"/>
      <c r="H69" s="461"/>
      <c r="I69" s="462"/>
      <c r="J69" s="461"/>
      <c r="K69" s="462"/>
      <c r="L69" s="461"/>
      <c r="M69" s="462"/>
      <c r="N69" s="461"/>
      <c r="O69" s="462"/>
      <c r="P69" s="397">
        <f t="shared" si="1"/>
        <v>0</v>
      </c>
      <c r="Q69" s="395">
        <f t="shared" si="2"/>
        <v>0</v>
      </c>
      <c r="R69" s="358"/>
      <c r="S69" s="358"/>
      <c r="T69" s="358"/>
      <c r="U69" s="358"/>
    </row>
    <row r="70" spans="1:21" ht="15.75" x14ac:dyDescent="0.25">
      <c r="A70" s="611"/>
      <c r="B70" s="610" t="s">
        <v>1526</v>
      </c>
      <c r="C70" s="460"/>
      <c r="D70" s="460"/>
      <c r="E70" s="460"/>
      <c r="F70" s="460"/>
      <c r="G70" s="358"/>
      <c r="H70" s="461"/>
      <c r="I70" s="462"/>
      <c r="J70" s="461"/>
      <c r="K70" s="462"/>
      <c r="L70" s="461"/>
      <c r="M70" s="462"/>
      <c r="N70" s="461"/>
      <c r="O70" s="462"/>
      <c r="P70" s="397">
        <f t="shared" si="1"/>
        <v>0</v>
      </c>
      <c r="Q70" s="395">
        <f t="shared" si="2"/>
        <v>0</v>
      </c>
      <c r="R70" s="358"/>
      <c r="S70" s="358"/>
      <c r="T70" s="358"/>
      <c r="U70" s="358"/>
    </row>
    <row r="71" spans="1:21" ht="15.75" x14ac:dyDescent="0.25">
      <c r="A71" s="611"/>
      <c r="B71" s="611"/>
      <c r="C71" s="460"/>
      <c r="D71" s="460"/>
      <c r="E71" s="460"/>
      <c r="F71" s="460"/>
      <c r="G71" s="358"/>
      <c r="H71" s="461"/>
      <c r="I71" s="462"/>
      <c r="J71" s="461"/>
      <c r="K71" s="462"/>
      <c r="L71" s="461"/>
      <c r="M71" s="462"/>
      <c r="N71" s="461"/>
      <c r="O71" s="462"/>
      <c r="P71" s="397">
        <f t="shared" si="1"/>
        <v>0</v>
      </c>
      <c r="Q71" s="395">
        <f t="shared" si="2"/>
        <v>0</v>
      </c>
      <c r="R71" s="358"/>
      <c r="S71" s="358"/>
      <c r="T71" s="358"/>
      <c r="U71" s="358"/>
    </row>
    <row r="72" spans="1:21" ht="15.75" x14ac:dyDescent="0.25">
      <c r="A72" s="611"/>
      <c r="B72" s="611"/>
      <c r="C72" s="460"/>
      <c r="D72" s="460"/>
      <c r="E72" s="460"/>
      <c r="F72" s="460"/>
      <c r="G72" s="358"/>
      <c r="H72" s="461"/>
      <c r="I72" s="462"/>
      <c r="J72" s="461"/>
      <c r="K72" s="462"/>
      <c r="L72" s="461"/>
      <c r="M72" s="462"/>
      <c r="N72" s="461"/>
      <c r="O72" s="462"/>
      <c r="P72" s="397">
        <f t="shared" si="1"/>
        <v>0</v>
      </c>
      <c r="Q72" s="395">
        <f t="shared" si="2"/>
        <v>0</v>
      </c>
      <c r="R72" s="358"/>
      <c r="S72" s="358"/>
      <c r="T72" s="358"/>
      <c r="U72" s="358"/>
    </row>
    <row r="73" spans="1:21" ht="15.75" x14ac:dyDescent="0.25">
      <c r="A73" s="612"/>
      <c r="B73" s="612"/>
      <c r="C73" s="460"/>
      <c r="D73" s="460"/>
      <c r="E73" s="460"/>
      <c r="F73" s="460"/>
      <c r="G73" s="358"/>
      <c r="H73" s="358"/>
      <c r="I73" s="462"/>
      <c r="J73" s="358"/>
      <c r="K73" s="462"/>
      <c r="L73" s="358"/>
      <c r="M73" s="462"/>
      <c r="N73" s="358"/>
      <c r="O73" s="462"/>
      <c r="P73" s="397">
        <f t="shared" ref="P73:Q73" si="3">H73+J73+L73+N73</f>
        <v>0</v>
      </c>
      <c r="Q73" s="395">
        <f t="shared" si="3"/>
        <v>0</v>
      </c>
      <c r="R73" s="463"/>
      <c r="S73" s="358"/>
      <c r="T73" s="358"/>
      <c r="U73" s="358"/>
    </row>
    <row r="74" spans="1:21" ht="15.75" x14ac:dyDescent="0.25">
      <c r="A74" s="295"/>
      <c r="B74" s="296"/>
      <c r="C74" s="296"/>
      <c r="D74" s="296"/>
      <c r="E74" s="295" t="s">
        <v>1506</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xWindow="1234" yWindow="496"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70" zoomScaleNormal="70" workbookViewId="0">
      <pane ySplit="11" topLeftCell="A247" activePane="bottomLeft" state="frozen"/>
      <selection activeCell="A11" sqref="A11"/>
      <selection pane="bottomLeft" activeCell="B249" sqref="B24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4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t="14.45" hidden="1" x14ac:dyDescent="0.3">
      <c r="K2" s="160"/>
      <c r="Z2" s="437"/>
      <c r="AB2" s="122" t="s">
        <v>128</v>
      </c>
      <c r="AC2" s="122" t="s">
        <v>129</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ht="14.45" x14ac:dyDescent="0.3">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ht="14.45" x14ac:dyDescent="0.3">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ht="14.45" x14ac:dyDescent="0.3">
      <c r="B8" s="91"/>
      <c r="C8" s="89" t="s">
        <v>1691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ht="14.45" x14ac:dyDescent="0.3">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5">
      <c r="K10" s="604" t="s">
        <v>392</v>
      </c>
      <c r="L10" s="604"/>
      <c r="M10" s="604"/>
      <c r="N10" s="604"/>
      <c r="O10" s="604"/>
      <c r="P10" s="604"/>
      <c r="Q10" s="604"/>
      <c r="R10" s="604"/>
      <c r="S10" s="604"/>
      <c r="T10" s="604"/>
      <c r="U10" s="604"/>
      <c r="V10" s="604"/>
      <c r="W10" s="604"/>
      <c r="X10" s="604"/>
      <c r="Y10" s="604"/>
      <c r="Z10" s="604"/>
      <c r="AA10" s="604"/>
    </row>
    <row r="11" spans="1:571" ht="79.5" thickBot="1" x14ac:dyDescent="0.3">
      <c r="A11" s="369"/>
      <c r="B11" s="320" t="s">
        <v>132</v>
      </c>
      <c r="C11" s="193" t="s">
        <v>131</v>
      </c>
      <c r="D11" s="194" t="s">
        <v>128</v>
      </c>
      <c r="E11" s="211" t="s">
        <v>1690</v>
      </c>
      <c r="F11" s="194" t="s">
        <v>247</v>
      </c>
      <c r="G11" s="194" t="s">
        <v>459</v>
      </c>
      <c r="H11" s="194" t="s">
        <v>461</v>
      </c>
      <c r="I11" s="211" t="s">
        <v>462</v>
      </c>
      <c r="J11" s="194" t="s">
        <v>460</v>
      </c>
      <c r="K11" s="338" t="s">
        <v>1356</v>
      </c>
      <c r="L11" s="338" t="s">
        <v>1358</v>
      </c>
      <c r="M11" s="338" t="s">
        <v>470</v>
      </c>
      <c r="N11" s="338" t="s">
        <v>1357</v>
      </c>
      <c r="O11" s="338" t="s">
        <v>1359</v>
      </c>
      <c r="P11" s="338" t="s">
        <v>471</v>
      </c>
      <c r="Q11" s="338" t="s">
        <v>1360</v>
      </c>
      <c r="R11" s="338" t="s">
        <v>1361</v>
      </c>
      <c r="S11" s="338" t="s">
        <v>1362</v>
      </c>
      <c r="T11" s="338" t="s">
        <v>1447</v>
      </c>
      <c r="U11" s="338" t="s">
        <v>1363</v>
      </c>
      <c r="V11" s="338" t="s">
        <v>1364</v>
      </c>
      <c r="W11" s="338" t="s">
        <v>1365</v>
      </c>
      <c r="X11" s="338" t="s">
        <v>1366</v>
      </c>
      <c r="Y11" s="338" t="s">
        <v>1367</v>
      </c>
      <c r="Z11" s="338" t="s">
        <v>1472</v>
      </c>
      <c r="AA11" s="338" t="s">
        <v>1507</v>
      </c>
      <c r="AB11" s="337"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ht="14.45" x14ac:dyDescent="0.3">
      <c r="A12" s="368"/>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ht="14.45" x14ac:dyDescent="0.3">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t="14.45" x14ac:dyDescent="0.3">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t="14.45" x14ac:dyDescent="0.3">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t="14.45" x14ac:dyDescent="0.3">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t="14.45" x14ac:dyDescent="0.3">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t="14.45" x14ac:dyDescent="0.3">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t="14.45" x14ac:dyDescent="0.3">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t="14.45" x14ac:dyDescent="0.3">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t="14.45" x14ac:dyDescent="0.3">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t="14.45" x14ac:dyDescent="0.3">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t="14.45" x14ac:dyDescent="0.3">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t="14.45" x14ac:dyDescent="0.3">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276</v>
      </c>
      <c r="C106" s="179" t="s">
        <v>160</v>
      </c>
      <c r="D106" s="180">
        <f>D107+D118+D133+D149+D164+D190+D207+D214</f>
        <v>2339892</v>
      </c>
      <c r="E106" s="180">
        <f>E107+E118+E133+E149+E164+E190+E207+E214</f>
        <v>1691212.36</v>
      </c>
      <c r="F106" s="180">
        <f t="shared" si="0"/>
        <v>4031104.3600000003</v>
      </c>
      <c r="G106" s="180">
        <f>G107+G118+G133+G149+G164+G190+G207+G214</f>
        <v>0</v>
      </c>
      <c r="H106" s="180">
        <f t="shared" si="4"/>
        <v>4031104.3600000003</v>
      </c>
      <c r="I106" s="180">
        <f>I107+I118+I133+I149+I164+I190+I207+I214</f>
        <v>0</v>
      </c>
      <c r="J106" s="180">
        <f t="shared" si="5"/>
        <v>4031104.3600000003</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72000</v>
      </c>
      <c r="R106" s="180">
        <f t="shared" si="297"/>
        <v>0</v>
      </c>
      <c r="S106" s="180">
        <f t="shared" si="297"/>
        <v>0</v>
      </c>
      <c r="T106" s="180">
        <f t="shared" ref="T106" si="298">T107+T118+T133+T149+T164+T190+T207+T214</f>
        <v>0</v>
      </c>
      <c r="U106" s="180">
        <f t="shared" si="297"/>
        <v>3952004.3600000003</v>
      </c>
      <c r="V106" s="180">
        <f t="shared" si="297"/>
        <v>7100</v>
      </c>
      <c r="W106" s="180">
        <f t="shared" si="297"/>
        <v>0</v>
      </c>
      <c r="X106" s="180">
        <f t="shared" si="297"/>
        <v>0</v>
      </c>
      <c r="Y106" s="180">
        <f t="shared" ref="Y106:Z106" si="299">Y107+Y118+Y133+Y149+Y164+Y190+Y207+Y214</f>
        <v>0</v>
      </c>
      <c r="Z106" s="180">
        <f t="shared" si="299"/>
        <v>0</v>
      </c>
      <c r="AA106" s="180">
        <f t="shared" si="297"/>
        <v>0</v>
      </c>
      <c r="AB106" s="180">
        <f t="shared" si="297"/>
        <v>1691212.36</v>
      </c>
      <c r="AC106" s="180">
        <f t="shared" si="297"/>
        <v>0</v>
      </c>
      <c r="AD106" s="180">
        <f t="shared" si="297"/>
        <v>2038292</v>
      </c>
      <c r="AE106" s="180">
        <f t="shared" si="9"/>
        <v>3729504.3600000003</v>
      </c>
      <c r="AF106" s="180">
        <f>AF107+AF118+AF133+AF149+AF164+AF190+AF207+AF214</f>
        <v>0</v>
      </c>
      <c r="AG106" s="180">
        <f>AG107+AG118+AG133+AG149+AG164+AG190+AG207+AG214</f>
        <v>0</v>
      </c>
      <c r="AH106" s="180">
        <f>AH107+AH118+AH133+AH149+AH164+AH190+AH207+AH214</f>
        <v>111250</v>
      </c>
      <c r="AI106" s="180">
        <f t="shared" si="10"/>
        <v>111250</v>
      </c>
      <c r="AJ106" s="180">
        <f>AJ107+AJ118+AJ133+AJ149+AJ164+AJ190+AJ207+AJ214</f>
        <v>72000</v>
      </c>
      <c r="AK106" s="180">
        <f>AK107+AK118+AK133+AK149+AK164+AK190+AK207+AK214</f>
        <v>0</v>
      </c>
      <c r="AL106" s="180">
        <f>AL107+AL118+AL133+AL149+AL164+AL190+AL207+AL214</f>
        <v>0</v>
      </c>
      <c r="AM106" s="180">
        <f t="shared" si="11"/>
        <v>72000</v>
      </c>
      <c r="AN106" s="180">
        <f>AN107+AN118+AN133+AN149+AN164+AN190+AN207+AN214</f>
        <v>81250</v>
      </c>
      <c r="AO106" s="180">
        <f>AO107+AO118+AO133+AO149+AO164+AO190+AO207+AO214</f>
        <v>30000</v>
      </c>
      <c r="AP106" s="180">
        <f>AP107+AP118+AP133+AP149+AP164+AP190+AP207+AP214</f>
        <v>7100</v>
      </c>
      <c r="AQ106" s="180">
        <f t="shared" si="12"/>
        <v>118350</v>
      </c>
      <c r="AR106" s="180">
        <f t="shared" si="13"/>
        <v>4031104.3600000003</v>
      </c>
    </row>
    <row r="107" spans="2:44" ht="14.45" x14ac:dyDescent="0.3">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t="14.45" x14ac:dyDescent="0.3">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t="14.45" x14ac:dyDescent="0.3">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t="14.45" x14ac:dyDescent="0.3">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t="14.45" x14ac:dyDescent="0.3">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t="14.45" x14ac:dyDescent="0.3">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t="14.45" x14ac:dyDescent="0.3">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t="14.45" x14ac:dyDescent="0.3">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t="14.45" x14ac:dyDescent="0.3">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t="14.45" x14ac:dyDescent="0.3">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286</v>
      </c>
      <c r="C149" s="191" t="s">
        <v>170</v>
      </c>
      <c r="D149" s="192">
        <f>SUM(D150:D163)</f>
        <v>2043292</v>
      </c>
      <c r="E149" s="192">
        <f>SUM(E150:E163)</f>
        <v>1691212.36</v>
      </c>
      <c r="F149" s="192">
        <f t="shared" si="300"/>
        <v>3734504.3600000003</v>
      </c>
      <c r="G149" s="192">
        <f>SUM(G150:G163)</f>
        <v>0</v>
      </c>
      <c r="H149" s="192">
        <f t="shared" si="4"/>
        <v>3734504.3600000003</v>
      </c>
      <c r="I149" s="192">
        <f>SUM(I150:I163)</f>
        <v>0</v>
      </c>
      <c r="J149" s="192">
        <f t="shared" si="5"/>
        <v>3734504.3600000003</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3729504.3600000003</v>
      </c>
      <c r="V149" s="192">
        <f t="shared" si="419"/>
        <v>5000</v>
      </c>
      <c r="W149" s="192">
        <f t="shared" ref="W149" si="422">SUM(W150:W163)</f>
        <v>0</v>
      </c>
      <c r="X149" s="192">
        <f t="shared" si="419"/>
        <v>0</v>
      </c>
      <c r="Y149" s="192">
        <f t="shared" ref="Y149:Z149" si="423">SUM(Y150:Y163)</f>
        <v>0</v>
      </c>
      <c r="Z149" s="192">
        <f t="shared" si="423"/>
        <v>0</v>
      </c>
      <c r="AA149" s="192">
        <f t="shared" si="419"/>
        <v>0</v>
      </c>
      <c r="AB149" s="192">
        <f t="shared" si="419"/>
        <v>1691212.36</v>
      </c>
      <c r="AC149" s="192">
        <f t="shared" si="419"/>
        <v>0</v>
      </c>
      <c r="AD149" s="192">
        <f t="shared" si="419"/>
        <v>2038292</v>
      </c>
      <c r="AE149" s="192">
        <f t="shared" si="9"/>
        <v>3729504.3600000003</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5000</v>
      </c>
      <c r="AQ149" s="192">
        <f t="shared" si="12"/>
        <v>5000</v>
      </c>
      <c r="AR149" s="192">
        <f t="shared" si="13"/>
        <v>3734504.3600000003</v>
      </c>
    </row>
    <row r="150" spans="2:44" ht="14.45" x14ac:dyDescent="0.3">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5000</v>
      </c>
      <c r="G158" s="183"/>
      <c r="H158" s="183">
        <f t="shared" si="432"/>
        <v>5000</v>
      </c>
      <c r="I158" s="183"/>
      <c r="J158" s="183">
        <f t="shared" si="433"/>
        <v>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Q158" s="183">
        <f t="shared" si="437"/>
        <v>5000</v>
      </c>
      <c r="AR158" s="183">
        <f t="shared" si="438"/>
        <v>5000</v>
      </c>
    </row>
    <row r="159" spans="2:44" ht="14.45" x14ac:dyDescent="0.3">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2038292</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1691212.36</v>
      </c>
      <c r="F161" s="183">
        <f t="shared" si="439"/>
        <v>3729504.3600000003</v>
      </c>
      <c r="G161" s="183"/>
      <c r="H161" s="183">
        <f t="shared" si="440"/>
        <v>3729504.3600000003</v>
      </c>
      <c r="I161" s="183"/>
      <c r="J161" s="183">
        <f t="shared" si="441"/>
        <v>3729504.3600000003</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3729504.3600000003</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1691212.36</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2038292</v>
      </c>
      <c r="AE161" s="183">
        <f t="shared" si="442"/>
        <v>3729504.3600000003</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3729504.3600000003</v>
      </c>
    </row>
    <row r="162" spans="2:44" ht="14.45" x14ac:dyDescent="0.3">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291</v>
      </c>
      <c r="C164" s="191" t="s">
        <v>175</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ht="14.45" x14ac:dyDescent="0.3">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t="14.45" x14ac:dyDescent="0.3">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t="14.45" x14ac:dyDescent="0.3">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t="14.45" x14ac:dyDescent="0.3">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t="14.45" x14ac:dyDescent="0.3">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t="14.45" x14ac:dyDescent="0.3">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ht="14.45" x14ac:dyDescent="0.3">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ht="14.45" x14ac:dyDescent="0.3">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t="14.45" x14ac:dyDescent="0.3">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t="14.45" x14ac:dyDescent="0.3">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t="14.45" x14ac:dyDescent="0.3">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t="14.45" x14ac:dyDescent="0.3">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t="14.45" x14ac:dyDescent="0.3">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t="14.45" x14ac:dyDescent="0.3">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t="14.45" x14ac:dyDescent="0.3">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t="14.45" x14ac:dyDescent="0.3">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t="14.45" x14ac:dyDescent="0.3">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t="14.45" x14ac:dyDescent="0.3">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t="14.45" x14ac:dyDescent="0.3">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t="14.45" x14ac:dyDescent="0.3">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t="14.45" x14ac:dyDescent="0.3">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t="14.45" x14ac:dyDescent="0.3">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t="14.45" x14ac:dyDescent="0.3">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ht="14.45" x14ac:dyDescent="0.3">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t="14.45" x14ac:dyDescent="0.3">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ht="14.45" x14ac:dyDescent="0.3">
      <c r="B190" s="190" t="s">
        <v>298</v>
      </c>
      <c r="C190" s="191" t="s">
        <v>178</v>
      </c>
      <c r="D190" s="192">
        <f>D191+D199</f>
        <v>296600</v>
      </c>
      <c r="E190" s="192">
        <f>E191+E199</f>
        <v>0</v>
      </c>
      <c r="F190" s="192">
        <f t="shared" si="300"/>
        <v>296600</v>
      </c>
      <c r="G190" s="192">
        <f>G191+G199</f>
        <v>0</v>
      </c>
      <c r="H190" s="192">
        <f t="shared" si="4"/>
        <v>296600</v>
      </c>
      <c r="I190" s="192">
        <f>I191+I199</f>
        <v>0</v>
      </c>
      <c r="J190" s="192">
        <f t="shared" si="5"/>
        <v>296600</v>
      </c>
      <c r="K190" s="192">
        <f>K191+K199</f>
        <v>0</v>
      </c>
      <c r="L190" s="192">
        <f t="shared" ref="L190:AA190" si="491">L191+L199</f>
        <v>0</v>
      </c>
      <c r="M190" s="192">
        <f t="shared" si="491"/>
        <v>0</v>
      </c>
      <c r="N190" s="192">
        <f t="shared" si="491"/>
        <v>0</v>
      </c>
      <c r="O190" s="192">
        <f t="shared" si="491"/>
        <v>0</v>
      </c>
      <c r="P190" s="192">
        <f t="shared" si="491"/>
        <v>0</v>
      </c>
      <c r="Q190" s="192">
        <f t="shared" si="491"/>
        <v>72000</v>
      </c>
      <c r="R190" s="192">
        <f t="shared" si="491"/>
        <v>0</v>
      </c>
      <c r="S190" s="192">
        <f t="shared" si="491"/>
        <v>0</v>
      </c>
      <c r="T190" s="192">
        <f t="shared" si="491"/>
        <v>0</v>
      </c>
      <c r="U190" s="192">
        <f t="shared" si="491"/>
        <v>222500</v>
      </c>
      <c r="V190" s="192">
        <f t="shared" si="491"/>
        <v>2100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111250</v>
      </c>
      <c r="AI190" s="192">
        <f t="shared" si="10"/>
        <v>111250</v>
      </c>
      <c r="AJ190" s="192">
        <f t="shared" ref="AJ190" si="499">AJ191+AJ199</f>
        <v>72000</v>
      </c>
      <c r="AK190" s="192">
        <f t="shared" ref="AK190" si="500">AK191+AK199</f>
        <v>0</v>
      </c>
      <c r="AL190" s="192">
        <f t="shared" ref="AL190" si="501">AL191+AL199</f>
        <v>0</v>
      </c>
      <c r="AM190" s="192">
        <f t="shared" si="11"/>
        <v>72000</v>
      </c>
      <c r="AN190" s="192">
        <f t="shared" ref="AN190" si="502">AN191+AN199</f>
        <v>81250</v>
      </c>
      <c r="AO190" s="192">
        <f t="shared" ref="AO190" si="503">AO191+AO199</f>
        <v>30000</v>
      </c>
      <c r="AP190" s="192">
        <f t="shared" ref="AP190" si="504">AP191+AP199</f>
        <v>2100</v>
      </c>
      <c r="AQ190" s="192">
        <f t="shared" si="12"/>
        <v>113350</v>
      </c>
      <c r="AR190" s="192">
        <f t="shared" si="13"/>
        <v>296600</v>
      </c>
    </row>
    <row r="191" spans="2:44" ht="14.45" x14ac:dyDescent="0.3">
      <c r="B191" s="190" t="s">
        <v>299</v>
      </c>
      <c r="C191" s="191" t="s">
        <v>179</v>
      </c>
      <c r="D191" s="192">
        <f>SUM(D192:D198)</f>
        <v>2100</v>
      </c>
      <c r="E191" s="192">
        <f>SUM(E192:E198)</f>
        <v>0</v>
      </c>
      <c r="F191" s="192">
        <f>D191+E191</f>
        <v>2100</v>
      </c>
      <c r="G191" s="192">
        <f>SUM(G192:G198)</f>
        <v>0</v>
      </c>
      <c r="H191" s="192">
        <f>F191-G191</f>
        <v>2100</v>
      </c>
      <c r="I191" s="192">
        <f>SUM(I192:I198)</f>
        <v>0</v>
      </c>
      <c r="J191" s="192">
        <f>F191-I191</f>
        <v>2100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2100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2100</v>
      </c>
      <c r="AQ191" s="192">
        <f>AN191+AO191+AP191</f>
        <v>2100</v>
      </c>
      <c r="AR191" s="192">
        <f>AE191+AI191+AM191+AQ191</f>
        <v>2100</v>
      </c>
    </row>
    <row r="192" spans="2:44" ht="14.45" x14ac:dyDescent="0.3">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2100</v>
      </c>
      <c r="G192" s="183"/>
      <c r="H192" s="183">
        <f>F192-G192</f>
        <v>2100</v>
      </c>
      <c r="I192" s="183"/>
      <c r="J192" s="183">
        <f>F192-I192</f>
        <v>2100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v>
      </c>
      <c r="AQ192" s="183">
        <f>AN192+AO192+AP192</f>
        <v>2100</v>
      </c>
      <c r="AR192" s="183">
        <f>AE192+AI192+AM192+AQ192</f>
        <v>2100</v>
      </c>
    </row>
    <row r="193" spans="2:44" ht="14.45" x14ac:dyDescent="0.3">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ht="14.45" x14ac:dyDescent="0.3">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t="14.45" x14ac:dyDescent="0.3">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t="14.45" x14ac:dyDescent="0.3">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ht="14.45" x14ac:dyDescent="0.3">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t="14.45" x14ac:dyDescent="0.3">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ht="14.45" x14ac:dyDescent="0.3">
      <c r="B199" s="190" t="s">
        <v>300</v>
      </c>
      <c r="C199" s="191" t="s">
        <v>180</v>
      </c>
      <c r="D199" s="192">
        <f>SUM(D200:D206)</f>
        <v>294500</v>
      </c>
      <c r="E199" s="192">
        <f>SUM(E200:E206)</f>
        <v>0</v>
      </c>
      <c r="F199" s="192">
        <f>D199+E199</f>
        <v>294500</v>
      </c>
      <c r="G199" s="192">
        <f t="shared" ref="G199:I199" si="535">SUM(G200:G206)</f>
        <v>0</v>
      </c>
      <c r="H199" s="192">
        <f>F199-G199</f>
        <v>294500</v>
      </c>
      <c r="I199" s="192">
        <f t="shared" si="535"/>
        <v>0</v>
      </c>
      <c r="J199" s="192">
        <f>F199-I199</f>
        <v>294500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72000</v>
      </c>
      <c r="R199" s="192">
        <f t="shared" si="536"/>
        <v>0</v>
      </c>
      <c r="S199" s="192">
        <f t="shared" si="536"/>
        <v>0</v>
      </c>
      <c r="T199" s="192">
        <f t="shared" ref="T199" si="538">SUM(T200:T206)</f>
        <v>0</v>
      </c>
      <c r="U199" s="192">
        <f t="shared" si="536"/>
        <v>222500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111250</v>
      </c>
      <c r="AI199" s="192">
        <f>AF199+AG199+AH199</f>
        <v>111250</v>
      </c>
      <c r="AJ199" s="192">
        <f t="shared" si="536"/>
        <v>72000</v>
      </c>
      <c r="AK199" s="192">
        <f t="shared" si="536"/>
        <v>0</v>
      </c>
      <c r="AL199" s="192">
        <f t="shared" si="536"/>
        <v>0</v>
      </c>
      <c r="AM199" s="192">
        <f>AJ199+AK199+AL199</f>
        <v>72000</v>
      </c>
      <c r="AN199" s="192">
        <f t="shared" si="536"/>
        <v>81250</v>
      </c>
      <c r="AO199" s="192">
        <f t="shared" si="536"/>
        <v>30000</v>
      </c>
      <c r="AP199" s="192">
        <f t="shared" si="536"/>
        <v>0</v>
      </c>
      <c r="AQ199" s="192">
        <f>AN199+AO199+AP199</f>
        <v>111250</v>
      </c>
      <c r="AR199" s="192">
        <f>AE199+AI199+AM199+AQ199</f>
        <v>294500</v>
      </c>
    </row>
    <row r="200" spans="2:44" ht="14.45" x14ac:dyDescent="0.3">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ht="14.45" x14ac:dyDescent="0.3">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294500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294500</v>
      </c>
      <c r="G201" s="183"/>
      <c r="H201" s="183">
        <f t="shared" si="541"/>
        <v>294500</v>
      </c>
      <c r="I201" s="183"/>
      <c r="J201" s="183">
        <f t="shared" si="542"/>
        <v>294500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222500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111250</v>
      </c>
      <c r="AI201" s="183">
        <f t="shared" si="544"/>
        <v>111250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72000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81250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111250</v>
      </c>
      <c r="AR201" s="183">
        <f t="shared" si="547"/>
        <v>294500</v>
      </c>
    </row>
    <row r="202" spans="2:44" ht="14.45" x14ac:dyDescent="0.3">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ht="14.45" x14ac:dyDescent="0.3">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t="14.45" x14ac:dyDescent="0.3">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ht="14.45" x14ac:dyDescent="0.3">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ht="14.45" x14ac:dyDescent="0.3">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t="14.45" x14ac:dyDescent="0.3">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t="14.45" x14ac:dyDescent="0.3">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t="14.45" x14ac:dyDescent="0.3">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t="14.45" x14ac:dyDescent="0.3">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t="14.45" x14ac:dyDescent="0.3">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t="14.45" x14ac:dyDescent="0.3">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t="14.45" x14ac:dyDescent="0.3">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ht="14.45" x14ac:dyDescent="0.3">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ht="14.45" x14ac:dyDescent="0.3">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ht="14.45" x14ac:dyDescent="0.3">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ht="14.45" x14ac:dyDescent="0.3">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ht="14.45" x14ac:dyDescent="0.3">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ht="14.45" x14ac:dyDescent="0.3">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ht="14.45" x14ac:dyDescent="0.3">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ht="14.45" x14ac:dyDescent="0.3">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ht="14.45" x14ac:dyDescent="0.3">
      <c r="B222" s="178" t="s">
        <v>308</v>
      </c>
      <c r="C222" s="179" t="s">
        <v>187</v>
      </c>
      <c r="D222" s="180">
        <f>D223+D235+D243+D260+D267+D312</f>
        <v>48150</v>
      </c>
      <c r="E222" s="180">
        <f>E223+E235+E243+E260+E267+E312</f>
        <v>15000</v>
      </c>
      <c r="F222" s="180">
        <f t="shared" ref="F222:F382" si="622">D222+E222</f>
        <v>63150</v>
      </c>
      <c r="G222" s="180">
        <f>G223+G235+G243+G260+G267+G312</f>
        <v>0</v>
      </c>
      <c r="H222" s="180">
        <f t="shared" ref="H222:H498" si="623">F222-G222</f>
        <v>63150</v>
      </c>
      <c r="I222" s="180">
        <f>I223+I235+I243+I260+I267+I312</f>
        <v>0</v>
      </c>
      <c r="J222" s="180">
        <f t="shared" ref="J222:J498" si="624">F222-I222</f>
        <v>63150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10000</v>
      </c>
      <c r="R222" s="180">
        <f t="shared" si="625"/>
        <v>10000</v>
      </c>
      <c r="S222" s="180">
        <f t="shared" si="625"/>
        <v>0</v>
      </c>
      <c r="T222" s="180">
        <f t="shared" ref="T222" si="626">T223+T235+T243+T260+T267+T312</f>
        <v>0</v>
      </c>
      <c r="U222" s="180">
        <f t="shared" si="625"/>
        <v>30000</v>
      </c>
      <c r="V222" s="180">
        <f t="shared" si="625"/>
        <v>3150</v>
      </c>
      <c r="W222" s="180">
        <f t="shared" si="625"/>
        <v>0</v>
      </c>
      <c r="X222" s="180">
        <f t="shared" si="625"/>
        <v>10000</v>
      </c>
      <c r="Y222" s="180">
        <f t="shared" ref="Y222:Z222" si="627">Y223+Y235+Y243+Y260+Y267+Y312</f>
        <v>0</v>
      </c>
      <c r="Z222" s="180">
        <f t="shared" si="627"/>
        <v>0</v>
      </c>
      <c r="AA222" s="180">
        <f t="shared" si="625"/>
        <v>0</v>
      </c>
      <c r="AB222" s="180">
        <f t="shared" si="625"/>
        <v>0</v>
      </c>
      <c r="AC222" s="180">
        <f t="shared" si="625"/>
        <v>0</v>
      </c>
      <c r="AD222" s="180">
        <f t="shared" si="625"/>
        <v>15000</v>
      </c>
      <c r="AE222" s="180">
        <f t="shared" ref="AE222:AE498" si="628">AB222+AC222+AD222</f>
        <v>15000</v>
      </c>
      <c r="AF222" s="180">
        <f>AF223+AF235+AF243+AF260+AF267+AF312</f>
        <v>15000</v>
      </c>
      <c r="AG222" s="180">
        <f>AG223+AG235+AG243+AG260+AG267+AG312</f>
        <v>0</v>
      </c>
      <c r="AH222" s="180">
        <f>AH223+AH235+AH243+AH260+AH267+AH312</f>
        <v>5000</v>
      </c>
      <c r="AI222" s="180">
        <f t="shared" ref="AI222:AI498" si="629">AF222+AG222+AH222</f>
        <v>20000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15000</v>
      </c>
      <c r="AP222" s="180">
        <f>AP223+AP235+AP243+AP260+AP267+AP312</f>
        <v>13150</v>
      </c>
      <c r="AQ222" s="180">
        <f t="shared" ref="AQ222:AQ498" si="631">AN222+AO222+AP222</f>
        <v>28150</v>
      </c>
      <c r="AR222" s="180">
        <f t="shared" ref="AR222:AR498" si="632">AE222+AI222+AM222+AQ222</f>
        <v>63150</v>
      </c>
    </row>
    <row r="223" spans="2:44" ht="14.45" x14ac:dyDescent="0.3">
      <c r="B223" s="190" t="s">
        <v>309</v>
      </c>
      <c r="C223" s="191" t="s">
        <v>188</v>
      </c>
      <c r="D223" s="192">
        <f>SUM(D224:D234)</f>
        <v>33150</v>
      </c>
      <c r="E223" s="192">
        <f>SUM(E224:E234)</f>
        <v>0</v>
      </c>
      <c r="F223" s="192">
        <f t="shared" si="622"/>
        <v>33150</v>
      </c>
      <c r="G223" s="192">
        <f>SUM(G224:G234)</f>
        <v>0</v>
      </c>
      <c r="H223" s="192">
        <f t="shared" si="623"/>
        <v>33150</v>
      </c>
      <c r="I223" s="192">
        <f>SUM(I224:I234)</f>
        <v>0</v>
      </c>
      <c r="J223" s="192">
        <f t="shared" si="624"/>
        <v>33150</v>
      </c>
      <c r="K223" s="192">
        <f t="shared" ref="K223:AD223" si="633">SUM(K224:K234)</f>
        <v>0</v>
      </c>
      <c r="L223" s="192">
        <f t="shared" si="633"/>
        <v>0</v>
      </c>
      <c r="M223" s="192">
        <f t="shared" si="633"/>
        <v>0</v>
      </c>
      <c r="N223" s="192">
        <f t="shared" si="633"/>
        <v>0</v>
      </c>
      <c r="O223" s="192">
        <f t="shared" si="633"/>
        <v>0</v>
      </c>
      <c r="P223" s="192">
        <f t="shared" si="633"/>
        <v>0</v>
      </c>
      <c r="Q223" s="192">
        <f t="shared" si="633"/>
        <v>10000</v>
      </c>
      <c r="R223" s="192">
        <f t="shared" si="633"/>
        <v>10000</v>
      </c>
      <c r="S223" s="192">
        <f t="shared" si="633"/>
        <v>0</v>
      </c>
      <c r="T223" s="192">
        <f t="shared" ref="T223" si="634">SUM(T224:T234)</f>
        <v>0</v>
      </c>
      <c r="U223" s="192">
        <f t="shared" si="633"/>
        <v>0</v>
      </c>
      <c r="V223" s="192">
        <f t="shared" si="633"/>
        <v>3150</v>
      </c>
      <c r="W223" s="192">
        <f t="shared" si="633"/>
        <v>0</v>
      </c>
      <c r="X223" s="192">
        <f t="shared" si="633"/>
        <v>10000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5000</v>
      </c>
      <c r="AI223" s="192">
        <f t="shared" si="629"/>
        <v>5000</v>
      </c>
      <c r="AJ223" s="192">
        <f>SUM(AJ224:AJ234)</f>
        <v>0</v>
      </c>
      <c r="AK223" s="192">
        <f>SUM(AK224:AK234)</f>
        <v>0</v>
      </c>
      <c r="AL223" s="192">
        <f>SUM(AL224:AL234)</f>
        <v>0</v>
      </c>
      <c r="AM223" s="192">
        <f t="shared" si="630"/>
        <v>0</v>
      </c>
      <c r="AN223" s="192">
        <f>SUM(AN224:AN234)</f>
        <v>0</v>
      </c>
      <c r="AO223" s="192">
        <f>SUM(AO224:AO234)</f>
        <v>15000</v>
      </c>
      <c r="AP223" s="192">
        <f>SUM(AP224:AP234)</f>
        <v>13150</v>
      </c>
      <c r="AQ223" s="192">
        <f t="shared" si="631"/>
        <v>28150</v>
      </c>
      <c r="AR223" s="192">
        <f t="shared" si="632"/>
        <v>33150</v>
      </c>
    </row>
    <row r="224" spans="2:44" ht="14.45" x14ac:dyDescent="0.3">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ht="14.45" x14ac:dyDescent="0.3">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33150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33150</v>
      </c>
      <c r="G225" s="183"/>
      <c r="H225" s="183">
        <f t="shared" si="623"/>
        <v>33150</v>
      </c>
      <c r="I225" s="183"/>
      <c r="J225" s="183">
        <f t="shared" si="624"/>
        <v>33150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225" s="183">
        <f t="shared" si="629"/>
        <v>5000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13150</v>
      </c>
      <c r="AQ225" s="183">
        <f t="shared" si="631"/>
        <v>28150</v>
      </c>
      <c r="AR225" s="183">
        <f t="shared" si="632"/>
        <v>33150</v>
      </c>
    </row>
    <row r="226" spans="2:44" ht="14.45" x14ac:dyDescent="0.3">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t="14.45" x14ac:dyDescent="0.3">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t="14.45" x14ac:dyDescent="0.3">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t="14.45" x14ac:dyDescent="0.3">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t="14.45" x14ac:dyDescent="0.3">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t="14.45" x14ac:dyDescent="0.3">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t="14.45" x14ac:dyDescent="0.3">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t="14.45" x14ac:dyDescent="0.3">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ht="14.45" x14ac:dyDescent="0.3">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ht="14.45" x14ac:dyDescent="0.3">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ht="14.45" x14ac:dyDescent="0.3">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t="14.45" x14ac:dyDescent="0.3">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t="14.45" x14ac:dyDescent="0.3">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ht="14.45" x14ac:dyDescent="0.3">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ht="14.45" x14ac:dyDescent="0.3">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t="14.45" x14ac:dyDescent="0.3">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ht="14.45" x14ac:dyDescent="0.3">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ht="14.45" x14ac:dyDescent="0.3">
      <c r="B243" s="190" t="s">
        <v>314</v>
      </c>
      <c r="C243" s="191" t="s">
        <v>191</v>
      </c>
      <c r="D243" s="192">
        <f>SUM(D244:D259)</f>
        <v>15000</v>
      </c>
      <c r="E243" s="192">
        <f>SUM(E244:E259)</f>
        <v>0</v>
      </c>
      <c r="F243" s="192">
        <f t="shared" si="622"/>
        <v>15000</v>
      </c>
      <c r="G243" s="192">
        <f>SUM(G244:G259)</f>
        <v>0</v>
      </c>
      <c r="H243" s="192">
        <f t="shared" si="623"/>
        <v>15000</v>
      </c>
      <c r="I243" s="192">
        <f>SUM(I244:I259)</f>
        <v>0</v>
      </c>
      <c r="J243" s="192">
        <f t="shared" si="624"/>
        <v>15000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15000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15000</v>
      </c>
      <c r="AG243" s="192">
        <f>SUM(AG244:AG259)</f>
        <v>0</v>
      </c>
      <c r="AH243" s="192">
        <f>SUM(AH244:AH259)</f>
        <v>0</v>
      </c>
      <c r="AI243" s="192">
        <f t="shared" si="629"/>
        <v>15000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15000</v>
      </c>
    </row>
    <row r="244" spans="2:44" ht="14.45" x14ac:dyDescent="0.3">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ht="14.45" x14ac:dyDescent="0.3">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ht="14.45" x14ac:dyDescent="0.3">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ht="14.45" x14ac:dyDescent="0.3">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ht="14.45" x14ac:dyDescent="0.3">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ht="14.45" x14ac:dyDescent="0.3">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15000</v>
      </c>
      <c r="G249" s="183"/>
      <c r="H249" s="183">
        <f t="shared" si="695"/>
        <v>15000</v>
      </c>
      <c r="I249" s="183"/>
      <c r="J249" s="183">
        <f t="shared" si="696"/>
        <v>15000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15000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15000</v>
      </c>
    </row>
    <row r="250" spans="2:44" ht="14.45" x14ac:dyDescent="0.3">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ht="14.45" x14ac:dyDescent="0.3">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ht="14.45" x14ac:dyDescent="0.3">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ht="14.45" x14ac:dyDescent="0.3">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t="14.45" x14ac:dyDescent="0.3">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t="14.45" x14ac:dyDescent="0.3">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t="14.45" x14ac:dyDescent="0.3">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t="14.45" x14ac:dyDescent="0.3">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t="14.45" x14ac:dyDescent="0.3">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t="14.45" x14ac:dyDescent="0.3">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t="14.45" x14ac:dyDescent="0.3">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t="14.45" x14ac:dyDescent="0.3">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t="14.45" x14ac:dyDescent="0.3">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ht="14.45" x14ac:dyDescent="0.3">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ht="14.45" x14ac:dyDescent="0.3">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ht="14.45" x14ac:dyDescent="0.3">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t="14.45" x14ac:dyDescent="0.3">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t="14.45" x14ac:dyDescent="0.3">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t="14.45" x14ac:dyDescent="0.3">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t="14.45" x14ac:dyDescent="0.3">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t="14.45" x14ac:dyDescent="0.3">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t="14.45" x14ac:dyDescent="0.3">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t="14.45" x14ac:dyDescent="0.3">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t="14.45" x14ac:dyDescent="0.3">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ht="14.45" x14ac:dyDescent="0.3">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ht="14.45" x14ac:dyDescent="0.3">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ht="14.45" x14ac:dyDescent="0.3">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t="14.45" x14ac:dyDescent="0.3">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t="14.45" x14ac:dyDescent="0.3">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t="14.45" x14ac:dyDescent="0.3">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t="14.45" x14ac:dyDescent="0.3">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ht="14.45" x14ac:dyDescent="0.3">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ht="14.45" x14ac:dyDescent="0.3">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t="14.45" x14ac:dyDescent="0.3">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t="14.45" x14ac:dyDescent="0.3">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0</v>
      </c>
      <c r="E312" s="192">
        <f>SUM(E313:E326)</f>
        <v>15000</v>
      </c>
      <c r="F312" s="192">
        <f t="shared" si="622"/>
        <v>15000</v>
      </c>
      <c r="G312" s="192">
        <f>SUM(G313:G326)</f>
        <v>0</v>
      </c>
      <c r="H312" s="192">
        <f t="shared" si="623"/>
        <v>15000</v>
      </c>
      <c r="I312" s="192">
        <f>SUM(I313:I326)</f>
        <v>0</v>
      </c>
      <c r="J312" s="192">
        <f t="shared" si="624"/>
        <v>15000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15000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15000</v>
      </c>
      <c r="AE312" s="192">
        <f t="shared" si="628"/>
        <v>15000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15000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83">
        <f t="shared" si="622"/>
        <v>15000</v>
      </c>
      <c r="G317" s="183"/>
      <c r="H317" s="183">
        <f t="shared" si="623"/>
        <v>15000</v>
      </c>
      <c r="I317" s="183"/>
      <c r="J317" s="183">
        <f t="shared" si="624"/>
        <v>15000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17" s="183">
        <f t="shared" si="628"/>
        <v>15000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15000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693000</v>
      </c>
      <c r="F327" s="180">
        <f t="shared" si="622"/>
        <v>693000</v>
      </c>
      <c r="G327" s="180">
        <f>G328+G345+G383+G389</f>
        <v>0</v>
      </c>
      <c r="H327" s="180">
        <f t="shared" si="623"/>
        <v>693000</v>
      </c>
      <c r="I327" s="180">
        <f>I328+I345+I383+I389</f>
        <v>0</v>
      </c>
      <c r="J327" s="180">
        <f t="shared" si="624"/>
        <v>693000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693000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4000</v>
      </c>
      <c r="AE327" s="180">
        <f t="shared" si="628"/>
        <v>4000</v>
      </c>
      <c r="AF327" s="180">
        <f>AF328+AF345+AF383+AF389</f>
        <v>0</v>
      </c>
      <c r="AG327" s="180">
        <f>AG328+AG345+AG383+AG389</f>
        <v>0</v>
      </c>
      <c r="AH327" s="180">
        <f>AH328+AH345+AH383+AH389</f>
        <v>0</v>
      </c>
      <c r="AI327" s="180">
        <f t="shared" si="629"/>
        <v>0</v>
      </c>
      <c r="AJ327" s="180">
        <f>AJ328+AJ345+AJ383+AJ389</f>
        <v>30000</v>
      </c>
      <c r="AK327" s="180">
        <f>AK328+AK345+AK383+AK389</f>
        <v>56000</v>
      </c>
      <c r="AL327" s="180">
        <f>AL328+AL345+AL383+AL389</f>
        <v>110000</v>
      </c>
      <c r="AM327" s="180">
        <f t="shared" si="630"/>
        <v>196000</v>
      </c>
      <c r="AN327" s="180">
        <f>AN328+AN345+AN383+AN389</f>
        <v>480000</v>
      </c>
      <c r="AO327" s="180">
        <f>AO328+AO345+AO383+AO389</f>
        <v>13000</v>
      </c>
      <c r="AP327" s="180">
        <f>AP328+AP345+AP383+AP389</f>
        <v>0</v>
      </c>
      <c r="AQ327" s="180">
        <f t="shared" si="631"/>
        <v>493000</v>
      </c>
      <c r="AR327" s="180">
        <f t="shared" si="632"/>
        <v>693000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663000</v>
      </c>
      <c r="F345" s="192">
        <f t="shared" si="622"/>
        <v>663000</v>
      </c>
      <c r="G345" s="192">
        <f>SUM(G346:G382)</f>
        <v>0</v>
      </c>
      <c r="H345" s="192">
        <f t="shared" si="623"/>
        <v>663000</v>
      </c>
      <c r="I345" s="192">
        <f>SUM(I346:I382)</f>
        <v>0</v>
      </c>
      <c r="J345" s="192">
        <f t="shared" si="624"/>
        <v>663000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663000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4000</v>
      </c>
      <c r="AE345" s="192">
        <f t="shared" si="628"/>
        <v>4000</v>
      </c>
      <c r="AF345" s="192">
        <f>SUM(AF346:AF382)</f>
        <v>0</v>
      </c>
      <c r="AG345" s="192">
        <f>SUM(AG346:AG382)</f>
        <v>0</v>
      </c>
      <c r="AH345" s="192">
        <f>SUM(AH346:AH382)</f>
        <v>0</v>
      </c>
      <c r="AI345" s="192">
        <f t="shared" si="629"/>
        <v>0</v>
      </c>
      <c r="AJ345" s="192">
        <f>SUM(AJ346:AJ382)</f>
        <v>0</v>
      </c>
      <c r="AK345" s="192">
        <f>SUM(AK346:AK382)</f>
        <v>56000</v>
      </c>
      <c r="AL345" s="192">
        <f>SUM(AL346:AL382)</f>
        <v>110000</v>
      </c>
      <c r="AM345" s="192">
        <f t="shared" si="630"/>
        <v>166000</v>
      </c>
      <c r="AN345" s="192">
        <f>SUM(AN346:AN382)</f>
        <v>480000</v>
      </c>
      <c r="AO345" s="192">
        <f>SUM(AO346:AO382)</f>
        <v>13000</v>
      </c>
      <c r="AP345" s="192">
        <f>SUM(AP346:AP382)</f>
        <v>0</v>
      </c>
      <c r="AQ345" s="192">
        <f t="shared" si="631"/>
        <v>493000</v>
      </c>
      <c r="AR345" s="192">
        <f t="shared" si="632"/>
        <v>663000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348" s="183">
        <f t="shared" si="622"/>
        <v>56000</v>
      </c>
      <c r="G348" s="183"/>
      <c r="H348" s="183">
        <f t="shared" si="623"/>
        <v>56000</v>
      </c>
      <c r="I348" s="183"/>
      <c r="J348" s="183">
        <f t="shared" si="624"/>
        <v>56000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56000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56000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49" s="183">
        <f t="shared" si="622"/>
        <v>15000</v>
      </c>
      <c r="G349" s="183"/>
      <c r="H349" s="183">
        <f t="shared" si="623"/>
        <v>15000</v>
      </c>
      <c r="I349" s="183"/>
      <c r="J349" s="183">
        <f t="shared" si="624"/>
        <v>15000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M349" s="183">
        <f t="shared" si="630"/>
        <v>15000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15000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F357" s="183">
        <f t="shared" si="622"/>
        <v>28000</v>
      </c>
      <c r="G357" s="183"/>
      <c r="H357" s="183">
        <f t="shared" si="623"/>
        <v>28000</v>
      </c>
      <c r="I357" s="183"/>
      <c r="J357" s="183">
        <f t="shared" si="624"/>
        <v>28000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M357" s="183">
        <f t="shared" si="630"/>
        <v>15000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13000</v>
      </c>
      <c r="AR357" s="183">
        <f t="shared" si="632"/>
        <v>28000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564000</v>
      </c>
      <c r="F366" s="183">
        <f t="shared" si="822"/>
        <v>564000</v>
      </c>
      <c r="G366" s="183"/>
      <c r="H366" s="183">
        <f t="shared" si="823"/>
        <v>564000</v>
      </c>
      <c r="I366" s="183"/>
      <c r="J366" s="183">
        <f t="shared" si="824"/>
        <v>564000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564000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66" s="183">
        <f t="shared" si="825"/>
        <v>4000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366" s="183">
        <f t="shared" si="827"/>
        <v>80000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480000</v>
      </c>
      <c r="AR366" s="183">
        <f t="shared" si="829"/>
        <v>564000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30000</v>
      </c>
      <c r="F383" s="192">
        <f t="shared" ref="F383:F498" si="830">D383+E383</f>
        <v>30000</v>
      </c>
      <c r="G383" s="192">
        <f>SUM(G384:G388)</f>
        <v>0</v>
      </c>
      <c r="H383" s="192">
        <f t="shared" si="623"/>
        <v>30000</v>
      </c>
      <c r="I383" s="192">
        <f>SUM(I384:I388)</f>
        <v>0</v>
      </c>
      <c r="J383" s="192">
        <f t="shared" si="624"/>
        <v>30000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30000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30000</v>
      </c>
      <c r="AK383" s="192">
        <f>SUM(AK384:AK388)</f>
        <v>0</v>
      </c>
      <c r="AL383" s="192">
        <f>SUM(AL384:AL388)</f>
        <v>0</v>
      </c>
      <c r="AM383" s="192">
        <f t="shared" si="630"/>
        <v>30000</v>
      </c>
      <c r="AN383" s="192">
        <f>SUM(AN384:AN388)</f>
        <v>0</v>
      </c>
      <c r="AO383" s="192">
        <f>SUM(AO384:AO388)</f>
        <v>0</v>
      </c>
      <c r="AP383" s="192">
        <f>SUM(AP384:AP388)</f>
        <v>0</v>
      </c>
      <c r="AQ383" s="192">
        <f t="shared" si="631"/>
        <v>0</v>
      </c>
      <c r="AR383" s="192">
        <f t="shared" si="632"/>
        <v>30000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85" s="183">
        <f t="shared" si="830"/>
        <v>30000</v>
      </c>
      <c r="G385" s="183"/>
      <c r="H385" s="183">
        <f t="shared" si="623"/>
        <v>30000</v>
      </c>
      <c r="I385" s="183"/>
      <c r="J385" s="183">
        <f t="shared" si="624"/>
        <v>30000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30000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30000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27"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D106+D222</f>
        <v>2388042</v>
      </c>
      <c r="E566" s="186">
        <f>E12+E106+E222+E327+E397+E499+E526+E560</f>
        <v>2399212.3600000003</v>
      </c>
      <c r="F566" s="186">
        <f t="shared" si="1050"/>
        <v>4787254.3600000003</v>
      </c>
      <c r="G566" s="186">
        <f>G12+G106+G222+G327+G397+G499+G526+G560</f>
        <v>0</v>
      </c>
      <c r="H566" s="186">
        <f>F566-G566</f>
        <v>4787254.3600000003</v>
      </c>
      <c r="I566" s="186">
        <f>I12+I106+I222+I327+I397+I499+I526+I560</f>
        <v>0</v>
      </c>
      <c r="J566" s="186">
        <f t="shared" si="1053"/>
        <v>4787254.3600000003</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82000</v>
      </c>
      <c r="R566" s="186">
        <f t="shared" si="1209"/>
        <v>10000</v>
      </c>
      <c r="S566" s="186">
        <f t="shared" si="1209"/>
        <v>0</v>
      </c>
      <c r="T566" s="186">
        <f t="shared" ref="T566" si="1211">T12+T106+T222+T327+T397+T499+T526+T560</f>
        <v>0</v>
      </c>
      <c r="U566" s="186">
        <f t="shared" si="1209"/>
        <v>4675004.3600000003</v>
      </c>
      <c r="V566" s="186">
        <f t="shared" si="1209"/>
        <v>10250</v>
      </c>
      <c r="W566" s="186">
        <f t="shared" ref="W566" si="1212">W12+W106+W222+W327+W397+W499+W526+W560</f>
        <v>0</v>
      </c>
      <c r="X566" s="186">
        <f t="shared" si="1209"/>
        <v>10000</v>
      </c>
      <c r="Y566" s="186">
        <f t="shared" ref="Y566:Z566" si="1213">Y12+Y106+Y222+Y327+Y397+Y499+Y526+Y560</f>
        <v>0</v>
      </c>
      <c r="Z566" s="186">
        <f t="shared" si="1213"/>
        <v>0</v>
      </c>
      <c r="AA566" s="186">
        <f t="shared" si="1209"/>
        <v>0</v>
      </c>
      <c r="AB566" s="186">
        <f t="shared" si="1209"/>
        <v>1691212.36</v>
      </c>
      <c r="AC566" s="186">
        <f t="shared" si="1209"/>
        <v>0</v>
      </c>
      <c r="AD566" s="186">
        <f t="shared" si="1209"/>
        <v>2057292</v>
      </c>
      <c r="AE566" s="186">
        <f t="shared" si="1059"/>
        <v>3748504.3600000003</v>
      </c>
      <c r="AF566" s="186">
        <f t="shared" ref="AF566:AH566" si="1214">AF12+AF106+AF222+AF327+AF397+AF499+AF526+AF560</f>
        <v>15000</v>
      </c>
      <c r="AG566" s="186">
        <f t="shared" si="1214"/>
        <v>0</v>
      </c>
      <c r="AH566" s="186">
        <f t="shared" si="1214"/>
        <v>116250</v>
      </c>
      <c r="AI566" s="186">
        <f t="shared" si="1060"/>
        <v>131250</v>
      </c>
      <c r="AJ566" s="186">
        <f t="shared" ref="AJ566:AL566" si="1215">AJ12+AJ106+AJ222+AJ327+AJ397+AJ499+AJ526+AJ560</f>
        <v>102000</v>
      </c>
      <c r="AK566" s="186">
        <f t="shared" si="1215"/>
        <v>56000</v>
      </c>
      <c r="AL566" s="186">
        <f t="shared" si="1215"/>
        <v>110000</v>
      </c>
      <c r="AM566" s="186">
        <f t="shared" si="1061"/>
        <v>268000</v>
      </c>
      <c r="AN566" s="186">
        <f t="shared" ref="AN566:AP566" si="1216">AN12+AN106+AN222+AN327+AN397+AN499+AN526+AN560</f>
        <v>561250</v>
      </c>
      <c r="AO566" s="186">
        <f t="shared" si="1216"/>
        <v>58000</v>
      </c>
      <c r="AP566" s="186">
        <f t="shared" si="1216"/>
        <v>20250</v>
      </c>
      <c r="AQ566" s="186">
        <f t="shared" si="1062"/>
        <v>639500</v>
      </c>
      <c r="AR566" s="186">
        <f t="shared" si="1063"/>
        <v>4787254.3600000003</v>
      </c>
    </row>
  </sheetData>
  <autoFilter ref="D7:D566"/>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70" zoomScaleNormal="70" workbookViewId="0">
      <selection activeCell="C52" sqref="C5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5" t="s">
        <v>1356</v>
      </c>
      <c r="B2" s="125" t="s">
        <v>1358</v>
      </c>
      <c r="C2" s="125" t="s">
        <v>470</v>
      </c>
      <c r="D2" s="125" t="s">
        <v>1357</v>
      </c>
      <c r="E2" s="125" t="s">
        <v>1359</v>
      </c>
      <c r="F2" s="125" t="s">
        <v>471</v>
      </c>
      <c r="G2" s="125" t="s">
        <v>1360</v>
      </c>
      <c r="H2" s="125" t="s">
        <v>1361</v>
      </c>
      <c r="I2" s="125" t="s">
        <v>1362</v>
      </c>
      <c r="J2" s="125" t="s">
        <v>1447</v>
      </c>
      <c r="K2" s="125" t="s">
        <v>1363</v>
      </c>
      <c r="L2" s="125" t="s">
        <v>1364</v>
      </c>
      <c r="M2" s="125" t="s">
        <v>1365</v>
      </c>
      <c r="N2" s="125" t="s">
        <v>1366</v>
      </c>
      <c r="O2" s="125" t="s">
        <v>1367</v>
      </c>
      <c r="P2" s="122" t="s">
        <v>1472</v>
      </c>
      <c r="Q2" s="122" t="s">
        <v>1507</v>
      </c>
      <c r="S2" s="432" t="str">
        <f>+Presupuesto!D11</f>
        <v>Recurrente</v>
      </c>
      <c r="T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t="14.45" hidden="1" x14ac:dyDescent="0.3">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3">
      <c r="C5" s="195" t="s">
        <v>248</v>
      </c>
      <c r="D5" s="433">
        <f>SUMIF(C:C,$C$10,D:D)</f>
        <v>112250</v>
      </c>
    </row>
    <row r="6" spans="1:555" ht="14.45" x14ac:dyDescent="0.3">
      <c r="C6" s="70"/>
      <c r="D6" s="70"/>
      <c r="E6" s="70"/>
      <c r="F6" s="70"/>
      <c r="G6" s="70"/>
      <c r="H6" s="79"/>
      <c r="I6" s="70"/>
      <c r="J6" s="70"/>
    </row>
    <row r="7" spans="1:555" ht="14.45" x14ac:dyDescent="0.3">
      <c r="C7" s="70" t="s">
        <v>41</v>
      </c>
      <c r="D7" s="70"/>
      <c r="E7" s="70"/>
      <c r="F7" s="70"/>
      <c r="G7" s="70"/>
      <c r="H7" s="79"/>
      <c r="I7" s="70"/>
      <c r="J7" s="70"/>
    </row>
    <row r="8" spans="1:555" ht="14.45" x14ac:dyDescent="0.3">
      <c r="C8" s="70" t="s">
        <v>42</v>
      </c>
      <c r="D8" s="70"/>
      <c r="E8" s="70"/>
      <c r="F8" s="70"/>
      <c r="G8" s="70"/>
      <c r="H8" s="79"/>
      <c r="I8" s="70"/>
      <c r="J8" s="70"/>
    </row>
    <row r="9" spans="1:555" thickBot="1" x14ac:dyDescent="0.35">
      <c r="B9" s="93"/>
      <c r="C9" s="177"/>
      <c r="D9" s="177"/>
      <c r="E9" s="177"/>
      <c r="F9" s="177"/>
      <c r="G9" s="177"/>
      <c r="H9" s="79"/>
      <c r="I9" s="177"/>
      <c r="J9" s="177"/>
      <c r="K9" s="112"/>
    </row>
    <row r="10" spans="1:555" thickBot="1" x14ac:dyDescent="0.35">
      <c r="B10" s="93"/>
      <c r="C10" s="29" t="s">
        <v>43</v>
      </c>
      <c r="D10" s="30">
        <f>SUM(G17:G26)</f>
        <v>5000</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6" x14ac:dyDescent="0.3">
      <c r="B13" s="93"/>
      <c r="C13" s="202" t="s">
        <v>391</v>
      </c>
      <c r="D13" s="363"/>
      <c r="E13" s="93"/>
      <c r="F13" s="93"/>
      <c r="G13" s="93"/>
      <c r="H13" s="76"/>
      <c r="I13" s="76"/>
      <c r="J13" s="76"/>
      <c r="K13" s="112"/>
      <c r="N13" s="153"/>
    </row>
    <row r="14" spans="1:555" ht="76.5" x14ac:dyDescent="0.25">
      <c r="B14" s="93"/>
      <c r="C14" s="560" t="s">
        <v>1952</v>
      </c>
      <c r="D14" s="500" t="s">
        <v>1894</v>
      </c>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4" t="s">
        <v>47</v>
      </c>
      <c r="D17" s="605"/>
      <c r="E17" s="325"/>
      <c r="F17" s="115">
        <v>30000</v>
      </c>
      <c r="G17" s="326">
        <f t="shared" ref="G17:G25" si="0">E17*F17</f>
        <v>0</v>
      </c>
      <c r="H17" s="327"/>
      <c r="I17" s="116" t="s">
        <v>698</v>
      </c>
      <c r="J17" s="116" t="str">
        <f>VLOOKUP(I17,Presupuesto!$B$11:$C$566,2,0)</f>
        <v>SERVICIOS DE CAPACITACION.</v>
      </c>
      <c r="K17" s="328" t="s">
        <v>1507</v>
      </c>
      <c r="L17" s="116" t="s">
        <v>393</v>
      </c>
      <c r="N17" s="153"/>
    </row>
    <row r="18" spans="2:14" x14ac:dyDescent="0.25">
      <c r="B18" s="93"/>
      <c r="C18" s="99" t="s">
        <v>48</v>
      </c>
      <c r="D18" s="606"/>
      <c r="E18" s="200">
        <f>D17</f>
        <v>0</v>
      </c>
      <c r="F18" s="100">
        <v>50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606"/>
      <c r="E19" s="200">
        <v>100</v>
      </c>
      <c r="F19" s="100">
        <v>50</v>
      </c>
      <c r="G19" s="97">
        <f t="shared" si="0"/>
        <v>5000</v>
      </c>
      <c r="H19" s="161" t="s">
        <v>128</v>
      </c>
      <c r="I19" s="98" t="s">
        <v>791</v>
      </c>
      <c r="J19" s="98" t="str">
        <f>VLOOKUP(I19,Presupuesto!$B$11:$C$566,2,0)</f>
        <v>ALIMENTOS B EBIDAS PARA PERSONAS</v>
      </c>
      <c r="K19" s="98" t="s">
        <v>1360</v>
      </c>
      <c r="L19" s="98" t="s">
        <v>397</v>
      </c>
      <c r="N19" s="153"/>
    </row>
    <row r="20" spans="2:14" x14ac:dyDescent="0.25">
      <c r="B20" s="93"/>
      <c r="C20" s="99" t="s">
        <v>50</v>
      </c>
      <c r="D20" s="606"/>
      <c r="E20" s="151">
        <v>0</v>
      </c>
      <c r="F20" s="118">
        <v>10000</v>
      </c>
      <c r="G20" s="97">
        <f t="shared" si="0"/>
        <v>0</v>
      </c>
      <c r="H20" s="161"/>
      <c r="I20" s="319"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606"/>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606"/>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606"/>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606"/>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606"/>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29">
        <v>0</v>
      </c>
      <c r="F26" s="104">
        <f>HLOOKUP(C26,$AH$2:$BU$3,2,0)</f>
        <v>1750</v>
      </c>
      <c r="G26" s="105">
        <f>D26*E26*F26</f>
        <v>0</v>
      </c>
      <c r="H26" s="330"/>
      <c r="I26" s="331" t="s">
        <v>300</v>
      </c>
      <c r="J26" s="106" t="str">
        <f>VLOOKUP(I26,Presupuesto!$B$11:$C$566,2,0)</f>
        <v>VIATICOS (26200-00)</v>
      </c>
      <c r="K26" s="332" t="str">
        <f t="shared" si="1"/>
        <v>Gestión Tecnologías de Información y Comunicación</v>
      </c>
      <c r="L26" s="332" t="s">
        <v>411</v>
      </c>
    </row>
    <row r="27" spans="2:14" ht="14.45" x14ac:dyDescent="0.3">
      <c r="B27" s="93"/>
      <c r="C27" s="93"/>
      <c r="E27" s="112"/>
      <c r="F27" s="112"/>
      <c r="G27" s="112"/>
      <c r="H27" s="174"/>
      <c r="I27" s="112"/>
      <c r="J27" s="112"/>
      <c r="K27" s="112"/>
    </row>
    <row r="28" spans="2:14" thickBot="1" x14ac:dyDescent="0.35"/>
    <row r="29" spans="2:14" thickBot="1" x14ac:dyDescent="0.35">
      <c r="C29" s="29" t="s">
        <v>43</v>
      </c>
      <c r="D29" s="30">
        <f>SUM(G36:G45)</f>
        <v>5000</v>
      </c>
      <c r="E29" s="93"/>
      <c r="F29" s="93"/>
      <c r="G29" s="93"/>
      <c r="H29" s="76"/>
      <c r="I29" s="76"/>
      <c r="J29" s="76"/>
      <c r="K29" s="112"/>
    </row>
    <row r="30" spans="2:14" ht="14.45" x14ac:dyDescent="0.3">
      <c r="C30" s="70"/>
      <c r="D30" s="31"/>
      <c r="E30" s="93"/>
      <c r="F30" s="93"/>
      <c r="G30" s="93"/>
      <c r="H30" s="76"/>
      <c r="I30" s="76"/>
      <c r="J30" s="76"/>
      <c r="K30" s="112"/>
    </row>
    <row r="31" spans="2:14" ht="14.45" x14ac:dyDescent="0.3">
      <c r="C31" s="70"/>
      <c r="D31" s="31"/>
      <c r="E31" s="93"/>
      <c r="F31" s="93"/>
      <c r="G31" s="93"/>
      <c r="H31" s="76"/>
      <c r="I31" s="76"/>
      <c r="J31" s="76"/>
      <c r="K31" s="112"/>
    </row>
    <row r="32" spans="2:14" ht="15.6" x14ac:dyDescent="0.3">
      <c r="C32" s="202" t="s">
        <v>391</v>
      </c>
      <c r="D32" s="363"/>
      <c r="E32" s="93"/>
      <c r="F32" s="93"/>
      <c r="G32" s="93"/>
      <c r="H32" s="76"/>
      <c r="I32" s="76"/>
      <c r="J32" s="76"/>
      <c r="K32" s="112"/>
    </row>
    <row r="33" spans="3:12" ht="76.5" x14ac:dyDescent="0.25">
      <c r="C33" s="560" t="s">
        <v>1952</v>
      </c>
      <c r="D33" s="500" t="s">
        <v>1894</v>
      </c>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4" t="s">
        <v>47</v>
      </c>
      <c r="D36" s="605"/>
      <c r="E36" s="325"/>
      <c r="F36" s="115">
        <v>30000</v>
      </c>
      <c r="G36" s="326">
        <f t="shared" ref="G36:G44" si="2">E36*F36</f>
        <v>0</v>
      </c>
      <c r="H36" s="327"/>
      <c r="I36" s="116" t="s">
        <v>698</v>
      </c>
      <c r="J36" s="116" t="str">
        <f>VLOOKUP(I36,Presupuesto!$B$11:$C$566,2,0)</f>
        <v>SERVICIOS DE CAPACITACION.</v>
      </c>
      <c r="K36" s="328" t="s">
        <v>1507</v>
      </c>
      <c r="L36" s="116" t="s">
        <v>393</v>
      </c>
    </row>
    <row r="37" spans="3:12" x14ac:dyDescent="0.25">
      <c r="C37" s="99" t="s">
        <v>48</v>
      </c>
      <c r="D37" s="606"/>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606"/>
      <c r="E38" s="200">
        <v>100</v>
      </c>
      <c r="F38" s="100">
        <v>50</v>
      </c>
      <c r="G38" s="97">
        <f t="shared" si="2"/>
        <v>5000</v>
      </c>
      <c r="H38" s="161" t="s">
        <v>128</v>
      </c>
      <c r="I38" s="98" t="s">
        <v>791</v>
      </c>
      <c r="J38" s="98" t="str">
        <f>VLOOKUP(I38,Presupuesto!$B$11:$C$566,2,0)</f>
        <v>ALIMENTOS B EBIDAS PARA PERSONAS</v>
      </c>
      <c r="K38" s="98" t="s">
        <v>1360</v>
      </c>
      <c r="L38" s="98" t="s">
        <v>402</v>
      </c>
    </row>
    <row r="39" spans="3:12" x14ac:dyDescent="0.25">
      <c r="C39" s="99" t="s">
        <v>50</v>
      </c>
      <c r="D39" s="606"/>
      <c r="E39" s="151">
        <v>0</v>
      </c>
      <c r="F39" s="118">
        <v>10000</v>
      </c>
      <c r="G39" s="97">
        <f t="shared" si="2"/>
        <v>0</v>
      </c>
      <c r="H39" s="161"/>
      <c r="I39" s="319" t="s">
        <v>299</v>
      </c>
      <c r="J39" s="98" t="str">
        <f>VLOOKUP(I39,Presupuesto!$B$11:$C$566,2,0)</f>
        <v>PASAJES (26100-00)</v>
      </c>
      <c r="K39" s="98" t="str">
        <f t="shared" ref="K39:K45" si="3">$K$36</f>
        <v>Gestión Tecnologías de Información y Comunicación</v>
      </c>
      <c r="L39" s="98" t="s">
        <v>411</v>
      </c>
    </row>
    <row r="40" spans="3:12" x14ac:dyDescent="0.25">
      <c r="C40" s="99" t="s">
        <v>416</v>
      </c>
      <c r="D40" s="606"/>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606"/>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606"/>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606"/>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606"/>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29">
        <v>0</v>
      </c>
      <c r="F45" s="104">
        <f>HLOOKUP(C45,$AH$2:$BU$3,2,0)</f>
        <v>1150</v>
      </c>
      <c r="G45" s="105">
        <f>D45*E45*F45</f>
        <v>0</v>
      </c>
      <c r="H45" s="330"/>
      <c r="I45" s="331" t="s">
        <v>300</v>
      </c>
      <c r="J45" s="106" t="str">
        <f>VLOOKUP(I45,Presupuesto!$B$11:$C$566,2,0)</f>
        <v>VIATICOS (26200-00)</v>
      </c>
      <c r="K45" s="332" t="str">
        <f t="shared" si="3"/>
        <v>Gestión Tecnologías de Información y Comunicación</v>
      </c>
      <c r="L45" s="332" t="s">
        <v>411</v>
      </c>
    </row>
    <row r="47" spans="3:12" ht="15.75" thickBot="1" x14ac:dyDescent="0.3"/>
    <row r="48" spans="3:12" ht="15.75" thickBot="1" x14ac:dyDescent="0.3">
      <c r="C48" s="29" t="s">
        <v>43</v>
      </c>
      <c r="D48" s="30">
        <f>SUM(G55:G64)</f>
        <v>72000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3"/>
      <c r="E51" s="93"/>
      <c r="F51" s="93"/>
      <c r="G51" s="93"/>
      <c r="H51" s="76"/>
      <c r="I51" s="76"/>
      <c r="J51" s="76"/>
      <c r="K51" s="112"/>
    </row>
    <row r="52" spans="3:12" ht="51" x14ac:dyDescent="0.25">
      <c r="C52" s="560" t="s">
        <v>1953</v>
      </c>
      <c r="D52" s="500" t="s">
        <v>1895</v>
      </c>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4" t="s">
        <v>47</v>
      </c>
      <c r="D55" s="605"/>
      <c r="E55" s="325"/>
      <c r="F55" s="115">
        <v>30000</v>
      </c>
      <c r="G55" s="326">
        <f t="shared" ref="G55:G63" si="4">E55*F55</f>
        <v>0</v>
      </c>
      <c r="H55" s="327"/>
      <c r="I55" s="116" t="s">
        <v>698</v>
      </c>
      <c r="J55" s="116" t="str">
        <f>VLOOKUP(I55,Presupuesto!$B$11:$C$566,2,0)</f>
        <v>SERVICIOS DE CAPACITACION.</v>
      </c>
      <c r="K55" s="328" t="s">
        <v>1507</v>
      </c>
      <c r="L55" s="116" t="s">
        <v>393</v>
      </c>
    </row>
    <row r="56" spans="3:12" x14ac:dyDescent="0.25">
      <c r="C56" s="99" t="s">
        <v>48</v>
      </c>
      <c r="D56" s="606"/>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606"/>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606"/>
      <c r="E58" s="151">
        <v>0</v>
      </c>
      <c r="F58" s="118">
        <v>10000</v>
      </c>
      <c r="G58" s="97">
        <f t="shared" si="4"/>
        <v>0</v>
      </c>
      <c r="H58" s="161"/>
      <c r="I58" s="319" t="s">
        <v>299</v>
      </c>
      <c r="J58" s="98" t="str">
        <f>VLOOKUP(I58,Presupuesto!$B$11:$C$566,2,0)</f>
        <v>PASAJES (26100-00)</v>
      </c>
      <c r="K58" s="98" t="str">
        <f>$K$55</f>
        <v>Gestión Tecnologías de Información y Comunicación</v>
      </c>
      <c r="L58" s="98" t="s">
        <v>411</v>
      </c>
    </row>
    <row r="59" spans="3:12" x14ac:dyDescent="0.25">
      <c r="C59" s="99" t="s">
        <v>416</v>
      </c>
      <c r="D59" s="606"/>
      <c r="E59" s="151">
        <v>0</v>
      </c>
      <c r="F59" s="118">
        <v>250</v>
      </c>
      <c r="G59" s="97">
        <f t="shared" si="4"/>
        <v>0</v>
      </c>
      <c r="H59" s="161"/>
      <c r="I59" s="98" t="s">
        <v>820</v>
      </c>
      <c r="J59" s="98" t="str">
        <f>VLOOKUP(I59,Presupuesto!$B$11:$C$566,2,0)</f>
        <v>PRODUCTOS PAPEL Y CARTON</v>
      </c>
      <c r="K59" s="98" t="str">
        <f t="shared" ref="K59:K63" si="6">$K$55</f>
        <v>Gestión Tecnologías de Información y Comunicación</v>
      </c>
      <c r="L59" s="98" t="s">
        <v>411</v>
      </c>
    </row>
    <row r="60" spans="3:12" x14ac:dyDescent="0.25">
      <c r="C60" s="99" t="s">
        <v>51</v>
      </c>
      <c r="D60" s="606"/>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606"/>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606"/>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606"/>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4</v>
      </c>
      <c r="E64" s="329">
        <v>8</v>
      </c>
      <c r="F64" s="104">
        <v>2250</v>
      </c>
      <c r="G64" s="105">
        <f>D64*E64*F64</f>
        <v>72000</v>
      </c>
      <c r="H64" s="330" t="s">
        <v>128</v>
      </c>
      <c r="I64" s="331" t="s">
        <v>760</v>
      </c>
      <c r="J64" s="106" t="str">
        <f>VLOOKUP(I64,Presupuesto!$B$11:$C$566,2,0)</f>
        <v>VIATICOS NACIONALES</v>
      </c>
      <c r="K64" s="332" t="s">
        <v>1360</v>
      </c>
      <c r="L64" s="332" t="s">
        <v>398</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10000</v>
      </c>
      <c r="E67" s="93"/>
      <c r="F67" s="93"/>
      <c r="G67" s="93"/>
      <c r="H67" s="76"/>
      <c r="I67" s="522">
        <f>G64/2</f>
        <v>36000</v>
      </c>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3"/>
      <c r="E70" s="93"/>
      <c r="F70" s="93"/>
      <c r="G70" s="93"/>
      <c r="H70" s="76"/>
      <c r="I70" s="76"/>
      <c r="J70" s="76"/>
      <c r="K70" s="112"/>
    </row>
    <row r="71" spans="3:12" ht="51" x14ac:dyDescent="0.25">
      <c r="C71" s="514" t="s">
        <v>1900</v>
      </c>
      <c r="D71" s="515" t="s">
        <v>1901</v>
      </c>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4" t="s">
        <v>47</v>
      </c>
      <c r="D74" s="605"/>
      <c r="E74" s="325"/>
      <c r="F74" s="115">
        <v>30000</v>
      </c>
      <c r="G74" s="326">
        <f t="shared" ref="G74:G82" si="7">E74*F74</f>
        <v>0</v>
      </c>
      <c r="H74" s="327"/>
      <c r="I74" s="116" t="s">
        <v>698</v>
      </c>
      <c r="J74" s="116" t="str">
        <f>VLOOKUP(I74,Presupuesto!$B$11:$C$566,2,0)</f>
        <v>SERVICIOS DE CAPACITACION.</v>
      </c>
      <c r="K74" s="328" t="s">
        <v>1507</v>
      </c>
      <c r="L74" s="116" t="s">
        <v>393</v>
      </c>
    </row>
    <row r="75" spans="3:12" x14ac:dyDescent="0.25">
      <c r="C75" s="99" t="s">
        <v>48</v>
      </c>
      <c r="D75" s="606"/>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606"/>
      <c r="E76" s="200">
        <v>100</v>
      </c>
      <c r="F76" s="100">
        <v>100</v>
      </c>
      <c r="G76" s="97">
        <f t="shared" si="7"/>
        <v>10000</v>
      </c>
      <c r="H76" s="161" t="s">
        <v>128</v>
      </c>
      <c r="I76" s="98" t="s">
        <v>791</v>
      </c>
      <c r="J76" s="98" t="str">
        <f>VLOOKUP(I76,Presupuesto!$B$11:$C$566,2,0)</f>
        <v>ALIMENTOS B EBIDAS PARA PERSONAS</v>
      </c>
      <c r="K76" s="98" t="s">
        <v>1366</v>
      </c>
      <c r="L76" s="98" t="s">
        <v>402</v>
      </c>
    </row>
    <row r="77" spans="3:12" x14ac:dyDescent="0.25">
      <c r="C77" s="99" t="s">
        <v>50</v>
      </c>
      <c r="D77" s="606"/>
      <c r="E77" s="151">
        <v>0</v>
      </c>
      <c r="F77" s="118">
        <v>10000</v>
      </c>
      <c r="G77" s="97">
        <f t="shared" si="7"/>
        <v>0</v>
      </c>
      <c r="H77" s="161"/>
      <c r="I77" s="319" t="s">
        <v>299</v>
      </c>
      <c r="J77" s="98" t="str">
        <f>VLOOKUP(I77,Presupuesto!$B$11:$C$566,2,0)</f>
        <v>PASAJES (26100-00)</v>
      </c>
      <c r="K77" s="98" t="str">
        <f t="shared" ref="K77:K83" si="8">$K$74</f>
        <v>Gestión Tecnologías de Información y Comunicación</v>
      </c>
      <c r="L77" s="98" t="s">
        <v>411</v>
      </c>
    </row>
    <row r="78" spans="3:12" x14ac:dyDescent="0.25">
      <c r="C78" s="99" t="s">
        <v>416</v>
      </c>
      <c r="D78" s="606"/>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606"/>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606"/>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606"/>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606"/>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29">
        <v>0</v>
      </c>
      <c r="F83" s="104">
        <f>HLOOKUP(C83,$AH$2:$BU$3,2,0)</f>
        <v>1150</v>
      </c>
      <c r="G83" s="105">
        <f>D83*E83*F83</f>
        <v>0</v>
      </c>
      <c r="H83" s="330"/>
      <c r="I83" s="331" t="s">
        <v>300</v>
      </c>
      <c r="J83" s="106" t="str">
        <f>VLOOKUP(I83,Presupuesto!$B$11:$C$566,2,0)</f>
        <v>VIATICOS (26200-00)</v>
      </c>
      <c r="K83" s="332" t="str">
        <f t="shared" si="8"/>
        <v>Gestión Tecnologías de Información y Comunicación</v>
      </c>
      <c r="L83" s="332" t="s">
        <v>411</v>
      </c>
    </row>
    <row r="85" spans="3:12" ht="15.75" thickBot="1" x14ac:dyDescent="0.3"/>
    <row r="86" spans="3:12" ht="15.75" thickBot="1" x14ac:dyDescent="0.3">
      <c r="C86" s="29" t="s">
        <v>43</v>
      </c>
      <c r="D86" s="30">
        <f>SUM(G93:G102)</f>
        <v>10250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3"/>
      <c r="E89" s="93"/>
      <c r="F89" s="93"/>
      <c r="G89" s="93"/>
      <c r="H89" s="76"/>
      <c r="I89" s="76"/>
      <c r="J89" s="76"/>
      <c r="K89" s="112"/>
    </row>
    <row r="90" spans="3:12" ht="63.75" x14ac:dyDescent="0.25">
      <c r="C90" s="323" t="s">
        <v>1920</v>
      </c>
      <c r="D90" s="510" t="s">
        <v>1919</v>
      </c>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4" t="s">
        <v>47</v>
      </c>
      <c r="D93" s="605"/>
      <c r="E93" s="325">
        <v>1</v>
      </c>
      <c r="F93" s="115">
        <v>5000</v>
      </c>
      <c r="G93" s="326">
        <f t="shared" ref="G93:G101" si="9">E93*F93</f>
        <v>5000</v>
      </c>
      <c r="H93" s="327" t="s">
        <v>128</v>
      </c>
      <c r="I93" s="116" t="s">
        <v>698</v>
      </c>
      <c r="J93" s="116" t="str">
        <f>VLOOKUP(I93,Presupuesto!$B$11:$C$566,2,0)</f>
        <v>SERVICIOS DE CAPACITACION.</v>
      </c>
      <c r="K93" s="98" t="s">
        <v>1364</v>
      </c>
      <c r="L93" s="116" t="s">
        <v>403</v>
      </c>
    </row>
    <row r="94" spans="3:12" x14ac:dyDescent="0.25">
      <c r="C94" s="99" t="s">
        <v>48</v>
      </c>
      <c r="D94" s="606"/>
      <c r="E94" s="200">
        <f>D93</f>
        <v>0</v>
      </c>
      <c r="F94" s="100">
        <v>50</v>
      </c>
      <c r="G94" s="97">
        <f t="shared" si="9"/>
        <v>0</v>
      </c>
      <c r="H94" s="161"/>
      <c r="I94" s="98" t="s">
        <v>716</v>
      </c>
      <c r="J94" s="98" t="str">
        <f>VLOOKUP(I94,Presupuesto!$B$11:$C$566,2,0)</f>
        <v>SERVICIOS DE IMPRENTA PUBLIC.Y REPRODUCCION</v>
      </c>
      <c r="K94" s="98" t="str">
        <f>$K$93</f>
        <v>Gestión del Talento Humano, Administrativo y Docente</v>
      </c>
      <c r="L94" s="98" t="s">
        <v>411</v>
      </c>
    </row>
    <row r="95" spans="3:12" x14ac:dyDescent="0.25">
      <c r="C95" s="99" t="s">
        <v>49</v>
      </c>
      <c r="D95" s="606"/>
      <c r="E95" s="200">
        <v>21</v>
      </c>
      <c r="F95" s="100">
        <v>150</v>
      </c>
      <c r="G95" s="97">
        <f t="shared" si="9"/>
        <v>3150</v>
      </c>
      <c r="H95" s="161" t="s">
        <v>128</v>
      </c>
      <c r="I95" s="98" t="s">
        <v>791</v>
      </c>
      <c r="J95" s="98" t="str">
        <f>VLOOKUP(I95,Presupuesto!$B$11:$C$566,2,0)</f>
        <v>ALIMENTOS B EBIDAS PARA PERSONAS</v>
      </c>
      <c r="K95" s="98" t="s">
        <v>1364</v>
      </c>
      <c r="L95" s="98" t="s">
        <v>403</v>
      </c>
    </row>
    <row r="96" spans="3:12" x14ac:dyDescent="0.25">
      <c r="C96" s="99" t="s">
        <v>50</v>
      </c>
      <c r="D96" s="606"/>
      <c r="E96" s="151">
        <v>21</v>
      </c>
      <c r="F96" s="118">
        <v>100</v>
      </c>
      <c r="G96" s="97">
        <f t="shared" si="9"/>
        <v>2100</v>
      </c>
      <c r="H96" s="161" t="s">
        <v>128</v>
      </c>
      <c r="I96" s="319" t="s">
        <v>305</v>
      </c>
      <c r="J96" s="98" t="str">
        <f>VLOOKUP(I96,Presupuesto!$B$11:$C$566,2,0)</f>
        <v>PASAJES NACIONALES (26110-00)</v>
      </c>
      <c r="K96" s="98" t="s">
        <v>1364</v>
      </c>
      <c r="L96" s="98" t="s">
        <v>403</v>
      </c>
    </row>
    <row r="97" spans="3:12" x14ac:dyDescent="0.25">
      <c r="C97" s="99" t="s">
        <v>416</v>
      </c>
      <c r="D97" s="606"/>
      <c r="E97" s="151">
        <v>0</v>
      </c>
      <c r="F97" s="118">
        <v>250</v>
      </c>
      <c r="G97" s="97">
        <f t="shared" si="9"/>
        <v>0</v>
      </c>
      <c r="H97" s="161"/>
      <c r="I97" s="98" t="s">
        <v>820</v>
      </c>
      <c r="J97" s="98" t="str">
        <f>VLOOKUP(I97,Presupuesto!$B$11:$C$566,2,0)</f>
        <v>PRODUCTOS PAPEL Y CARTON</v>
      </c>
      <c r="K97" s="98" t="str">
        <f t="shared" ref="K97:K102" si="10">$K$93</f>
        <v>Gestión del Talento Humano, Administrativo y Docente</v>
      </c>
      <c r="L97" s="98" t="s">
        <v>411</v>
      </c>
    </row>
    <row r="98" spans="3:12" x14ac:dyDescent="0.25">
      <c r="C98" s="99" t="s">
        <v>51</v>
      </c>
      <c r="D98" s="606"/>
      <c r="E98" s="200">
        <f>(D93*25)/500</f>
        <v>0</v>
      </c>
      <c r="F98" s="100">
        <v>85</v>
      </c>
      <c r="G98" s="97">
        <f t="shared" si="9"/>
        <v>0</v>
      </c>
      <c r="H98" s="161"/>
      <c r="I98" s="98" t="s">
        <v>820</v>
      </c>
      <c r="J98" s="98" t="str">
        <f>VLOOKUP(I98,Presupuesto!$B$11:$C$566,2,0)</f>
        <v>PRODUCTOS PAPEL Y CARTON</v>
      </c>
      <c r="K98" s="98" t="str">
        <f t="shared" si="10"/>
        <v>Gestión del Talento Humano, Administrativo y Docente</v>
      </c>
      <c r="L98" s="98" t="s">
        <v>411</v>
      </c>
    </row>
    <row r="99" spans="3:12" x14ac:dyDescent="0.25">
      <c r="C99" s="99" t="s">
        <v>122</v>
      </c>
      <c r="D99" s="606"/>
      <c r="E99" s="200">
        <f>D93/12</f>
        <v>0</v>
      </c>
      <c r="F99" s="100">
        <v>36</v>
      </c>
      <c r="G99" s="97">
        <f t="shared" si="9"/>
        <v>0</v>
      </c>
      <c r="H99" s="161"/>
      <c r="I99" s="98" t="s">
        <v>941</v>
      </c>
      <c r="J99" s="98" t="str">
        <f>VLOOKUP(I99,Presupuesto!$B$11:$C$566,2,0)</f>
        <v>UTILES DE ESCRITORIO, OFICINA Y ENSE¥ANZA</v>
      </c>
      <c r="K99" s="98" t="str">
        <f t="shared" si="10"/>
        <v>Gestión del Talento Humano, Administrativo y Docente</v>
      </c>
      <c r="L99" s="98" t="s">
        <v>411</v>
      </c>
    </row>
    <row r="100" spans="3:12" x14ac:dyDescent="0.25">
      <c r="C100" s="99" t="s">
        <v>34</v>
      </c>
      <c r="D100" s="606"/>
      <c r="E100" s="200">
        <f>D93/12</f>
        <v>0</v>
      </c>
      <c r="F100" s="100">
        <v>80</v>
      </c>
      <c r="G100" s="97">
        <f t="shared" si="9"/>
        <v>0</v>
      </c>
      <c r="H100" s="161"/>
      <c r="I100" s="98" t="s">
        <v>941</v>
      </c>
      <c r="J100" s="98" t="str">
        <f>VLOOKUP(I100,Presupuesto!$B$11:$C$566,2,0)</f>
        <v>UTILES DE ESCRITORIO, OFICINA Y ENSE¥ANZA</v>
      </c>
      <c r="K100" s="98" t="str">
        <f t="shared" si="10"/>
        <v>Gestión del Talento Humano, Administrativo y Docente</v>
      </c>
      <c r="L100" s="98" t="s">
        <v>411</v>
      </c>
    </row>
    <row r="101" spans="3:12" x14ac:dyDescent="0.25">
      <c r="C101" s="109" t="s">
        <v>52</v>
      </c>
      <c r="D101" s="606"/>
      <c r="E101" s="212">
        <v>0</v>
      </c>
      <c r="F101" s="119">
        <v>25</v>
      </c>
      <c r="G101" s="97">
        <f t="shared" si="9"/>
        <v>0</v>
      </c>
      <c r="H101" s="161"/>
      <c r="I101" s="98" t="s">
        <v>941</v>
      </c>
      <c r="J101" s="98" t="str">
        <f>VLOOKUP(I101,Presupuesto!$B$11:$C$566,2,0)</f>
        <v>UTILES DE ESCRITORIO, OFICINA Y ENSE¥ANZA</v>
      </c>
      <c r="K101" s="98" t="str">
        <f t="shared" si="10"/>
        <v>Gestión del Talento Humano, Administrativo y Docente</v>
      </c>
      <c r="L101" s="98" t="s">
        <v>411</v>
      </c>
    </row>
    <row r="102" spans="3:12" ht="15.75" thickBot="1" x14ac:dyDescent="0.3">
      <c r="C102" s="216" t="s">
        <v>429</v>
      </c>
      <c r="D102" s="217">
        <v>0</v>
      </c>
      <c r="E102" s="329">
        <v>0</v>
      </c>
      <c r="F102" s="104">
        <f>HLOOKUP(C102,$AH$2:$BU$3,2,0)</f>
        <v>1150</v>
      </c>
      <c r="G102" s="105">
        <f>D102*E102*F102</f>
        <v>0</v>
      </c>
      <c r="H102" s="330"/>
      <c r="I102" s="331" t="s">
        <v>300</v>
      </c>
      <c r="J102" s="106" t="str">
        <f>VLOOKUP(I102,Presupuesto!$B$11:$C$566,2,0)</f>
        <v>VIATICOS (26200-00)</v>
      </c>
      <c r="K102" s="332" t="str">
        <f t="shared" si="10"/>
        <v>Gestión del Talento Humano, Administrativo y Docente</v>
      </c>
      <c r="L102" s="332"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10000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3"/>
      <c r="E108" s="93"/>
      <c r="F108" s="93"/>
      <c r="G108" s="93"/>
      <c r="H108" s="76"/>
      <c r="I108" s="76"/>
      <c r="J108" s="76"/>
      <c r="K108" s="112"/>
    </row>
    <row r="109" spans="3:12" ht="87" customHeight="1" x14ac:dyDescent="0.25">
      <c r="C109" s="498" t="s">
        <v>1930</v>
      </c>
      <c r="D109" s="501" t="s">
        <v>1897</v>
      </c>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4" t="s">
        <v>47</v>
      </c>
      <c r="D112" s="605"/>
      <c r="E112" s="325"/>
      <c r="F112" s="115">
        <v>30000</v>
      </c>
      <c r="G112" s="326">
        <f t="shared" ref="G112:G120" si="11">E112*F112</f>
        <v>0</v>
      </c>
      <c r="H112" s="327"/>
      <c r="I112" s="116" t="s">
        <v>698</v>
      </c>
      <c r="J112" s="116" t="str">
        <f>VLOOKUP(I112,Presupuesto!$B$11:$C$566,2,0)</f>
        <v>SERVICIOS DE CAPACITACION.</v>
      </c>
      <c r="K112" s="328" t="s">
        <v>1507</v>
      </c>
      <c r="L112" s="116" t="s">
        <v>393</v>
      </c>
    </row>
    <row r="113" spans="3:12" x14ac:dyDescent="0.25">
      <c r="C113" s="99" t="s">
        <v>48</v>
      </c>
      <c r="D113" s="606"/>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606"/>
      <c r="E114" s="200">
        <v>100</v>
      </c>
      <c r="F114" s="100">
        <v>100</v>
      </c>
      <c r="G114" s="97">
        <f t="shared" si="11"/>
        <v>10000</v>
      </c>
      <c r="H114" s="161" t="s">
        <v>128</v>
      </c>
      <c r="I114" s="98" t="s">
        <v>791</v>
      </c>
      <c r="J114" s="98" t="str">
        <f>VLOOKUP(I114,Presupuesto!$B$11:$C$566,2,0)</f>
        <v>ALIMENTOS B EBIDAS PARA PERSONAS</v>
      </c>
      <c r="K114" s="98" t="s">
        <v>1361</v>
      </c>
      <c r="L114" s="98" t="s">
        <v>403</v>
      </c>
    </row>
    <row r="115" spans="3:12" x14ac:dyDescent="0.25">
      <c r="C115" s="99" t="s">
        <v>50</v>
      </c>
      <c r="D115" s="606"/>
      <c r="E115" s="151">
        <v>0</v>
      </c>
      <c r="F115" s="118">
        <v>10000</v>
      </c>
      <c r="G115" s="97">
        <f t="shared" si="11"/>
        <v>0</v>
      </c>
      <c r="H115" s="161"/>
      <c r="I115" s="319" t="s">
        <v>299</v>
      </c>
      <c r="J115" s="98" t="str">
        <f>VLOOKUP(I115,Presupuesto!$B$11:$C$566,2,0)</f>
        <v>PASAJES (26100-00)</v>
      </c>
      <c r="K115" s="98" t="str">
        <f t="shared" ref="K115:K121" si="12">$K$112</f>
        <v>Gestión Tecnologías de Información y Comunicación</v>
      </c>
      <c r="L115" s="98" t="s">
        <v>411</v>
      </c>
    </row>
    <row r="116" spans="3:12" x14ac:dyDescent="0.25">
      <c r="C116" s="99" t="s">
        <v>416</v>
      </c>
      <c r="D116" s="606"/>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606"/>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606"/>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606"/>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606"/>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29">
        <v>0</v>
      </c>
      <c r="F121" s="104">
        <f>HLOOKUP(C121,$AH$2:$BU$3,2,0)</f>
        <v>1150</v>
      </c>
      <c r="G121" s="105">
        <f>D121*E121*F121</f>
        <v>0</v>
      </c>
      <c r="H121" s="330"/>
      <c r="I121" s="331" t="s">
        <v>300</v>
      </c>
      <c r="J121" s="106" t="str">
        <f>VLOOKUP(I121,Presupuesto!$B$11:$C$566,2,0)</f>
        <v>VIATICOS (26200-00)</v>
      </c>
      <c r="K121" s="332" t="str">
        <f t="shared" si="12"/>
        <v>Gestión Tecnologías de Información y Comunicación</v>
      </c>
      <c r="L121" s="332"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3"/>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4" t="s">
        <v>47</v>
      </c>
      <c r="D131" s="605"/>
      <c r="E131" s="325"/>
      <c r="F131" s="115">
        <v>30000</v>
      </c>
      <c r="G131" s="326">
        <f t="shared" ref="G131:G139" si="13">E131*F131</f>
        <v>0</v>
      </c>
      <c r="H131" s="327"/>
      <c r="I131" s="116" t="s">
        <v>698</v>
      </c>
      <c r="J131" s="116" t="str">
        <f>VLOOKUP(I131,Presupuesto!$B$11:$C$566,2,0)</f>
        <v>SERVICIOS DE CAPACITACION.</v>
      </c>
      <c r="K131" s="328" t="s">
        <v>1507</v>
      </c>
      <c r="L131" s="116" t="s">
        <v>393</v>
      </c>
    </row>
    <row r="132" spans="3:12" x14ac:dyDescent="0.25">
      <c r="C132" s="99" t="s">
        <v>48</v>
      </c>
      <c r="D132" s="606"/>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606"/>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606"/>
      <c r="E134" s="151">
        <v>0</v>
      </c>
      <c r="F134" s="118">
        <v>10000</v>
      </c>
      <c r="G134" s="97">
        <f t="shared" si="13"/>
        <v>0</v>
      </c>
      <c r="H134" s="161"/>
      <c r="I134" s="319" t="s">
        <v>299</v>
      </c>
      <c r="J134" s="98" t="str">
        <f>VLOOKUP(I134,Presupuesto!$B$11:$C$566,2,0)</f>
        <v>PASAJES (26100-00)</v>
      </c>
      <c r="K134" s="98" t="str">
        <f t="shared" si="14"/>
        <v>Gestión Tecnologías de Información y Comunicación</v>
      </c>
      <c r="L134" s="98" t="s">
        <v>411</v>
      </c>
    </row>
    <row r="135" spans="3:12" x14ac:dyDescent="0.25">
      <c r="C135" s="99" t="s">
        <v>416</v>
      </c>
      <c r="D135" s="606"/>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606"/>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606"/>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606"/>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606"/>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29">
        <v>0</v>
      </c>
      <c r="F140" s="104">
        <f>HLOOKUP(C140,$AH$2:$BU$3,2,0)</f>
        <v>1150</v>
      </c>
      <c r="G140" s="105">
        <f>D140*E140*F140</f>
        <v>0</v>
      </c>
      <c r="H140" s="330"/>
      <c r="I140" s="331" t="s">
        <v>300</v>
      </c>
      <c r="J140" s="106" t="str">
        <f>VLOOKUP(I140,Presupuesto!$B$11:$C$566,2,0)</f>
        <v>VIATICOS (26200-00)</v>
      </c>
      <c r="K140" s="332" t="str">
        <f t="shared" si="14"/>
        <v>Gestión Tecnologías de Información y Comunicación</v>
      </c>
      <c r="L140" s="332"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3"/>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4" t="s">
        <v>47</v>
      </c>
      <c r="D150" s="605"/>
      <c r="E150" s="325"/>
      <c r="F150" s="115">
        <v>30000</v>
      </c>
      <c r="G150" s="326">
        <f t="shared" ref="G150:G158" si="15">E150*F150</f>
        <v>0</v>
      </c>
      <c r="H150" s="327"/>
      <c r="I150" s="116" t="s">
        <v>698</v>
      </c>
      <c r="J150" s="116" t="str">
        <f>VLOOKUP(I150,Presupuesto!$B$11:$C$566,2,0)</f>
        <v>SERVICIOS DE CAPACITACION.</v>
      </c>
      <c r="K150" s="328" t="s">
        <v>1507</v>
      </c>
      <c r="L150" s="116" t="s">
        <v>393</v>
      </c>
    </row>
    <row r="151" spans="3:12" x14ac:dyDescent="0.25">
      <c r="C151" s="99" t="s">
        <v>48</v>
      </c>
      <c r="D151" s="606"/>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606"/>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606"/>
      <c r="E153" s="151">
        <v>0</v>
      </c>
      <c r="F153" s="118">
        <v>10000</v>
      </c>
      <c r="G153" s="97">
        <f t="shared" si="15"/>
        <v>0</v>
      </c>
      <c r="H153" s="161"/>
      <c r="I153" s="319" t="s">
        <v>299</v>
      </c>
      <c r="J153" s="98" t="str">
        <f>VLOOKUP(I153,Presupuesto!$B$11:$C$566,2,0)</f>
        <v>PASAJES (26100-00)</v>
      </c>
      <c r="K153" s="98" t="str">
        <f t="shared" si="16"/>
        <v>Gestión Tecnologías de Información y Comunicación</v>
      </c>
      <c r="L153" s="98" t="s">
        <v>411</v>
      </c>
    </row>
    <row r="154" spans="3:12" x14ac:dyDescent="0.25">
      <c r="C154" s="99" t="s">
        <v>416</v>
      </c>
      <c r="D154" s="606"/>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606"/>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606"/>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606"/>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606"/>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29">
        <v>0</v>
      </c>
      <c r="F159" s="104">
        <f>HLOOKUP(C159,$AH$2:$BU$3,2,0)</f>
        <v>1150</v>
      </c>
      <c r="G159" s="105">
        <f>D159*E159*F159</f>
        <v>0</v>
      </c>
      <c r="H159" s="330"/>
      <c r="I159" s="331" t="s">
        <v>300</v>
      </c>
      <c r="J159" s="106" t="str">
        <f>VLOOKUP(I159,Presupuesto!$B$11:$C$566,2,0)</f>
        <v>VIATICOS (26200-00)</v>
      </c>
      <c r="K159" s="332" t="str">
        <f t="shared" si="16"/>
        <v>Gestión Tecnologías de Información y Comunicación</v>
      </c>
      <c r="L159" s="332"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3"/>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4" t="s">
        <v>47</v>
      </c>
      <c r="D169" s="605"/>
      <c r="E169" s="325"/>
      <c r="F169" s="115">
        <v>30000</v>
      </c>
      <c r="G169" s="326">
        <f t="shared" ref="G169:G177" si="17">E169*F169</f>
        <v>0</v>
      </c>
      <c r="H169" s="327"/>
      <c r="I169" s="116" t="s">
        <v>698</v>
      </c>
      <c r="J169" s="116" t="str">
        <f>VLOOKUP(I169,Presupuesto!$B$11:$C$566,2,0)</f>
        <v>SERVICIOS DE CAPACITACION.</v>
      </c>
      <c r="K169" s="328" t="s">
        <v>1507</v>
      </c>
      <c r="L169" s="116" t="s">
        <v>393</v>
      </c>
    </row>
    <row r="170" spans="3:12" x14ac:dyDescent="0.25">
      <c r="C170" s="99" t="s">
        <v>48</v>
      </c>
      <c r="D170" s="606"/>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606"/>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606"/>
      <c r="E172" s="151">
        <v>0</v>
      </c>
      <c r="F172" s="118">
        <v>10000</v>
      </c>
      <c r="G172" s="97">
        <f t="shared" si="17"/>
        <v>0</v>
      </c>
      <c r="H172" s="161"/>
      <c r="I172" s="319" t="s">
        <v>299</v>
      </c>
      <c r="J172" s="98" t="str">
        <f>VLOOKUP(I172,Presupuesto!$B$11:$C$566,2,0)</f>
        <v>PASAJES (26100-00)</v>
      </c>
      <c r="K172" s="98" t="str">
        <f t="shared" si="18"/>
        <v>Gestión Tecnologías de Información y Comunicación</v>
      </c>
      <c r="L172" s="98" t="s">
        <v>411</v>
      </c>
    </row>
    <row r="173" spans="3:12" x14ac:dyDescent="0.25">
      <c r="C173" s="99" t="s">
        <v>416</v>
      </c>
      <c r="D173" s="606"/>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606"/>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606"/>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606"/>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606"/>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29">
        <v>0</v>
      </c>
      <c r="F178" s="104">
        <f>HLOOKUP(C178,$AH$2:$BU$3,2,0)</f>
        <v>1150</v>
      </c>
      <c r="G178" s="105">
        <f>D178*E178*F178</f>
        <v>0</v>
      </c>
      <c r="H178" s="330"/>
      <c r="I178" s="331" t="s">
        <v>300</v>
      </c>
      <c r="J178" s="106" t="str">
        <f>VLOOKUP(I178,Presupuesto!$B$11:$C$566,2,0)</f>
        <v>VIATICOS (26200-00)</v>
      </c>
      <c r="K178" s="332" t="str">
        <f t="shared" si="18"/>
        <v>Gestión Tecnologías de Información y Comunicación</v>
      </c>
      <c r="L178" s="332"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3"/>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4" t="s">
        <v>47</v>
      </c>
      <c r="D188" s="605"/>
      <c r="E188" s="325"/>
      <c r="F188" s="115">
        <v>30000</v>
      </c>
      <c r="G188" s="326">
        <f t="shared" ref="G188:G196" si="19">E188*F188</f>
        <v>0</v>
      </c>
      <c r="H188" s="327"/>
      <c r="I188" s="116" t="s">
        <v>698</v>
      </c>
      <c r="J188" s="116" t="str">
        <f>VLOOKUP(I188,Presupuesto!$B$11:$C$566,2,0)</f>
        <v>SERVICIOS DE CAPACITACION.</v>
      </c>
      <c r="K188" s="328" t="s">
        <v>1507</v>
      </c>
      <c r="L188" s="116" t="s">
        <v>393</v>
      </c>
    </row>
    <row r="189" spans="3:12" x14ac:dyDescent="0.25">
      <c r="C189" s="99" t="s">
        <v>48</v>
      </c>
      <c r="D189" s="606"/>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606"/>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606"/>
      <c r="E191" s="151">
        <v>0</v>
      </c>
      <c r="F191" s="118">
        <v>10000</v>
      </c>
      <c r="G191" s="97">
        <f t="shared" si="19"/>
        <v>0</v>
      </c>
      <c r="H191" s="161"/>
      <c r="I191" s="319" t="s">
        <v>299</v>
      </c>
      <c r="J191" s="98" t="str">
        <f>VLOOKUP(I191,Presupuesto!$B$11:$C$566,2,0)</f>
        <v>PASAJES (26100-00)</v>
      </c>
      <c r="K191" s="98" t="str">
        <f t="shared" si="20"/>
        <v>Gestión Tecnologías de Información y Comunicación</v>
      </c>
      <c r="L191" s="98" t="s">
        <v>411</v>
      </c>
    </row>
    <row r="192" spans="3:12" x14ac:dyDescent="0.25">
      <c r="C192" s="99" t="s">
        <v>416</v>
      </c>
      <c r="D192" s="606"/>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606"/>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606"/>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606"/>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606"/>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29">
        <v>0</v>
      </c>
      <c r="F197" s="104">
        <f>HLOOKUP(C197,$AH$2:$BU$3,2,0)</f>
        <v>1150</v>
      </c>
      <c r="G197" s="105">
        <f>D197*E197*F197</f>
        <v>0</v>
      </c>
      <c r="H197" s="330"/>
      <c r="I197" s="331" t="s">
        <v>300</v>
      </c>
      <c r="J197" s="106" t="str">
        <f>VLOOKUP(I197,Presupuesto!$B$11:$C$566,2,0)</f>
        <v>VIATICOS (26200-00)</v>
      </c>
      <c r="K197" s="332" t="str">
        <f t="shared" si="20"/>
        <v>Gestión Tecnologías de Información y Comunicación</v>
      </c>
      <c r="L197" s="332"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3"/>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4" t="s">
        <v>47</v>
      </c>
      <c r="D207" s="605"/>
      <c r="E207" s="325"/>
      <c r="F207" s="115">
        <v>30000</v>
      </c>
      <c r="G207" s="326">
        <f t="shared" ref="G207:G215" si="21">E207*F207</f>
        <v>0</v>
      </c>
      <c r="H207" s="327"/>
      <c r="I207" s="116" t="s">
        <v>698</v>
      </c>
      <c r="J207" s="116" t="str">
        <f>VLOOKUP(I207,Presupuesto!$B$11:$C$566,2,0)</f>
        <v>SERVICIOS DE CAPACITACION.</v>
      </c>
      <c r="K207" s="328" t="s">
        <v>1507</v>
      </c>
      <c r="L207" s="116" t="s">
        <v>393</v>
      </c>
    </row>
    <row r="208" spans="3:12" x14ac:dyDescent="0.25">
      <c r="C208" s="99" t="s">
        <v>48</v>
      </c>
      <c r="D208" s="606"/>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06"/>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606"/>
      <c r="E210" s="151">
        <v>0</v>
      </c>
      <c r="F210" s="118">
        <v>10000</v>
      </c>
      <c r="G210" s="97">
        <f t="shared" si="21"/>
        <v>0</v>
      </c>
      <c r="H210" s="161"/>
      <c r="I210" s="319" t="s">
        <v>299</v>
      </c>
      <c r="J210" s="98" t="str">
        <f>VLOOKUP(I210,Presupuesto!$B$11:$C$566,2,0)</f>
        <v>PASAJES (26100-00)</v>
      </c>
      <c r="K210" s="98" t="str">
        <f t="shared" si="22"/>
        <v>Gestión Tecnologías de Información y Comunicación</v>
      </c>
      <c r="L210" s="98" t="s">
        <v>411</v>
      </c>
    </row>
    <row r="211" spans="3:12" x14ac:dyDescent="0.25">
      <c r="C211" s="99" t="s">
        <v>416</v>
      </c>
      <c r="D211" s="606"/>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606"/>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606"/>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606"/>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606"/>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29">
        <v>0</v>
      </c>
      <c r="F216" s="104">
        <f>HLOOKUP(C216,$AH$2:$BU$3,2,0)</f>
        <v>1150</v>
      </c>
      <c r="G216" s="105">
        <f>D216*E216*F216</f>
        <v>0</v>
      </c>
      <c r="H216" s="330"/>
      <c r="I216" s="331" t="s">
        <v>300</v>
      </c>
      <c r="J216" s="106" t="str">
        <f>VLOOKUP(I216,Presupuesto!$B$11:$C$566,2,0)</f>
        <v>VIATICOS (26200-00)</v>
      </c>
      <c r="K216" s="332" t="str">
        <f t="shared" si="22"/>
        <v>Gestión Tecnologías de Información y Comunicación</v>
      </c>
      <c r="L216" s="332"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3"/>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4" t="s">
        <v>47</v>
      </c>
      <c r="D226" s="605"/>
      <c r="E226" s="325"/>
      <c r="F226" s="115">
        <v>30000</v>
      </c>
      <c r="G226" s="326">
        <f t="shared" ref="G226:G234" si="23">E226*F226</f>
        <v>0</v>
      </c>
      <c r="H226" s="327"/>
      <c r="I226" s="116" t="s">
        <v>698</v>
      </c>
      <c r="J226" s="116" t="str">
        <f>VLOOKUP(I226,Presupuesto!$B$11:$C$566,2,0)</f>
        <v>SERVICIOS DE CAPACITACION.</v>
      </c>
      <c r="K226" s="328" t="s">
        <v>1507</v>
      </c>
      <c r="L226" s="116" t="s">
        <v>393</v>
      </c>
    </row>
    <row r="227" spans="3:12" x14ac:dyDescent="0.25">
      <c r="C227" s="99" t="s">
        <v>48</v>
      </c>
      <c r="D227" s="606"/>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06"/>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606"/>
      <c r="E229" s="151">
        <v>0</v>
      </c>
      <c r="F229" s="118">
        <v>10000</v>
      </c>
      <c r="G229" s="97">
        <f t="shared" si="23"/>
        <v>0</v>
      </c>
      <c r="H229" s="161"/>
      <c r="I229" s="319" t="s">
        <v>299</v>
      </c>
      <c r="J229" s="98" t="str">
        <f>VLOOKUP(I229,Presupuesto!$B$11:$C$566,2,0)</f>
        <v>PASAJES (26100-00)</v>
      </c>
      <c r="K229" s="98" t="str">
        <f t="shared" si="24"/>
        <v>Gestión Tecnologías de Información y Comunicación</v>
      </c>
      <c r="L229" s="98" t="s">
        <v>411</v>
      </c>
    </row>
    <row r="230" spans="3:12" x14ac:dyDescent="0.25">
      <c r="C230" s="99" t="s">
        <v>416</v>
      </c>
      <c r="D230" s="606"/>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606"/>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606"/>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606"/>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606"/>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29">
        <v>0</v>
      </c>
      <c r="F235" s="104">
        <f>HLOOKUP(C235,$AH$2:$BU$3,2,0)</f>
        <v>1150</v>
      </c>
      <c r="G235" s="105">
        <f>D235*E235*F235</f>
        <v>0</v>
      </c>
      <c r="H235" s="330"/>
      <c r="I235" s="331" t="s">
        <v>300</v>
      </c>
      <c r="J235" s="106" t="str">
        <f>VLOOKUP(I235,Presupuesto!$B$11:$C$566,2,0)</f>
        <v>VIATICOS (26200-00)</v>
      </c>
      <c r="K235" s="332" t="str">
        <f t="shared" si="24"/>
        <v>Gestión Tecnologías de Información y Comunicación</v>
      </c>
      <c r="L235" s="332" t="s">
        <v>411</v>
      </c>
    </row>
  </sheetData>
  <protectedRanges>
    <protectedRange password="DE9D" sqref="D16:F26 H16:I26 K16:L26 K36 K55 K74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3: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226 K112 K131 K150 K169 K188 K20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25" zoomScale="84" zoomScaleNormal="84" workbookViewId="0">
      <selection activeCell="H13" sqref="H13"/>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60" t="s">
        <v>1357</v>
      </c>
      <c r="E2" s="122" t="s">
        <v>1359</v>
      </c>
      <c r="F2" s="122" t="s">
        <v>471</v>
      </c>
      <c r="G2" s="122" t="s">
        <v>1360</v>
      </c>
      <c r="H2" s="160"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1.6" x14ac:dyDescent="0.3">
      <c r="C5" s="195" t="s">
        <v>127</v>
      </c>
      <c r="D5" s="433">
        <f>SUMIF(C:C,$C$10,D:D)</f>
        <v>3729504.3600000003</v>
      </c>
      <c r="CA5" s="303"/>
    </row>
    <row r="6" spans="1:555" ht="14.45" x14ac:dyDescent="0.3">
      <c r="CA6" s="303"/>
    </row>
    <row r="7" spans="1:555" ht="14.45" x14ac:dyDescent="0.3">
      <c r="CA7" s="303"/>
    </row>
    <row r="8" spans="1:555" x14ac:dyDescent="0.25">
      <c r="C8" s="70" t="s">
        <v>54</v>
      </c>
      <c r="D8" s="79"/>
      <c r="E8" s="70"/>
      <c r="F8" s="70"/>
      <c r="G8" s="70"/>
      <c r="H8" s="79"/>
      <c r="I8" s="70"/>
      <c r="J8" s="70"/>
      <c r="CA8" s="303"/>
    </row>
    <row r="9" spans="1:555" thickBot="1" x14ac:dyDescent="0.35">
      <c r="C9" s="94"/>
      <c r="D9" s="79"/>
      <c r="E9" s="94"/>
      <c r="F9" s="94"/>
      <c r="G9" s="94"/>
      <c r="H9" s="79"/>
      <c r="I9" s="94"/>
      <c r="J9" s="121"/>
      <c r="CA9" s="303"/>
    </row>
    <row r="10" spans="1:555" thickBot="1" x14ac:dyDescent="0.35">
      <c r="C10" s="69" t="s">
        <v>43</v>
      </c>
      <c r="D10" s="30">
        <f>SUM(G17:G67)</f>
        <v>3729504.3600000003</v>
      </c>
      <c r="E10" s="93"/>
      <c r="F10" s="93"/>
      <c r="G10" s="93"/>
      <c r="H10" s="76"/>
      <c r="I10" s="76"/>
      <c r="J10" s="76"/>
      <c r="K10" s="153"/>
      <c r="CA10" s="303"/>
    </row>
    <row r="11" spans="1:555" ht="14.45" x14ac:dyDescent="0.3">
      <c r="B11" s="177"/>
      <c r="D11" s="31"/>
      <c r="E11" s="93"/>
      <c r="F11" s="93"/>
      <c r="G11" s="93"/>
      <c r="H11" s="76"/>
      <c r="I11" s="76"/>
      <c r="J11" s="76"/>
      <c r="K11" s="153"/>
      <c r="CA11" s="303"/>
    </row>
    <row r="12" spans="1:555" ht="14.45" x14ac:dyDescent="0.3">
      <c r="B12" s="177"/>
      <c r="D12" s="31"/>
      <c r="E12" s="93"/>
      <c r="F12" s="93"/>
      <c r="G12" s="93"/>
      <c r="H12" s="76"/>
      <c r="I12" s="76"/>
      <c r="J12" s="76"/>
      <c r="K12" s="153"/>
      <c r="CA12" s="303"/>
    </row>
    <row r="13" spans="1:555" ht="15.6" x14ac:dyDescent="0.3">
      <c r="C13" s="202" t="s">
        <v>391</v>
      </c>
      <c r="D13" s="363"/>
      <c r="E13" s="93"/>
      <c r="F13" s="93"/>
      <c r="G13" s="93"/>
      <c r="H13" s="76"/>
      <c r="I13" s="76"/>
      <c r="J13" s="76"/>
      <c r="K13" s="153"/>
      <c r="CA13" s="303"/>
    </row>
    <row r="14" spans="1:555" ht="18" x14ac:dyDescent="0.3">
      <c r="C14" s="572" t="s">
        <v>704</v>
      </c>
      <c r="D14" s="440" t="s">
        <v>704</v>
      </c>
      <c r="E14" s="93"/>
      <c r="F14" s="93"/>
      <c r="G14" s="93"/>
      <c r="H14" s="76"/>
      <c r="I14" s="76"/>
      <c r="J14" s="76"/>
      <c r="K14" s="153"/>
      <c r="CA14" s="303"/>
    </row>
    <row r="15" spans="1:555" thickBot="1" x14ac:dyDescent="0.35">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1507</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thickBot="1" x14ac:dyDescent="0.35">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thickBot="1" x14ac:dyDescent="0.35">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thickBot="1" x14ac:dyDescent="0.35">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thickBot="1" x14ac:dyDescent="0.35">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v>1</v>
      </c>
      <c r="E59" s="152">
        <v>12</v>
      </c>
      <c r="F59" s="139">
        <f>2038292/12</f>
        <v>169857.66666666666</v>
      </c>
      <c r="G59" s="113">
        <f>D59*E59*F59</f>
        <v>2038292</v>
      </c>
      <c r="H59" s="166" t="s">
        <v>128</v>
      </c>
      <c r="I59" s="114" t="s">
        <v>290</v>
      </c>
      <c r="J59" s="114" t="str">
        <f>VLOOKUP(I59,Presupuesto!$B$11:$C$565,2,0)</f>
        <v>OTROS SERVICIOS TECNICOS Y PROFESIONALES N.C. (24900-00)</v>
      </c>
      <c r="K59" s="98" t="s">
        <v>1363</v>
      </c>
      <c r="L59" s="98" t="s">
        <v>394</v>
      </c>
    </row>
    <row r="60" spans="3:12" x14ac:dyDescent="0.25">
      <c r="C60" s="171" t="s">
        <v>58</v>
      </c>
      <c r="D60" s="163"/>
      <c r="E60" s="154">
        <v>0</v>
      </c>
      <c r="F60" s="117">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304">
        <v>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v>1</v>
      </c>
      <c r="E65" s="152">
        <v>12</v>
      </c>
      <c r="F65" s="118">
        <f>1691212.36/12</f>
        <v>140934.36333333334</v>
      </c>
      <c r="G65" s="113">
        <f>D65*E65*F65</f>
        <v>1691212.36</v>
      </c>
      <c r="H65" s="166" t="s">
        <v>1690</v>
      </c>
      <c r="I65" s="114" t="s">
        <v>290</v>
      </c>
      <c r="J65" s="114" t="str">
        <f>VLOOKUP(I65,Presupuesto!$B$11:$C$565,2,0)</f>
        <v>OTROS SERVICIOS TECNICOS Y PROFESIONALES N.C. (24900-00)</v>
      </c>
      <c r="K65" s="98" t="s">
        <v>1363</v>
      </c>
      <c r="L65" s="98" t="s">
        <v>393</v>
      </c>
    </row>
    <row r="66" spans="3:12" x14ac:dyDescent="0.25">
      <c r="C66" s="171" t="s">
        <v>58</v>
      </c>
      <c r="D66" s="169"/>
      <c r="E66" s="131">
        <v>0</v>
      </c>
      <c r="F66" s="119">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3"/>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1447</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3"/>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1447</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3"/>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1447</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3"/>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1447</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3"/>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1447</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3"/>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1447</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3"/>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1447</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3"/>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1447</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3"/>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1447</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3"/>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1447</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3"/>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1447</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3"/>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1447</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3"/>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1447</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3"/>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1447</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3"/>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1472</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39" sqref="C39"/>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0.42578125" style="86" customWidth="1"/>
    <col min="10" max="10" width="22.28515625" style="86" bestFit="1" customWidth="1"/>
    <col min="11" max="11" width="13.42578125" style="86" bestFit="1" customWidth="1"/>
    <col min="12"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1.6" x14ac:dyDescent="0.3">
      <c r="C5" s="87" t="s">
        <v>383</v>
      </c>
      <c r="D5" s="431">
        <f>SUMIF($C:$C,$C$10,D:D)</f>
        <v>56000</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56000</v>
      </c>
      <c r="E10" s="94"/>
      <c r="F10" s="94"/>
      <c r="G10" s="79"/>
      <c r="H10" s="94"/>
      <c r="I10" s="121"/>
    </row>
    <row r="11" spans="1:555" ht="14.45" x14ac:dyDescent="0.3">
      <c r="B11" s="93"/>
      <c r="C11" s="70"/>
      <c r="D11" s="31"/>
      <c r="E11" s="93"/>
      <c r="F11" s="93"/>
      <c r="G11" s="93"/>
      <c r="H11" s="76"/>
      <c r="I11" s="76"/>
      <c r="J11" s="76"/>
      <c r="K11" s="112"/>
    </row>
    <row r="12" spans="1:555" ht="14.45" x14ac:dyDescent="0.3">
      <c r="B12" s="93"/>
      <c r="C12" s="70"/>
      <c r="D12" s="31"/>
      <c r="E12" s="93"/>
      <c r="F12" s="93"/>
      <c r="G12" s="523">
        <f>D10+'4. EQUIPO TECNOLÓGICOS'!D10</f>
        <v>228000</v>
      </c>
      <c r="H12" s="76"/>
      <c r="I12" s="76"/>
      <c r="J12" s="76"/>
      <c r="K12" s="112"/>
    </row>
    <row r="13" spans="1:555" ht="15.6" x14ac:dyDescent="0.3">
      <c r="B13" s="93"/>
      <c r="C13" s="202" t="s">
        <v>391</v>
      </c>
      <c r="D13" s="363"/>
      <c r="E13" s="93"/>
      <c r="F13" s="93"/>
      <c r="G13" s="93"/>
      <c r="H13" s="76"/>
      <c r="I13" s="76"/>
      <c r="J13" s="76"/>
      <c r="K13" s="112"/>
    </row>
    <row r="14" spans="1:555" ht="36" x14ac:dyDescent="0.3">
      <c r="B14" s="93"/>
      <c r="C14" s="491" t="s">
        <v>1833</v>
      </c>
      <c r="D14" s="495" t="s">
        <v>1834</v>
      </c>
      <c r="E14" s="93"/>
      <c r="F14" s="93"/>
      <c r="G14" s="93"/>
      <c r="H14" s="76"/>
      <c r="I14" s="76"/>
      <c r="J14" s="76"/>
      <c r="K14" s="112"/>
    </row>
    <row r="15" spans="1:555" thickBot="1" x14ac:dyDescent="0.35">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5</v>
      </c>
      <c r="E17" s="96">
        <v>2800</v>
      </c>
      <c r="F17" s="97">
        <f>D17*E17</f>
        <v>14000</v>
      </c>
      <c r="G17" s="161" t="s">
        <v>1690</v>
      </c>
      <c r="H17" s="98" t="s">
        <v>984</v>
      </c>
      <c r="I17" s="98" t="str">
        <f>VLOOKUP(H17,Presupuesto!$B$11:$C$565,2,0)</f>
        <v>MUEBLES VARIOS DE OFICINA</v>
      </c>
      <c r="J17" s="218" t="s">
        <v>1363</v>
      </c>
      <c r="K17" s="98" t="s">
        <v>399</v>
      </c>
    </row>
    <row r="18" spans="2:11" ht="32.25" customHeight="1" x14ac:dyDescent="0.3">
      <c r="B18" s="93"/>
      <c r="C18" s="99" t="s">
        <v>64</v>
      </c>
      <c r="D18" s="151">
        <v>5</v>
      </c>
      <c r="E18" s="100">
        <v>2400</v>
      </c>
      <c r="F18" s="97">
        <f>D18*E18</f>
        <v>12000</v>
      </c>
      <c r="G18" s="161" t="s">
        <v>1690</v>
      </c>
      <c r="H18" s="101" t="s">
        <v>984</v>
      </c>
      <c r="I18" s="98" t="str">
        <f>VLOOKUP(H18,Presupuesto!$B$11:$C$565,2,0)</f>
        <v>MUEBLES VARIOS DE OFICINA</v>
      </c>
      <c r="J18" s="98" t="str">
        <f t="shared" ref="J18:J26" si="0">$J$17</f>
        <v>Gestión Administrativa y  financiera en apoyo al Desarrollo Académico</v>
      </c>
      <c r="K18" s="98" t="s">
        <v>399</v>
      </c>
    </row>
    <row r="19" spans="2:11" ht="14.45" x14ac:dyDescent="0.3">
      <c r="B19" s="93"/>
      <c r="C19" s="99" t="s">
        <v>65</v>
      </c>
      <c r="D19" s="151"/>
      <c r="E19" s="100">
        <v>1000</v>
      </c>
      <c r="F19" s="97">
        <f t="shared" ref="F19:F26" si="1">D19*E19</f>
        <v>0</v>
      </c>
      <c r="G19" s="161"/>
      <c r="H19" s="101" t="s">
        <v>984</v>
      </c>
      <c r="I19" s="98" t="str">
        <f>VLOOKUP(H19,Presupuesto!$B$11:$C$565,2,0)</f>
        <v>MUEBLES VARIOS DE OFICINA</v>
      </c>
      <c r="J19" s="98" t="str">
        <f t="shared" si="0"/>
        <v>Gestión Administrativa y  financiera en apoyo al Desarrollo Académico</v>
      </c>
      <c r="K19" s="98" t="s">
        <v>394</v>
      </c>
    </row>
    <row r="20" spans="2:11" x14ac:dyDescent="0.25">
      <c r="B20" s="93"/>
      <c r="C20" s="99" t="s">
        <v>66</v>
      </c>
      <c r="D20" s="151">
        <v>5</v>
      </c>
      <c r="E20" s="100">
        <v>6000</v>
      </c>
      <c r="F20" s="97">
        <f t="shared" si="1"/>
        <v>30000</v>
      </c>
      <c r="G20" s="161" t="s">
        <v>1690</v>
      </c>
      <c r="H20" s="101" t="s">
        <v>984</v>
      </c>
      <c r="I20" s="98" t="str">
        <f>VLOOKUP(H20,Presupuesto!$B$11:$C$565,2,0)</f>
        <v>MUEBLES VARIOS DE OFICINA</v>
      </c>
      <c r="J20" s="98" t="s">
        <v>1363</v>
      </c>
      <c r="K20" s="98" t="s">
        <v>399</v>
      </c>
    </row>
    <row r="21" spans="2:11" ht="14.45" x14ac:dyDescent="0.3">
      <c r="B21" s="93"/>
      <c r="C21" s="99" t="s">
        <v>67</v>
      </c>
      <c r="D21" s="151"/>
      <c r="E21" s="100">
        <v>3000</v>
      </c>
      <c r="F21" s="97">
        <f t="shared" si="1"/>
        <v>0</v>
      </c>
      <c r="G21" s="161"/>
      <c r="H21" s="101" t="s">
        <v>984</v>
      </c>
      <c r="I21" s="98" t="str">
        <f>VLOOKUP(H21,Presupuesto!$B$11:$C$565,2,0)</f>
        <v>MUEBLES VARIOS DE OFICINA</v>
      </c>
      <c r="J21" s="98" t="str">
        <f t="shared" si="0"/>
        <v>Gestión Administrativa y  financiera en apoyo al Desarrollo Académico</v>
      </c>
      <c r="K21" s="98" t="s">
        <v>394</v>
      </c>
    </row>
    <row r="22" spans="2:11" ht="14.45" x14ac:dyDescent="0.3">
      <c r="B22" s="93"/>
      <c r="C22" s="99" t="s">
        <v>68</v>
      </c>
      <c r="D22" s="151"/>
      <c r="E22" s="100">
        <v>10000</v>
      </c>
      <c r="F22" s="97">
        <f t="shared" si="1"/>
        <v>0</v>
      </c>
      <c r="G22" s="161"/>
      <c r="H22" s="101" t="s">
        <v>984</v>
      </c>
      <c r="I22" s="98" t="str">
        <f>VLOOKUP(H22,Presupuesto!$B$11:$C$565,2,0)</f>
        <v>MUEBLES VARIOS DE OFICINA</v>
      </c>
      <c r="J22" s="98" t="str">
        <f t="shared" si="0"/>
        <v>Gestión Administrativa y  financiera en apoyo al Desarrollo Académico</v>
      </c>
      <c r="K22" s="98" t="s">
        <v>394</v>
      </c>
    </row>
    <row r="23" spans="2:11" ht="14.45" x14ac:dyDescent="0.3">
      <c r="B23" s="93"/>
      <c r="C23" s="99" t="s">
        <v>69</v>
      </c>
      <c r="D23" s="151"/>
      <c r="E23" s="100">
        <v>8000</v>
      </c>
      <c r="F23" s="97">
        <f t="shared" si="1"/>
        <v>0</v>
      </c>
      <c r="G23" s="161"/>
      <c r="H23" s="101" t="s">
        <v>987</v>
      </c>
      <c r="I23" s="98" t="str">
        <f>VLOOKUP(H23,Presupuesto!$B$11:$C$565,2,0)</f>
        <v>EQUIPOS VARIOS DE OFICINA</v>
      </c>
      <c r="J23" s="98" t="str">
        <f t="shared" si="0"/>
        <v>Gestión Administrativa y  financiera en apoyo al Desarrollo Académico</v>
      </c>
      <c r="K23" s="98" t="s">
        <v>394</v>
      </c>
    </row>
    <row r="24" spans="2:11" ht="14.45" x14ac:dyDescent="0.3">
      <c r="B24" s="93"/>
      <c r="C24" s="99" t="s">
        <v>70</v>
      </c>
      <c r="D24" s="151"/>
      <c r="E24" s="100">
        <v>2000</v>
      </c>
      <c r="F24" s="97">
        <f t="shared" si="1"/>
        <v>0</v>
      </c>
      <c r="G24" s="161"/>
      <c r="H24" s="101" t="s">
        <v>987</v>
      </c>
      <c r="I24" s="98" t="str">
        <f>VLOOKUP(H24,Presupuesto!$B$11:$C$565,2,0)</f>
        <v>EQUIPOS VARIOS DE OFICINA</v>
      </c>
      <c r="J24" s="98" t="str">
        <f t="shared" si="0"/>
        <v>Gestión Administrativa y  financiera en apoyo al Desarrollo Académico</v>
      </c>
      <c r="K24" s="98" t="s">
        <v>402</v>
      </c>
    </row>
    <row r="25" spans="2:11" ht="14.45" x14ac:dyDescent="0.3">
      <c r="B25" s="93"/>
      <c r="C25" s="99" t="s">
        <v>71</v>
      </c>
      <c r="D25" s="151"/>
      <c r="E25" s="100">
        <v>5000</v>
      </c>
      <c r="F25" s="97">
        <f t="shared" si="1"/>
        <v>0</v>
      </c>
      <c r="G25" s="161"/>
      <c r="H25" s="101" t="s">
        <v>987</v>
      </c>
      <c r="I25" s="98" t="str">
        <f>VLOOKUP(H25,Presupuesto!$B$11:$C$565,2,0)</f>
        <v>EQUIPOS VARIOS DE OFICINA</v>
      </c>
      <c r="J25" s="98" t="str">
        <f t="shared" si="0"/>
        <v>Gestión Administrativa y  financiera en apoyo al Desarrollo Académico</v>
      </c>
      <c r="K25" s="98" t="s">
        <v>398</v>
      </c>
    </row>
    <row r="26" spans="2:11" thickBot="1" x14ac:dyDescent="0.35">
      <c r="B26" s="93"/>
      <c r="C26" s="102" t="s">
        <v>72</v>
      </c>
      <c r="D26" s="159"/>
      <c r="E26" s="104">
        <v>100000</v>
      </c>
      <c r="F26" s="105">
        <f t="shared" si="1"/>
        <v>0</v>
      </c>
      <c r="G26" s="162"/>
      <c r="H26" s="106" t="s">
        <v>987</v>
      </c>
      <c r="I26" s="106" t="str">
        <f>VLOOKUP(H26,Presupuesto!$B$11:$C$565,2,0)</f>
        <v>EQUIPOS VARIOS DE OFICINA</v>
      </c>
      <c r="J26" s="106" t="str">
        <f t="shared" si="0"/>
        <v>Gestión Administrativa y  financiera en apoyo al Desarrollo Académico</v>
      </c>
      <c r="K26" s="124" t="s">
        <v>393</v>
      </c>
    </row>
    <row r="27" spans="2:11" ht="14.45" x14ac:dyDescent="0.3">
      <c r="B27" s="93"/>
    </row>
    <row r="28" spans="2:11" thickBot="1" x14ac:dyDescent="0.35">
      <c r="B28" s="93"/>
      <c r="C28" s="333"/>
      <c r="D28" s="334"/>
      <c r="E28" s="335"/>
      <c r="F28" s="335"/>
      <c r="G28" s="336"/>
      <c r="H28" s="335"/>
      <c r="I28" s="335"/>
      <c r="J28" s="155"/>
      <c r="K28" s="155"/>
    </row>
    <row r="29" spans="2:11" thickBot="1" x14ac:dyDescent="0.35">
      <c r="B29" s="93"/>
      <c r="C29" s="29" t="s">
        <v>43</v>
      </c>
      <c r="D29" s="30">
        <f>SUM(F36:F45)</f>
        <v>0</v>
      </c>
      <c r="E29" s="177"/>
      <c r="F29" s="177"/>
      <c r="G29" s="79"/>
      <c r="H29" s="177"/>
      <c r="I29" s="177"/>
    </row>
    <row r="30" spans="2:11" ht="14.45" x14ac:dyDescent="0.3">
      <c r="C30" s="70"/>
      <c r="D30" s="31"/>
      <c r="E30" s="93"/>
      <c r="F30" s="93"/>
      <c r="G30" s="93"/>
      <c r="H30" s="76"/>
      <c r="I30" s="76"/>
      <c r="J30" s="76"/>
      <c r="K30" s="112"/>
    </row>
    <row r="31" spans="2:11" ht="14.45" x14ac:dyDescent="0.3">
      <c r="C31" s="70"/>
      <c r="D31" s="31"/>
      <c r="E31" s="93"/>
      <c r="F31" s="93"/>
      <c r="G31" s="93"/>
      <c r="H31" s="76"/>
      <c r="I31" s="76"/>
      <c r="J31" s="76"/>
      <c r="K31" s="112"/>
    </row>
    <row r="32" spans="2:11" ht="15.6" x14ac:dyDescent="0.3">
      <c r="C32" s="202" t="s">
        <v>391</v>
      </c>
      <c r="D32" s="363"/>
      <c r="E32" s="93"/>
      <c r="F32" s="93"/>
      <c r="G32" s="93"/>
      <c r="H32" s="76"/>
      <c r="I32" s="76"/>
      <c r="J32" s="76"/>
      <c r="K32" s="112"/>
    </row>
    <row r="33" spans="3:11" ht="18" x14ac:dyDescent="0.3">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thickBot="1" x14ac:dyDescent="0.35">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ht="14.45" x14ac:dyDescent="0.3">
      <c r="C36" s="95" t="s">
        <v>63</v>
      </c>
      <c r="D36" s="158"/>
      <c r="E36" s="96">
        <v>2800</v>
      </c>
      <c r="F36" s="97">
        <f>D36*E36</f>
        <v>0</v>
      </c>
      <c r="G36" s="161"/>
      <c r="H36" s="98" t="s">
        <v>984</v>
      </c>
      <c r="I36" s="98" t="str">
        <f>VLOOKUP(H36,Presupuesto!$B$11:$C$565,2,0)</f>
        <v>MUEBLES VARIOS DE OFICINA</v>
      </c>
      <c r="J36" s="218" t="s">
        <v>1447</v>
      </c>
      <c r="K36" s="98" t="s">
        <v>403</v>
      </c>
    </row>
    <row r="37" spans="3:11" ht="14.45" x14ac:dyDescent="0.3">
      <c r="C37" s="99" t="s">
        <v>64</v>
      </c>
      <c r="D37" s="151"/>
      <c r="E37" s="100">
        <v>2400</v>
      </c>
      <c r="F37" s="97">
        <f>D37*E37</f>
        <v>0</v>
      </c>
      <c r="G37" s="161"/>
      <c r="H37" s="101" t="s">
        <v>984</v>
      </c>
      <c r="I37" s="98" t="str">
        <f>VLOOKUP(H37,Presupuesto!$B$11:$C$565,2,0)</f>
        <v>MUEBLES VARIOS DE OFICINA</v>
      </c>
      <c r="J37" s="98" t="str">
        <f>$J$36</f>
        <v>Posgrado</v>
      </c>
      <c r="K37" s="98" t="s">
        <v>411</v>
      </c>
    </row>
    <row r="38" spans="3:11" ht="14.45" x14ac:dyDescent="0.3">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ht="14.45" x14ac:dyDescent="0.3">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ht="14.45" x14ac:dyDescent="0.3">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ht="14.45" x14ac:dyDescent="0.3">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ht="14.45" x14ac:dyDescent="0.3">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ht="14.45" x14ac:dyDescent="0.3">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ht="14.45" x14ac:dyDescent="0.3">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thickBot="1" x14ac:dyDescent="0.35">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thickBot="1" x14ac:dyDescent="0.35"/>
    <row r="48" spans="3:11" thickBot="1" x14ac:dyDescent="0.35">
      <c r="C48" s="29" t="s">
        <v>43</v>
      </c>
      <c r="D48" s="30">
        <f>SUM(F55:F64)</f>
        <v>0</v>
      </c>
      <c r="E48" s="177"/>
      <c r="F48" s="177"/>
      <c r="G48" s="79"/>
      <c r="H48" s="177"/>
      <c r="I48" s="177"/>
    </row>
    <row r="49" spans="3:11" ht="14.45" x14ac:dyDescent="0.3">
      <c r="C49" s="70"/>
      <c r="D49" s="31"/>
      <c r="E49" s="93"/>
      <c r="F49" s="93"/>
      <c r="G49" s="93"/>
      <c r="H49" s="76"/>
      <c r="I49" s="76"/>
      <c r="J49" s="76"/>
      <c r="K49" s="112"/>
    </row>
    <row r="50" spans="3:11" ht="14.45" x14ac:dyDescent="0.3">
      <c r="C50" s="70"/>
      <c r="D50" s="31"/>
      <c r="E50" s="93"/>
      <c r="F50" s="93"/>
      <c r="G50" s="93"/>
      <c r="H50" s="76"/>
      <c r="I50" s="76"/>
      <c r="J50" s="76"/>
      <c r="K50" s="112"/>
    </row>
    <row r="51" spans="3:11" ht="15.6" x14ac:dyDescent="0.3">
      <c r="C51" s="202" t="s">
        <v>391</v>
      </c>
      <c r="D51" s="363"/>
      <c r="E51" s="93"/>
      <c r="F51" s="93"/>
      <c r="G51" s="93"/>
      <c r="H51" s="76"/>
      <c r="I51" s="76"/>
      <c r="J51" s="76"/>
      <c r="K51" s="112"/>
    </row>
    <row r="52" spans="3:11" ht="18" x14ac:dyDescent="0.3">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thickBot="1" x14ac:dyDescent="0.35">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ht="14.45" x14ac:dyDescent="0.3">
      <c r="C55" s="95" t="s">
        <v>63</v>
      </c>
      <c r="D55" s="158"/>
      <c r="E55" s="96">
        <v>2800</v>
      </c>
      <c r="F55" s="97">
        <f>D55*E55</f>
        <v>0</v>
      </c>
      <c r="G55" s="161"/>
      <c r="H55" s="98" t="s">
        <v>984</v>
      </c>
      <c r="I55" s="98" t="str">
        <f>VLOOKUP(H55,Presupuesto!$B$11:$C$565,2,0)</f>
        <v>MUEBLES VARIOS DE OFICINA</v>
      </c>
      <c r="J55" s="218" t="s">
        <v>1447</v>
      </c>
      <c r="K55" s="98" t="s">
        <v>403</v>
      </c>
    </row>
    <row r="56" spans="3:11" ht="14.45" x14ac:dyDescent="0.3">
      <c r="C56" s="99" t="s">
        <v>64</v>
      </c>
      <c r="D56" s="151"/>
      <c r="E56" s="100">
        <v>2400</v>
      </c>
      <c r="F56" s="97">
        <f>D56*E56</f>
        <v>0</v>
      </c>
      <c r="G56" s="161"/>
      <c r="H56" s="101" t="s">
        <v>984</v>
      </c>
      <c r="I56" s="98" t="str">
        <f>VLOOKUP(H56,Presupuesto!$B$11:$C$565,2,0)</f>
        <v>MUEBLES VARIOS DE OFICINA</v>
      </c>
      <c r="J56" s="98" t="str">
        <f>$J$55</f>
        <v>Posgrado</v>
      </c>
      <c r="K56" s="98" t="s">
        <v>411</v>
      </c>
    </row>
    <row r="57" spans="3:11" ht="14.45" x14ac:dyDescent="0.3">
      <c r="C57" s="99" t="s">
        <v>65</v>
      </c>
      <c r="D57" s="151"/>
      <c r="E57" s="100">
        <v>1000</v>
      </c>
      <c r="F57" s="97">
        <f t="shared" ref="F57:F64" si="4">D57*E57</f>
        <v>0</v>
      </c>
      <c r="G57" s="161"/>
      <c r="H57" s="101" t="s">
        <v>984</v>
      </c>
      <c r="I57" s="98" t="str">
        <f>VLOOKUP(H57,Presupuesto!$B$11:$C$565,2,0)</f>
        <v>MUEBLES VARIOS DE OFICINA</v>
      </c>
      <c r="J57" s="98" t="str">
        <f t="shared" ref="J57:J64" si="5">$J$17</f>
        <v>Gestión Administrativa y  financiera en apoyo al Desarrollo Académico</v>
      </c>
      <c r="K57" s="98" t="s">
        <v>394</v>
      </c>
    </row>
    <row r="58" spans="3:11" ht="14.45" x14ac:dyDescent="0.3">
      <c r="C58" s="99" t="s">
        <v>66</v>
      </c>
      <c r="D58" s="151"/>
      <c r="E58" s="100">
        <v>6000</v>
      </c>
      <c r="F58" s="97">
        <f t="shared" si="4"/>
        <v>0</v>
      </c>
      <c r="G58" s="161"/>
      <c r="H58" s="101" t="s">
        <v>984</v>
      </c>
      <c r="I58" s="98" t="str">
        <f>VLOOKUP(H58,Presupuesto!$B$11:$C$565,2,0)</f>
        <v>MUEBLES VARIOS DE OFICINA</v>
      </c>
      <c r="J58" s="98" t="str">
        <f t="shared" si="5"/>
        <v>Gestión Administrativa y  financiera en apoyo al Desarrollo Académico</v>
      </c>
      <c r="K58" s="98" t="s">
        <v>394</v>
      </c>
    </row>
    <row r="59" spans="3:11" ht="14.45" x14ac:dyDescent="0.3">
      <c r="C59" s="99" t="s">
        <v>67</v>
      </c>
      <c r="D59" s="151"/>
      <c r="E59" s="100">
        <v>3000</v>
      </c>
      <c r="F59" s="97">
        <f t="shared" si="4"/>
        <v>0</v>
      </c>
      <c r="G59" s="161"/>
      <c r="H59" s="101" t="s">
        <v>984</v>
      </c>
      <c r="I59" s="98" t="str">
        <f>VLOOKUP(H59,Presupuesto!$B$11:$C$565,2,0)</f>
        <v>MUEBLES VARIOS DE OFICINA</v>
      </c>
      <c r="J59" s="98" t="str">
        <f t="shared" si="5"/>
        <v>Gestión Administrativa y  financiera en apoyo al Desarrollo Académico</v>
      </c>
      <c r="K59" s="98" t="s">
        <v>394</v>
      </c>
    </row>
    <row r="60" spans="3:11" ht="14.45" x14ac:dyDescent="0.3">
      <c r="C60" s="99" t="s">
        <v>68</v>
      </c>
      <c r="D60" s="151"/>
      <c r="E60" s="100">
        <v>10000</v>
      </c>
      <c r="F60" s="97">
        <f t="shared" si="4"/>
        <v>0</v>
      </c>
      <c r="G60" s="161"/>
      <c r="H60" s="101" t="s">
        <v>984</v>
      </c>
      <c r="I60" s="98" t="str">
        <f>VLOOKUP(H60,Presupuesto!$B$11:$C$565,2,0)</f>
        <v>MUEBLES VARIOS DE OFICINA</v>
      </c>
      <c r="J60" s="98" t="str">
        <f t="shared" si="5"/>
        <v>Gestión Administrativa y  financiera en apoyo al Desarrollo Académico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Gestión Administrativa y  financiera en apoyo al Desarrollo Académico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Gestión Administrativa y  financiera en apoyo al Desarrollo Académico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Gestión Administrativa y  financiera en apoyo al Desarrollo Académico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Gestión Administrativa y  financiera en apoyo al Desarrollo Académico</v>
      </c>
      <c r="K64" s="124" t="s">
        <v>393</v>
      </c>
    </row>
    <row r="66" spans="3:11" ht="15.75" thickBot="1" x14ac:dyDescent="0.3">
      <c r="C66" s="333"/>
      <c r="D66" s="334"/>
      <c r="E66" s="335"/>
      <c r="F66" s="335"/>
      <c r="G66" s="336"/>
      <c r="H66" s="335"/>
      <c r="I66" s="335"/>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3"/>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1447</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3"/>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1447</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3"/>
      <c r="D104" s="334"/>
      <c r="E104" s="335"/>
      <c r="F104" s="335"/>
      <c r="G104" s="336"/>
      <c r="H104" s="335"/>
      <c r="I104" s="335"/>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3"/>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1447</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3"/>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1447</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3"/>
      <c r="D142" s="334"/>
      <c r="E142" s="335"/>
      <c r="F142" s="335"/>
      <c r="G142" s="336"/>
      <c r="H142" s="335"/>
      <c r="I142" s="335"/>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3"/>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1447</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3"/>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1447</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3"/>
      <c r="D180" s="334"/>
      <c r="E180" s="335"/>
      <c r="F180" s="335"/>
      <c r="G180" s="336"/>
      <c r="H180" s="335"/>
      <c r="I180" s="335"/>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3"/>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1447</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3"/>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1447</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3"/>
      <c r="D218" s="334"/>
      <c r="E218" s="335"/>
      <c r="F218" s="335"/>
      <c r="G218" s="336"/>
      <c r="H218" s="335"/>
      <c r="I218" s="335"/>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3"/>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1472</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I284"/>
  <sheetViews>
    <sheetView showGridLines="0" topLeftCell="A4" workbookViewId="0">
      <selection activeCell="G11" sqref="G11"/>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7" t="s">
        <v>419</v>
      </c>
      <c r="AI2" s="427" t="s">
        <v>420</v>
      </c>
      <c r="AJ2" s="427" t="s">
        <v>421</v>
      </c>
      <c r="AK2" s="427" t="s">
        <v>422</v>
      </c>
      <c r="AL2" s="427" t="s">
        <v>423</v>
      </c>
      <c r="AM2" s="427" t="s">
        <v>426</v>
      </c>
      <c r="AN2" s="427" t="s">
        <v>424</v>
      </c>
      <c r="AO2" s="427" t="s">
        <v>425</v>
      </c>
      <c r="AP2" s="427" t="s">
        <v>427</v>
      </c>
      <c r="AQ2" s="427" t="s">
        <v>428</v>
      </c>
      <c r="AR2" s="427" t="s">
        <v>429</v>
      </c>
      <c r="AS2" s="427" t="s">
        <v>430</v>
      </c>
      <c r="AT2" s="427" t="s">
        <v>431</v>
      </c>
      <c r="AU2" s="427" t="s">
        <v>432</v>
      </c>
      <c r="AV2" s="427" t="s">
        <v>433</v>
      </c>
      <c r="AW2" s="427" t="s">
        <v>434</v>
      </c>
      <c r="AX2" s="427" t="s">
        <v>435</v>
      </c>
      <c r="AY2" s="427" t="s">
        <v>436</v>
      </c>
      <c r="AZ2" s="427" t="s">
        <v>437</v>
      </c>
      <c r="BA2" s="427" t="s">
        <v>438</v>
      </c>
      <c r="BB2" s="427" t="s">
        <v>439</v>
      </c>
      <c r="BC2" s="427" t="s">
        <v>440</v>
      </c>
      <c r="BD2" s="427" t="s">
        <v>441</v>
      </c>
      <c r="BE2" s="427" t="s">
        <v>442</v>
      </c>
      <c r="BF2" s="427" t="s">
        <v>443</v>
      </c>
      <c r="BG2" s="427" t="s">
        <v>444</v>
      </c>
      <c r="BH2" s="427" t="s">
        <v>445</v>
      </c>
      <c r="BI2" s="427" t="s">
        <v>446</v>
      </c>
      <c r="BJ2" s="427" t="s">
        <v>447</v>
      </c>
      <c r="BK2" s="427" t="s">
        <v>448</v>
      </c>
      <c r="BL2" s="427" t="s">
        <v>449</v>
      </c>
      <c r="BM2" s="427" t="s">
        <v>450</v>
      </c>
      <c r="BN2" s="427" t="s">
        <v>451</v>
      </c>
      <c r="BO2" s="427" t="s">
        <v>452</v>
      </c>
      <c r="BP2" s="427" t="s">
        <v>453</v>
      </c>
      <c r="BQ2" s="427" t="s">
        <v>454</v>
      </c>
      <c r="BR2" s="427" t="s">
        <v>455</v>
      </c>
      <c r="BS2" s="427" t="s">
        <v>456</v>
      </c>
      <c r="BT2" s="427" t="s">
        <v>457</v>
      </c>
      <c r="BU2" s="427" t="s">
        <v>458</v>
      </c>
      <c r="CB2" s="122" t="s">
        <v>1336</v>
      </c>
      <c r="CC2" s="122" t="s">
        <v>1337</v>
      </c>
      <c r="CD2" s="122" t="s">
        <v>1335</v>
      </c>
      <c r="CE2" s="122" t="s">
        <v>1338</v>
      </c>
    </row>
    <row r="3" spans="1:555"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5759.1495000000004</v>
      </c>
      <c r="BC3" s="428">
        <f>+'Cuadro Resumen'!D213</f>
        <v>5307.4515000000001</v>
      </c>
      <c r="BD3" s="428">
        <f>+'Cuadro Resumen'!E213</f>
        <v>6775.47</v>
      </c>
      <c r="BE3" s="428">
        <f>+'Cuadro Resumen'!F213</f>
        <v>6323.7719999999999</v>
      </c>
      <c r="BF3" s="428">
        <f>+'Cuadro Resumen'!C214</f>
        <v>5081.6025</v>
      </c>
      <c r="BG3" s="428">
        <f>+'Cuadro Resumen'!D214</f>
        <v>4629.9045000000006</v>
      </c>
      <c r="BH3" s="428">
        <f>+'Cuadro Resumen'!E214</f>
        <v>6097.9230000000007</v>
      </c>
      <c r="BI3" s="428">
        <f>+'Cuadro Resumen'!F214</f>
        <v>5646.2250000000004</v>
      </c>
      <c r="BJ3" s="429">
        <f>+'Cuadro Resumen'!C215</f>
        <v>4404.0555000000004</v>
      </c>
      <c r="BK3" s="429">
        <f>+'Cuadro Resumen'!D215</f>
        <v>4065.2820000000002</v>
      </c>
      <c r="BL3" s="429">
        <f>+'Cuadro Resumen'!E215</f>
        <v>5420.3760000000002</v>
      </c>
      <c r="BM3" s="429">
        <f>+'Cuadro Resumen'!F215</f>
        <v>4968.6779999999999</v>
      </c>
      <c r="BN3" s="429">
        <f>+'Cuadro Resumen'!C216</f>
        <v>3726.5085000000004</v>
      </c>
      <c r="BO3" s="429">
        <f>+'Cuadro Resumen'!D216</f>
        <v>3387.7350000000001</v>
      </c>
      <c r="BP3" s="429">
        <f>+'Cuadro Resumen'!E216</f>
        <v>4742.8290000000006</v>
      </c>
      <c r="BQ3" s="429">
        <f>+'Cuadro Resumen'!F216</f>
        <v>4404.0555000000004</v>
      </c>
      <c r="BR3" s="429">
        <f>+'Cuadro Resumen'!C217</f>
        <v>3274.8105</v>
      </c>
      <c r="BS3" s="429">
        <f>+'Cuadro Resumen'!D217</f>
        <v>3048.9615000000003</v>
      </c>
      <c r="BT3" s="429">
        <f>+'Cuadro Resumen'!E217</f>
        <v>4178.2065000000002</v>
      </c>
      <c r="BU3" s="429">
        <f>+'Cuadro Resumen'!F217</f>
        <v>3839.433</v>
      </c>
      <c r="CB3" s="86">
        <v>35000</v>
      </c>
      <c r="CC3" s="86">
        <v>15000</v>
      </c>
      <c r="CD3" s="86">
        <v>35000</v>
      </c>
      <c r="CE3" s="86">
        <v>15000</v>
      </c>
    </row>
    <row r="4" spans="1:555" thickBot="1" x14ac:dyDescent="0.35"/>
    <row r="5" spans="1:555" ht="53.25" thickBot="1" x14ac:dyDescent="0.3">
      <c r="C5" s="87" t="s">
        <v>382</v>
      </c>
      <c r="D5" s="198">
        <f>SUMIF(C:C,$C$10,D:D)</f>
        <v>652000</v>
      </c>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B10" s="93"/>
      <c r="C10" s="29" t="s">
        <v>43</v>
      </c>
      <c r="D10" s="108">
        <f>SUM(F17:F30)</f>
        <v>172000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3"/>
      <c r="E13" s="93"/>
      <c r="F13" s="93"/>
      <c r="G13" s="93"/>
      <c r="H13" s="76"/>
      <c r="I13" s="76"/>
      <c r="J13" s="76"/>
      <c r="K13" s="112"/>
    </row>
    <row r="14" spans="1:555" ht="48" x14ac:dyDescent="0.3">
      <c r="B14" s="93"/>
      <c r="C14" s="491" t="s">
        <v>1833</v>
      </c>
      <c r="D14" s="495" t="s">
        <v>1834</v>
      </c>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idden="1" thickBot="1" x14ac:dyDescent="0.35">
      <c r="B17" s="93"/>
      <c r="C17" s="305" t="s">
        <v>1338</v>
      </c>
      <c r="D17" s="158"/>
      <c r="E17" s="96">
        <f>HLOOKUP($C17,$CB$2:$CE$3,2,0)</f>
        <v>15000</v>
      </c>
      <c r="F17" s="97">
        <f>D17*E17</f>
        <v>0</v>
      </c>
      <c r="G17" s="165"/>
      <c r="H17" s="98" t="s">
        <v>1013</v>
      </c>
      <c r="I17" s="98" t="str">
        <f>VLOOKUP(H17,Presupuesto!$B$11:$C$565,2,0)</f>
        <v>EQUIPO DE COMPUTACION</v>
      </c>
      <c r="J17" s="218" t="s">
        <v>1447</v>
      </c>
      <c r="K17" s="98" t="s">
        <v>393</v>
      </c>
      <c r="L17" s="98"/>
    </row>
    <row r="18" spans="2:12" x14ac:dyDescent="0.25">
      <c r="B18" s="93"/>
      <c r="C18" s="305" t="s">
        <v>1336</v>
      </c>
      <c r="D18" s="151">
        <v>4</v>
      </c>
      <c r="E18" s="96">
        <v>20000</v>
      </c>
      <c r="F18" s="97">
        <f>D18*E18</f>
        <v>80000</v>
      </c>
      <c r="G18" s="165" t="s">
        <v>1690</v>
      </c>
      <c r="H18" s="101" t="s">
        <v>1013</v>
      </c>
      <c r="I18" s="101" t="str">
        <f>VLOOKUP(H18,Presupuesto!$B$11:$C$565,2,0)</f>
        <v>EQUIPO DE COMPUTACION</v>
      </c>
      <c r="J18" s="98" t="s">
        <v>1363</v>
      </c>
      <c r="K18" s="98" t="s">
        <v>400</v>
      </c>
      <c r="L18" s="98"/>
    </row>
    <row r="19" spans="2:12" x14ac:dyDescent="0.25">
      <c r="B19" s="93"/>
      <c r="C19" s="99" t="s">
        <v>73</v>
      </c>
      <c r="D19" s="151">
        <v>1</v>
      </c>
      <c r="E19" s="100">
        <v>15000</v>
      </c>
      <c r="F19" s="97">
        <f t="shared" ref="F19:F30" si="0">D19*E19</f>
        <v>15000</v>
      </c>
      <c r="G19" s="165" t="s">
        <v>1690</v>
      </c>
      <c r="H19" s="101" t="s">
        <v>985</v>
      </c>
      <c r="I19" s="101" t="str">
        <f>VLOOKUP(H19,Presupuesto!$B$11:$C$565,2,0)</f>
        <v>EQUIPOS VARIOS DE OFICINA</v>
      </c>
      <c r="J19" s="98" t="s">
        <v>1363</v>
      </c>
      <c r="K19" s="98" t="s">
        <v>400</v>
      </c>
      <c r="L19" s="98"/>
    </row>
    <row r="20" spans="2:12" ht="14.45" hidden="1" x14ac:dyDescent="0.3">
      <c r="B20" s="93"/>
      <c r="C20" s="99" t="s">
        <v>74</v>
      </c>
      <c r="D20" s="151"/>
      <c r="E20" s="100">
        <v>8000</v>
      </c>
      <c r="F20" s="97">
        <f t="shared" si="0"/>
        <v>0</v>
      </c>
      <c r="G20" s="165"/>
      <c r="H20" s="101" t="s">
        <v>1013</v>
      </c>
      <c r="I20" s="101" t="str">
        <f>VLOOKUP(H20,Presupuesto!$B$11:$C$565,2,0)</f>
        <v>EQUIPO DE COMPUTACION</v>
      </c>
      <c r="J20" s="98" t="str">
        <f t="shared" ref="J20:J29" si="1">$J$17</f>
        <v>Posgrado</v>
      </c>
      <c r="K20" s="98" t="s">
        <v>394</v>
      </c>
      <c r="L20" s="98"/>
    </row>
    <row r="21" spans="2:12" ht="14.45" hidden="1" x14ac:dyDescent="0.3">
      <c r="B21" s="93"/>
      <c r="C21" s="99" t="s">
        <v>75</v>
      </c>
      <c r="D21" s="151"/>
      <c r="E21" s="100">
        <v>5000</v>
      </c>
      <c r="F21" s="97">
        <f t="shared" si="0"/>
        <v>0</v>
      </c>
      <c r="G21" s="165" t="s">
        <v>1690</v>
      </c>
      <c r="H21" s="101" t="s">
        <v>1013</v>
      </c>
      <c r="I21" s="101" t="str">
        <f>VLOOKUP(H21,Presupuesto!$B$11:$C$565,2,0)</f>
        <v>EQUIPO DE COMPUTACION</v>
      </c>
      <c r="J21" s="98" t="s">
        <v>1363</v>
      </c>
      <c r="K21" s="98" t="s">
        <v>402</v>
      </c>
      <c r="L21" s="98"/>
    </row>
    <row r="22" spans="2:12" x14ac:dyDescent="0.25">
      <c r="B22" s="93"/>
      <c r="C22" s="99" t="s">
        <v>35</v>
      </c>
      <c r="D22" s="151">
        <v>1</v>
      </c>
      <c r="E22" s="100">
        <v>13000</v>
      </c>
      <c r="F22" s="97">
        <f t="shared" si="0"/>
        <v>13000</v>
      </c>
      <c r="G22" s="165" t="s">
        <v>1690</v>
      </c>
      <c r="H22" s="101" t="s">
        <v>999</v>
      </c>
      <c r="I22" s="101" t="str">
        <f>VLOOKUP(H22,Presupuesto!$B$11:$C$565,2,0)</f>
        <v>EQUIPO DE TRANSPORTE TRACCION Y ELEVACION</v>
      </c>
      <c r="J22" s="98" t="s">
        <v>1363</v>
      </c>
      <c r="K22" s="98" t="s">
        <v>402</v>
      </c>
      <c r="L22" s="98"/>
    </row>
    <row r="23" spans="2:12" x14ac:dyDescent="0.25">
      <c r="B23" s="93"/>
      <c r="C23" s="99" t="s">
        <v>76</v>
      </c>
      <c r="D23" s="151">
        <v>1</v>
      </c>
      <c r="E23" s="100">
        <v>15000</v>
      </c>
      <c r="F23" s="97">
        <f t="shared" si="0"/>
        <v>15000</v>
      </c>
      <c r="G23" s="165" t="s">
        <v>1690</v>
      </c>
      <c r="H23" s="101" t="s">
        <v>999</v>
      </c>
      <c r="I23" s="101" t="str">
        <f>VLOOKUP(H23,Presupuesto!$B$11:$C$565,2,0)</f>
        <v>EQUIPO DE TRANSPORTE TRACCION Y ELEVACION</v>
      </c>
      <c r="J23" s="98" t="s">
        <v>1363</v>
      </c>
      <c r="K23" s="98" t="s">
        <v>400</v>
      </c>
      <c r="L23" s="98"/>
    </row>
    <row r="24" spans="2:12" ht="14.45" hidden="1" x14ac:dyDescent="0.3">
      <c r="B24" s="93"/>
      <c r="C24" s="99" t="s">
        <v>77</v>
      </c>
      <c r="D24" s="151"/>
      <c r="E24" s="100">
        <v>10000</v>
      </c>
      <c r="F24" s="97">
        <f t="shared" si="0"/>
        <v>0</v>
      </c>
      <c r="G24" s="165"/>
      <c r="H24" s="101" t="s">
        <v>999</v>
      </c>
      <c r="I24" s="101" t="str">
        <f>VLOOKUP(H24,Presupuesto!$B$11:$C$565,2,0)</f>
        <v>EQUIPO DE TRANSPORTE TRACCION Y ELEVACION</v>
      </c>
      <c r="J24" s="98" t="s">
        <v>1363</v>
      </c>
      <c r="K24" s="98" t="s">
        <v>402</v>
      </c>
      <c r="L24" s="98"/>
    </row>
    <row r="25" spans="2:12" x14ac:dyDescent="0.25">
      <c r="C25" s="99" t="s">
        <v>78</v>
      </c>
      <c r="D25" s="151">
        <v>1</v>
      </c>
      <c r="E25" s="100">
        <v>30000</v>
      </c>
      <c r="F25" s="97">
        <f t="shared" si="0"/>
        <v>30000</v>
      </c>
      <c r="G25" s="165" t="s">
        <v>1690</v>
      </c>
      <c r="H25" s="101" t="s">
        <v>1045</v>
      </c>
      <c r="I25" s="101" t="str">
        <f>VLOOKUP(H25,Presupuesto!$B$11:$C$565,2,0)</f>
        <v>APLICACIONES INFORMATICAS</v>
      </c>
      <c r="J25" s="98" t="s">
        <v>1363</v>
      </c>
      <c r="K25" s="98" t="s">
        <v>398</v>
      </c>
      <c r="L25" s="98"/>
    </row>
    <row r="26" spans="2:12" x14ac:dyDescent="0.25">
      <c r="C26" s="109" t="s">
        <v>79</v>
      </c>
      <c r="D26" s="151">
        <v>2</v>
      </c>
      <c r="E26" s="100">
        <v>2000</v>
      </c>
      <c r="F26" s="97">
        <f t="shared" si="0"/>
        <v>4000</v>
      </c>
      <c r="G26" s="165" t="s">
        <v>1690</v>
      </c>
      <c r="H26" s="110" t="s">
        <v>1013</v>
      </c>
      <c r="I26" s="110" t="str">
        <f>VLOOKUP(H26,Presupuesto!$B$11:$C$565,2,0)</f>
        <v>EQUIPO DE COMPUTACION</v>
      </c>
      <c r="J26" s="98" t="s">
        <v>1363</v>
      </c>
      <c r="K26" s="98" t="s">
        <v>394</v>
      </c>
      <c r="L26" s="98"/>
    </row>
    <row r="27" spans="2:12" x14ac:dyDescent="0.25">
      <c r="C27" s="109" t="s">
        <v>1475</v>
      </c>
      <c r="D27" s="151">
        <v>10</v>
      </c>
      <c r="E27" s="100">
        <v>1500</v>
      </c>
      <c r="F27" s="97">
        <f t="shared" si="0"/>
        <v>15000</v>
      </c>
      <c r="G27" s="165" t="s">
        <v>1690</v>
      </c>
      <c r="H27" s="110" t="s">
        <v>945</v>
      </c>
      <c r="I27" s="110" t="str">
        <f>VLOOKUP(H27,Presupuesto!$B$11:$C$565,2,0)</f>
        <v>UTILES Y MATERIALES ELECTRICOS</v>
      </c>
      <c r="J27" s="98" t="s">
        <v>1363</v>
      </c>
      <c r="K27" s="98" t="s">
        <v>394</v>
      </c>
      <c r="L27" s="98"/>
    </row>
    <row r="28" spans="2:12" ht="14.45" hidden="1" x14ac:dyDescent="0.3">
      <c r="C28" s="109" t="s">
        <v>80</v>
      </c>
      <c r="D28" s="151"/>
      <c r="E28" s="100">
        <v>1500</v>
      </c>
      <c r="F28" s="97">
        <f t="shared" si="0"/>
        <v>0</v>
      </c>
      <c r="G28" s="165"/>
      <c r="H28" s="110" t="s">
        <v>1013</v>
      </c>
      <c r="I28" s="110" t="str">
        <f>VLOOKUP(H28,Presupuesto!$B$11:$C$565,2,0)</f>
        <v>EQUIPO DE COMPUTACION</v>
      </c>
      <c r="J28" s="98" t="str">
        <f t="shared" si="1"/>
        <v>Posgrado</v>
      </c>
      <c r="K28" s="98" t="s">
        <v>394</v>
      </c>
      <c r="L28" s="98"/>
    </row>
    <row r="29" spans="2:12" ht="14.45" hidden="1" x14ac:dyDescent="0.3">
      <c r="C29" s="109" t="s">
        <v>81</v>
      </c>
      <c r="D29" s="151"/>
      <c r="E29" s="100">
        <v>500</v>
      </c>
      <c r="F29" s="97">
        <f t="shared" si="0"/>
        <v>0</v>
      </c>
      <c r="G29" s="165"/>
      <c r="H29" s="110" t="s">
        <v>954</v>
      </c>
      <c r="I29" s="110" t="str">
        <f>VLOOKUP(H29,Presupuesto!$B$11:$C$565,2,0)</f>
        <v>OTROS RESPUESTOS Y ACCESORIOS MENORES</v>
      </c>
      <c r="J29" s="98" t="str">
        <f t="shared" si="1"/>
        <v>Posgrado</v>
      </c>
      <c r="K29" s="98" t="s">
        <v>394</v>
      </c>
      <c r="L29" s="98"/>
    </row>
    <row r="30" spans="2:12" hidden="1" thickBot="1" x14ac:dyDescent="0.35">
      <c r="B30" s="93"/>
      <c r="C30" s="102" t="s">
        <v>82</v>
      </c>
      <c r="D30" s="159"/>
      <c r="E30" s="104">
        <v>20</v>
      </c>
      <c r="F30" s="105">
        <f t="shared" si="0"/>
        <v>0</v>
      </c>
      <c r="G30" s="162"/>
      <c r="H30" s="106" t="s">
        <v>954</v>
      </c>
      <c r="I30" s="106" t="str">
        <f>VLOOKUP(H30,Presupuesto!$B$11:$C$565,2,0)</f>
        <v>OTROS RESPUESTOS Y ACCESORIOS MENORES</v>
      </c>
      <c r="J30" s="106" t="str">
        <f t="shared" ref="J30" si="2">$J$17</f>
        <v>Posgrado</v>
      </c>
      <c r="K30" s="124" t="s">
        <v>393</v>
      </c>
      <c r="L30" s="124"/>
    </row>
    <row r="31" spans="2:12" ht="14.45" x14ac:dyDescent="0.3">
      <c r="B31" s="93"/>
      <c r="F31" s="93"/>
      <c r="G31" s="76"/>
      <c r="H31" s="76"/>
      <c r="I31" s="76"/>
    </row>
    <row r="32" spans="2:12" thickBot="1" x14ac:dyDescent="0.35"/>
    <row r="33" spans="3:12" thickBot="1" x14ac:dyDescent="0.35">
      <c r="C33" s="29" t="s">
        <v>43</v>
      </c>
      <c r="D33" s="108">
        <f>SUM(F40:F54)</f>
        <v>480000</v>
      </c>
      <c r="F33" s="70"/>
      <c r="G33" s="79"/>
      <c r="H33" s="70"/>
      <c r="I33" s="70"/>
    </row>
    <row r="34" spans="3:12" ht="14.45" x14ac:dyDescent="0.3">
      <c r="C34" s="70"/>
      <c r="D34" s="31"/>
      <c r="E34" s="93"/>
      <c r="F34" s="93"/>
      <c r="G34" s="93"/>
      <c r="H34" s="76"/>
      <c r="I34" s="76"/>
      <c r="J34" s="76"/>
      <c r="K34" s="112"/>
    </row>
    <row r="35" spans="3:12" ht="14.45" x14ac:dyDescent="0.3">
      <c r="C35" s="70"/>
      <c r="D35" s="31"/>
      <c r="E35" s="93"/>
      <c r="F35" s="93"/>
      <c r="G35" s="93"/>
      <c r="H35" s="76"/>
      <c r="I35" s="76"/>
      <c r="J35" s="76"/>
      <c r="K35" s="112"/>
    </row>
    <row r="36" spans="3:12" ht="15.6" x14ac:dyDescent="0.3">
      <c r="C36" s="202" t="s">
        <v>391</v>
      </c>
      <c r="D36" s="363"/>
      <c r="E36" s="93"/>
      <c r="F36" s="93"/>
      <c r="G36" s="93"/>
      <c r="H36" s="76"/>
      <c r="I36" s="76"/>
      <c r="J36" s="76"/>
      <c r="K36" s="112"/>
    </row>
    <row r="37" spans="3:12" ht="18.75" x14ac:dyDescent="0.25">
      <c r="C37" s="210" t="s">
        <v>1951</v>
      </c>
      <c r="D37" s="31" t="s">
        <v>1958</v>
      </c>
      <c r="E37" s="93"/>
      <c r="F37" s="93"/>
      <c r="G37" s="93"/>
      <c r="H37" s="76"/>
      <c r="I37" s="76"/>
      <c r="J37" s="76"/>
      <c r="K37" s="112"/>
    </row>
    <row r="38" spans="3:12" ht="14.45" x14ac:dyDescent="0.3">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s="436" customFormat="1" ht="15.75" thickBot="1" x14ac:dyDescent="0.3">
      <c r="C40" s="305" t="s">
        <v>1335</v>
      </c>
      <c r="D40" s="158">
        <v>10</v>
      </c>
      <c r="E40" s="96">
        <f>2000*24</f>
        <v>48000</v>
      </c>
      <c r="F40" s="97">
        <f>D40*E40</f>
        <v>480000</v>
      </c>
      <c r="G40" s="165" t="s">
        <v>1690</v>
      </c>
      <c r="H40" s="98" t="s">
        <v>1013</v>
      </c>
      <c r="I40" s="98" t="str">
        <f>VLOOKUP(H40,Presupuesto!$B$11:$C$565,2,0)</f>
        <v>EQUIPO DE COMPUTACION</v>
      </c>
      <c r="J40" s="218" t="s">
        <v>1363</v>
      </c>
      <c r="K40" s="98" t="s">
        <v>401</v>
      </c>
      <c r="L40" s="98"/>
    </row>
    <row r="41" spans="3:12" thickBot="1" x14ac:dyDescent="0.35">
      <c r="C41" s="305" t="s">
        <v>1338</v>
      </c>
      <c r="D41" s="158"/>
      <c r="E41" s="96">
        <f>HLOOKUP($C41,$CB$2:$CE$3,2,0)</f>
        <v>15000</v>
      </c>
      <c r="F41" s="97">
        <f>D41*E41</f>
        <v>0</v>
      </c>
      <c r="G41" s="165"/>
      <c r="H41" s="98" t="s">
        <v>1013</v>
      </c>
      <c r="I41" s="98" t="str">
        <f>VLOOKUP(H41,Presupuesto!$B$11:$C$565,2,0)</f>
        <v>EQUIPO DE COMPUTACION</v>
      </c>
      <c r="J41" s="218" t="s">
        <v>1447</v>
      </c>
      <c r="K41" s="98" t="s">
        <v>393</v>
      </c>
      <c r="L41" s="98"/>
    </row>
    <row r="42" spans="3:12" x14ac:dyDescent="0.25">
      <c r="C42" s="305" t="s">
        <v>1336</v>
      </c>
      <c r="D42" s="151"/>
      <c r="E42" s="96">
        <f>HLOOKUP($C42,$CB$2:$CE$3,2,0)</f>
        <v>35000</v>
      </c>
      <c r="F42" s="97">
        <f>D42*E42</f>
        <v>0</v>
      </c>
      <c r="G42" s="165"/>
      <c r="H42" s="101" t="s">
        <v>1013</v>
      </c>
      <c r="I42" s="101" t="str">
        <f>VLOOKUP(H42,Presupuesto!$B$11:$C$565,2,0)</f>
        <v>EQUIPO DE COMPUTACION</v>
      </c>
      <c r="J42" s="98" t="str">
        <f>$J$41</f>
        <v>Posgrado</v>
      </c>
      <c r="K42" s="98" t="s">
        <v>411</v>
      </c>
      <c r="L42" s="98"/>
    </row>
    <row r="43" spans="3:12" ht="14.45" x14ac:dyDescent="0.3">
      <c r="C43" s="99" t="s">
        <v>73</v>
      </c>
      <c r="D43" s="151"/>
      <c r="E43" s="100">
        <v>4000</v>
      </c>
      <c r="F43" s="97">
        <f t="shared" ref="F43:F54" si="3">D43*E43</f>
        <v>0</v>
      </c>
      <c r="G43" s="165"/>
      <c r="H43" s="101" t="s">
        <v>985</v>
      </c>
      <c r="I43" s="101" t="str">
        <f>VLOOKUP(H43,Presupuesto!$B$11:$C$565,2,0)</f>
        <v>EQUIPOS VARIOS DE OFICINA</v>
      </c>
      <c r="J43" s="98" t="str">
        <f t="shared" ref="J43:J54" si="4">$J$41</f>
        <v>Posgrado</v>
      </c>
      <c r="K43" s="98" t="s">
        <v>394</v>
      </c>
      <c r="L43" s="98"/>
    </row>
    <row r="44" spans="3:12" ht="14.45" x14ac:dyDescent="0.3">
      <c r="C44" s="99" t="s">
        <v>74</v>
      </c>
      <c r="D44" s="151"/>
      <c r="E44" s="100">
        <v>8000</v>
      </c>
      <c r="F44" s="97">
        <f t="shared" si="3"/>
        <v>0</v>
      </c>
      <c r="G44" s="165"/>
      <c r="H44" s="101" t="s">
        <v>1013</v>
      </c>
      <c r="I44" s="101" t="str">
        <f>VLOOKUP(H44,Presupuesto!$B$11:$C$565,2,0)</f>
        <v>EQUIPO DE COMPUTACION</v>
      </c>
      <c r="J44" s="98" t="str">
        <f t="shared" si="4"/>
        <v>Posgrado</v>
      </c>
      <c r="K44" s="98" t="s">
        <v>394</v>
      </c>
      <c r="L44" s="98"/>
    </row>
    <row r="45" spans="3:12" ht="14.45" x14ac:dyDescent="0.3">
      <c r="C45" s="99" t="s">
        <v>75</v>
      </c>
      <c r="D45" s="151"/>
      <c r="E45" s="100">
        <v>5000</v>
      </c>
      <c r="F45" s="97">
        <f t="shared" si="3"/>
        <v>0</v>
      </c>
      <c r="G45" s="165"/>
      <c r="H45" s="101" t="s">
        <v>1013</v>
      </c>
      <c r="I45" s="101" t="str">
        <f>VLOOKUP(H45,Presupuesto!$B$11:$C$565,2,0)</f>
        <v>EQUIPO DE COMPUTACION</v>
      </c>
      <c r="J45" s="98" t="str">
        <f t="shared" si="4"/>
        <v>Posgrado</v>
      </c>
      <c r="K45" s="98" t="s">
        <v>394</v>
      </c>
      <c r="L45" s="98"/>
    </row>
    <row r="46" spans="3:12" ht="14.45" x14ac:dyDescent="0.3">
      <c r="C46" s="99" t="s">
        <v>35</v>
      </c>
      <c r="D46" s="151"/>
      <c r="E46" s="100">
        <v>13000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76</v>
      </c>
      <c r="D47" s="151"/>
      <c r="E47" s="100">
        <v>15000</v>
      </c>
      <c r="F47" s="97">
        <f t="shared" si="3"/>
        <v>0</v>
      </c>
      <c r="G47" s="165"/>
      <c r="H47" s="101" t="s">
        <v>999</v>
      </c>
      <c r="I47" s="101" t="str">
        <f>VLOOKUP(H47,Presupuesto!$B$11:$C$565,2,0)</f>
        <v>EQUIPO DE TRANSPORTE TRACCION Y ELEVACION</v>
      </c>
      <c r="J47" s="98" t="str">
        <f t="shared" si="4"/>
        <v>Posgrado</v>
      </c>
      <c r="K47" s="98" t="s">
        <v>394</v>
      </c>
      <c r="L47" s="98"/>
    </row>
    <row r="48" spans="3:12" x14ac:dyDescent="0.25">
      <c r="C48" s="99" t="s">
        <v>77</v>
      </c>
      <c r="D48" s="151"/>
      <c r="E48" s="100">
        <v>10000</v>
      </c>
      <c r="F48" s="97">
        <f t="shared" si="3"/>
        <v>0</v>
      </c>
      <c r="G48" s="165"/>
      <c r="H48" s="101" t="s">
        <v>999</v>
      </c>
      <c r="I48" s="101" t="str">
        <f>VLOOKUP(H48,Presupuesto!$B$11:$C$565,2,0)</f>
        <v>EQUIPO DE TRANSPORTE TRACCION Y ELEVACION</v>
      </c>
      <c r="J48" s="98" t="str">
        <f t="shared" si="4"/>
        <v>Posgrado</v>
      </c>
      <c r="K48" s="98" t="s">
        <v>402</v>
      </c>
      <c r="L48" s="98"/>
    </row>
    <row r="49" spans="3:12" x14ac:dyDescent="0.25">
      <c r="C49" s="99" t="s">
        <v>78</v>
      </c>
      <c r="D49" s="151"/>
      <c r="E49" s="100">
        <v>10000</v>
      </c>
      <c r="F49" s="97">
        <f t="shared" si="3"/>
        <v>0</v>
      </c>
      <c r="G49" s="165"/>
      <c r="H49" s="101" t="s">
        <v>1045</v>
      </c>
      <c r="I49" s="101" t="str">
        <f>VLOOKUP(H49,Presupuesto!$B$11:$C$565,2,0)</f>
        <v>APLICACIONES INFORMATICAS</v>
      </c>
      <c r="J49" s="98" t="str">
        <f t="shared" si="4"/>
        <v>Posgrado</v>
      </c>
      <c r="K49" s="98" t="s">
        <v>398</v>
      </c>
      <c r="L49" s="98"/>
    </row>
    <row r="50" spans="3:12" x14ac:dyDescent="0.25">
      <c r="C50" s="109" t="s">
        <v>79</v>
      </c>
      <c r="D50" s="151"/>
      <c r="E50" s="100">
        <v>2000</v>
      </c>
      <c r="F50" s="97">
        <f t="shared" si="3"/>
        <v>0</v>
      </c>
      <c r="G50" s="165"/>
      <c r="H50" s="110" t="s">
        <v>1013</v>
      </c>
      <c r="I50" s="110" t="str">
        <f>VLOOKUP(H50,Presupuesto!$B$11:$C$565,2,0)</f>
        <v>EQUIPO DE COMPUTACION</v>
      </c>
      <c r="J50" s="98" t="str">
        <f t="shared" si="4"/>
        <v>Posgrado</v>
      </c>
      <c r="K50" s="98" t="s">
        <v>394</v>
      </c>
      <c r="L50" s="98"/>
    </row>
    <row r="51" spans="3:12" x14ac:dyDescent="0.25">
      <c r="C51" s="109" t="s">
        <v>1475</v>
      </c>
      <c r="D51" s="151"/>
      <c r="E51" s="100">
        <v>1500</v>
      </c>
      <c r="F51" s="97">
        <f t="shared" si="3"/>
        <v>0</v>
      </c>
      <c r="G51" s="165"/>
      <c r="H51" s="110" t="s">
        <v>945</v>
      </c>
      <c r="I51" s="110" t="str">
        <f>VLOOKUP(H51,Presupuesto!$B$11:$C$565,2,0)</f>
        <v>UTILES Y MATERIALES ELECTRICOS</v>
      </c>
      <c r="J51" s="98" t="str">
        <f t="shared" si="4"/>
        <v>Posgrado</v>
      </c>
      <c r="K51" s="98" t="s">
        <v>394</v>
      </c>
      <c r="L51" s="98"/>
    </row>
    <row r="52" spans="3:12" x14ac:dyDescent="0.25">
      <c r="C52" s="109" t="s">
        <v>80</v>
      </c>
      <c r="D52" s="151"/>
      <c r="E52" s="100">
        <v>1500</v>
      </c>
      <c r="F52" s="97">
        <f t="shared" si="3"/>
        <v>0</v>
      </c>
      <c r="G52" s="165"/>
      <c r="H52" s="110" t="s">
        <v>1013</v>
      </c>
      <c r="I52" s="110" t="str">
        <f>VLOOKUP(H52,Presupuesto!$B$11:$C$565,2,0)</f>
        <v>EQUIPO DE COMPUTACION</v>
      </c>
      <c r="J52" s="98" t="str">
        <f t="shared" si="4"/>
        <v>Posgrado</v>
      </c>
      <c r="K52" s="98" t="s">
        <v>394</v>
      </c>
      <c r="L52" s="98"/>
    </row>
    <row r="53" spans="3:12" x14ac:dyDescent="0.25">
      <c r="C53" s="109" t="s">
        <v>81</v>
      </c>
      <c r="D53" s="151"/>
      <c r="E53" s="100">
        <v>500</v>
      </c>
      <c r="F53" s="97">
        <f t="shared" si="3"/>
        <v>0</v>
      </c>
      <c r="G53" s="165"/>
      <c r="H53" s="110" t="s">
        <v>954</v>
      </c>
      <c r="I53" s="110" t="str">
        <f>VLOOKUP(H53,Presupuesto!$B$11:$C$565,2,0)</f>
        <v>OTROS RESPUESTOS Y ACCESORIOS MENORES</v>
      </c>
      <c r="J53" s="98" t="str">
        <f t="shared" si="4"/>
        <v>Posgrado</v>
      </c>
      <c r="K53" s="98" t="s">
        <v>394</v>
      </c>
      <c r="L53" s="98"/>
    </row>
    <row r="54" spans="3:12" ht="15.75" thickBot="1" x14ac:dyDescent="0.3">
      <c r="C54" s="102" t="s">
        <v>82</v>
      </c>
      <c r="D54" s="159"/>
      <c r="E54" s="104">
        <v>20</v>
      </c>
      <c r="F54" s="105">
        <f t="shared" si="3"/>
        <v>0</v>
      </c>
      <c r="G54" s="162"/>
      <c r="H54" s="106" t="s">
        <v>954</v>
      </c>
      <c r="I54" s="106" t="str">
        <f>VLOOKUP(H54,Presupuesto!$B$11:$C$565,2,0)</f>
        <v>OTROS RESPUESTOS Y ACCESORIOS MENORES</v>
      </c>
      <c r="J54" s="106" t="str">
        <f t="shared" si="4"/>
        <v>Posgrado</v>
      </c>
      <c r="K54" s="124" t="s">
        <v>393</v>
      </c>
      <c r="L54" s="124"/>
    </row>
    <row r="56" spans="3:12" ht="15.75" thickBot="1" x14ac:dyDescent="0.3"/>
    <row r="57" spans="3:12" ht="15.75" thickBot="1" x14ac:dyDescent="0.3">
      <c r="C57" s="29" t="s">
        <v>43</v>
      </c>
      <c r="D57" s="108">
        <f>SUM(F64:F77)</f>
        <v>0</v>
      </c>
      <c r="F57" s="70"/>
      <c r="G57" s="79"/>
      <c r="H57" s="70"/>
      <c r="I57" s="70"/>
    </row>
    <row r="58" spans="3:12" x14ac:dyDescent="0.25">
      <c r="C58" s="70"/>
      <c r="D58" s="31"/>
      <c r="E58" s="93"/>
      <c r="F58" s="93"/>
      <c r="G58" s="93"/>
      <c r="H58" s="76"/>
      <c r="I58" s="76"/>
      <c r="J58" s="76"/>
      <c r="K58" s="112"/>
    </row>
    <row r="59" spans="3:12" x14ac:dyDescent="0.25">
      <c r="C59" s="70"/>
      <c r="D59" s="31"/>
      <c r="E59" s="93"/>
      <c r="F59" s="93"/>
      <c r="G59" s="93"/>
      <c r="H59" s="76"/>
      <c r="I59" s="76"/>
      <c r="J59" s="76"/>
      <c r="K59" s="112"/>
    </row>
    <row r="60" spans="3:12" ht="15.75" x14ac:dyDescent="0.25">
      <c r="C60" s="202" t="s">
        <v>391</v>
      </c>
      <c r="D60" s="363"/>
      <c r="E60" s="93"/>
      <c r="F60" s="93"/>
      <c r="G60" s="93"/>
      <c r="H60" s="76"/>
      <c r="I60" s="76"/>
      <c r="J60" s="76"/>
      <c r="K60" s="112"/>
    </row>
    <row r="61" spans="3:12" ht="18.75" x14ac:dyDescent="0.25">
      <c r="C61" s="210" t="e">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Proceso...'!$F:$G,2,FALSE),IFERROR(VLOOKUP(D60,'12. Gestión del Talento Humano'!$F:$G,2,FALSE),IFERROR(VLOOKUP(D60,'14. Internacional... de la E.S.'!$F:$G,2,FALSE),IFERROR(VLOOKUP(D60,'10. Posgrado'!$F:$G,2,FALSE),IFERROR(VLOOKUP(D60,'16. Desa. del Sistema Educ.Sup.'!$F:$G,2,FALSE),IFERROR(VLOOKUP(D60,'8. Cultura de Inno. Insti...'!$F:$G,2,FALSE),VLOOKUP(D60,'7. Lo Esencial de la Reforma U.'!$F:$G,2,0))))))))))))))))</f>
        <v>#N/A</v>
      </c>
      <c r="D61" s="31"/>
      <c r="E61" s="93"/>
      <c r="F61" s="93"/>
      <c r="G61" s="93"/>
      <c r="H61" s="76"/>
      <c r="I61" s="76"/>
      <c r="J61" s="76"/>
      <c r="K61" s="112"/>
    </row>
    <row r="62" spans="3:12" x14ac:dyDescent="0.25">
      <c r="F62" s="93"/>
      <c r="G62" s="76"/>
      <c r="H62" s="76"/>
      <c r="I62" s="76"/>
    </row>
    <row r="63" spans="3:12" ht="30.75" thickBot="1" x14ac:dyDescent="0.3">
      <c r="C63" s="149" t="s">
        <v>44</v>
      </c>
      <c r="D63" s="149" t="s">
        <v>55</v>
      </c>
      <c r="E63" s="149" t="s">
        <v>57</v>
      </c>
      <c r="F63" s="150" t="s">
        <v>27</v>
      </c>
      <c r="G63" s="150" t="s">
        <v>130</v>
      </c>
      <c r="H63" s="149" t="s">
        <v>46</v>
      </c>
      <c r="I63" s="149" t="s">
        <v>131</v>
      </c>
      <c r="J63" s="149" t="s">
        <v>409</v>
      </c>
      <c r="K63" s="149" t="s">
        <v>410</v>
      </c>
      <c r="L63" s="149" t="s">
        <v>463</v>
      </c>
    </row>
    <row r="64" spans="3:12" ht="15.75" thickBot="1" x14ac:dyDescent="0.3">
      <c r="C64" s="305" t="s">
        <v>1338</v>
      </c>
      <c r="D64" s="158"/>
      <c r="E64" s="96">
        <f>HLOOKUP($C64,$CB$2:$CE$3,2,0)</f>
        <v>15000</v>
      </c>
      <c r="F64" s="97">
        <f>D64*E64</f>
        <v>0</v>
      </c>
      <c r="G64" s="165"/>
      <c r="H64" s="98" t="s">
        <v>1013</v>
      </c>
      <c r="I64" s="98" t="str">
        <f>VLOOKUP(H64,Presupuesto!$B$11:$C$565,2,0)</f>
        <v>EQUIPO DE COMPUTACION</v>
      </c>
      <c r="J64" s="218" t="s">
        <v>1447</v>
      </c>
      <c r="K64" s="98" t="s">
        <v>393</v>
      </c>
      <c r="L64" s="98"/>
    </row>
    <row r="65" spans="3:12" x14ac:dyDescent="0.25">
      <c r="C65" s="305" t="s">
        <v>1336</v>
      </c>
      <c r="D65" s="151"/>
      <c r="E65" s="96">
        <f>HLOOKUP($C65,$CB$2:$CE$3,2,0)</f>
        <v>35000</v>
      </c>
      <c r="F65" s="97">
        <f>D65*E65</f>
        <v>0</v>
      </c>
      <c r="G65" s="165"/>
      <c r="H65" s="101" t="s">
        <v>1013</v>
      </c>
      <c r="I65" s="101" t="str">
        <f>VLOOKUP(H65,Presupuesto!$B$11:$C$565,2,0)</f>
        <v>EQUIPO DE COMPUTACION</v>
      </c>
      <c r="J65" s="98" t="str">
        <f>$J$64</f>
        <v>Posgrado</v>
      </c>
      <c r="K65" s="98" t="s">
        <v>411</v>
      </c>
      <c r="L65" s="98"/>
    </row>
    <row r="66" spans="3:12" x14ac:dyDescent="0.25">
      <c r="C66" s="99" t="s">
        <v>73</v>
      </c>
      <c r="D66" s="151"/>
      <c r="E66" s="100">
        <v>4000</v>
      </c>
      <c r="F66" s="97">
        <f t="shared" ref="F66:F77" si="5">D66*E66</f>
        <v>0</v>
      </c>
      <c r="G66" s="165"/>
      <c r="H66" s="101" t="s">
        <v>985</v>
      </c>
      <c r="I66" s="101" t="str">
        <f>VLOOKUP(H66,Presupuesto!$B$11:$C$565,2,0)</f>
        <v>EQUIPOS VARIOS DE OFICINA</v>
      </c>
      <c r="J66" s="98" t="str">
        <f t="shared" ref="J66:J77" si="6">$J$64</f>
        <v>Posgrado</v>
      </c>
      <c r="K66" s="98" t="s">
        <v>394</v>
      </c>
      <c r="L66" s="98"/>
    </row>
    <row r="67" spans="3:12" x14ac:dyDescent="0.25">
      <c r="C67" s="99" t="s">
        <v>74</v>
      </c>
      <c r="D67" s="151"/>
      <c r="E67" s="100">
        <v>8000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75</v>
      </c>
      <c r="D68" s="151"/>
      <c r="E68" s="100">
        <v>5000</v>
      </c>
      <c r="F68" s="97">
        <f t="shared" si="5"/>
        <v>0</v>
      </c>
      <c r="G68" s="165"/>
      <c r="H68" s="101" t="s">
        <v>1013</v>
      </c>
      <c r="I68" s="101" t="str">
        <f>VLOOKUP(H68,Presupuesto!$B$11:$C$565,2,0)</f>
        <v>EQUIPO DE COMPUTACION</v>
      </c>
      <c r="J68" s="98" t="str">
        <f t="shared" si="6"/>
        <v>Posgrado</v>
      </c>
      <c r="K68" s="98" t="s">
        <v>394</v>
      </c>
      <c r="L68" s="98"/>
    </row>
    <row r="69" spans="3:12" x14ac:dyDescent="0.25">
      <c r="C69" s="99" t="s">
        <v>35</v>
      </c>
      <c r="D69" s="151"/>
      <c r="E69" s="100">
        <v>13000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76</v>
      </c>
      <c r="D70" s="151"/>
      <c r="E70" s="100">
        <v>15000</v>
      </c>
      <c r="F70" s="97">
        <f t="shared" si="5"/>
        <v>0</v>
      </c>
      <c r="G70" s="165"/>
      <c r="H70" s="101" t="s">
        <v>999</v>
      </c>
      <c r="I70" s="101" t="str">
        <f>VLOOKUP(H70,Presupuesto!$B$11:$C$565,2,0)</f>
        <v>EQUIPO DE TRANSPORTE TRACCION Y ELEVACION</v>
      </c>
      <c r="J70" s="98" t="str">
        <f t="shared" si="6"/>
        <v>Posgrado</v>
      </c>
      <c r="K70" s="98" t="s">
        <v>394</v>
      </c>
      <c r="L70" s="98"/>
    </row>
    <row r="71" spans="3:12" x14ac:dyDescent="0.25">
      <c r="C71" s="99" t="s">
        <v>77</v>
      </c>
      <c r="D71" s="151"/>
      <c r="E71" s="100">
        <v>10000</v>
      </c>
      <c r="F71" s="97">
        <f t="shared" si="5"/>
        <v>0</v>
      </c>
      <c r="G71" s="165"/>
      <c r="H71" s="101" t="s">
        <v>999</v>
      </c>
      <c r="I71" s="101" t="str">
        <f>VLOOKUP(H71,Presupuesto!$B$11:$C$565,2,0)</f>
        <v>EQUIPO DE TRANSPORTE TRACCION Y ELEVACION</v>
      </c>
      <c r="J71" s="98" t="str">
        <f t="shared" si="6"/>
        <v>Posgrado</v>
      </c>
      <c r="K71" s="98" t="s">
        <v>402</v>
      </c>
      <c r="L71" s="98"/>
    </row>
    <row r="72" spans="3:12" x14ac:dyDescent="0.25">
      <c r="C72" s="99" t="s">
        <v>78</v>
      </c>
      <c r="D72" s="151"/>
      <c r="E72" s="100">
        <v>10000</v>
      </c>
      <c r="F72" s="97">
        <f t="shared" si="5"/>
        <v>0</v>
      </c>
      <c r="G72" s="165"/>
      <c r="H72" s="101" t="s">
        <v>1045</v>
      </c>
      <c r="I72" s="101" t="str">
        <f>VLOOKUP(H72,Presupuesto!$B$11:$C$565,2,0)</f>
        <v>APLICACIONES INFORMATICAS</v>
      </c>
      <c r="J72" s="98" t="str">
        <f t="shared" si="6"/>
        <v>Posgrado</v>
      </c>
      <c r="K72" s="98" t="s">
        <v>398</v>
      </c>
      <c r="L72" s="98"/>
    </row>
    <row r="73" spans="3:12" x14ac:dyDescent="0.25">
      <c r="C73" s="109" t="s">
        <v>79</v>
      </c>
      <c r="D73" s="151"/>
      <c r="E73" s="100">
        <v>2000</v>
      </c>
      <c r="F73" s="97">
        <f t="shared" si="5"/>
        <v>0</v>
      </c>
      <c r="G73" s="165"/>
      <c r="H73" s="110" t="s">
        <v>1013</v>
      </c>
      <c r="I73" s="110" t="str">
        <f>VLOOKUP(H73,Presupuesto!$B$11:$C$565,2,0)</f>
        <v>EQUIPO DE COMPUTACION</v>
      </c>
      <c r="J73" s="98" t="str">
        <f t="shared" si="6"/>
        <v>Posgrado</v>
      </c>
      <c r="K73" s="98" t="s">
        <v>394</v>
      </c>
      <c r="L73" s="98"/>
    </row>
    <row r="74" spans="3:12" x14ac:dyDescent="0.25">
      <c r="C74" s="109" t="s">
        <v>1475</v>
      </c>
      <c r="D74" s="151"/>
      <c r="E74" s="100">
        <v>1500</v>
      </c>
      <c r="F74" s="97">
        <f t="shared" si="5"/>
        <v>0</v>
      </c>
      <c r="G74" s="165"/>
      <c r="H74" s="110" t="s">
        <v>945</v>
      </c>
      <c r="I74" s="110" t="str">
        <f>VLOOKUP(H74,Presupuesto!$B$11:$C$565,2,0)</f>
        <v>UTILES Y MATERIALES ELECTRICOS</v>
      </c>
      <c r="J74" s="98" t="str">
        <f t="shared" si="6"/>
        <v>Posgrado</v>
      </c>
      <c r="K74" s="98" t="s">
        <v>394</v>
      </c>
      <c r="L74" s="98"/>
    </row>
    <row r="75" spans="3:12" x14ac:dyDescent="0.25">
      <c r="C75" s="109" t="s">
        <v>80</v>
      </c>
      <c r="D75" s="151"/>
      <c r="E75" s="100">
        <v>1500</v>
      </c>
      <c r="F75" s="97">
        <f t="shared" si="5"/>
        <v>0</v>
      </c>
      <c r="G75" s="165"/>
      <c r="H75" s="110" t="s">
        <v>1013</v>
      </c>
      <c r="I75" s="110" t="str">
        <f>VLOOKUP(H75,Presupuesto!$B$11:$C$565,2,0)</f>
        <v>EQUIPO DE COMPUTACION</v>
      </c>
      <c r="J75" s="98" t="str">
        <f t="shared" si="6"/>
        <v>Posgrado</v>
      </c>
      <c r="K75" s="98" t="s">
        <v>394</v>
      </c>
      <c r="L75" s="98"/>
    </row>
    <row r="76" spans="3:12" x14ac:dyDescent="0.25">
      <c r="C76" s="109" t="s">
        <v>81</v>
      </c>
      <c r="D76" s="151"/>
      <c r="E76" s="100">
        <v>500</v>
      </c>
      <c r="F76" s="97">
        <f t="shared" si="5"/>
        <v>0</v>
      </c>
      <c r="G76" s="165"/>
      <c r="H76" s="110" t="s">
        <v>954</v>
      </c>
      <c r="I76" s="110" t="str">
        <f>VLOOKUP(H76,Presupuesto!$B$11:$C$565,2,0)</f>
        <v>OTROS RESPUESTOS Y ACCESORIOS MENORES</v>
      </c>
      <c r="J76" s="98" t="str">
        <f t="shared" si="6"/>
        <v>Posgrado</v>
      </c>
      <c r="K76" s="98" t="s">
        <v>394</v>
      </c>
      <c r="L76" s="98"/>
    </row>
    <row r="77" spans="3:12" ht="15.75" thickBot="1" x14ac:dyDescent="0.3">
      <c r="C77" s="102" t="s">
        <v>82</v>
      </c>
      <c r="D77" s="159"/>
      <c r="E77" s="104">
        <v>20</v>
      </c>
      <c r="F77" s="105">
        <f t="shared" si="5"/>
        <v>0</v>
      </c>
      <c r="G77" s="162"/>
      <c r="H77" s="106" t="s">
        <v>954</v>
      </c>
      <c r="I77" s="106" t="str">
        <f>VLOOKUP(H77,Presupuesto!$B$11:$C$565,2,0)</f>
        <v>OTROS RESPUESTOS Y ACCESORIOS MENORES</v>
      </c>
      <c r="J77" s="106" t="str">
        <f t="shared" si="6"/>
        <v>Posgrado</v>
      </c>
      <c r="K77" s="124" t="s">
        <v>393</v>
      </c>
      <c r="L77" s="124"/>
    </row>
    <row r="78" spans="3:12" x14ac:dyDescent="0.25">
      <c r="F78" s="93"/>
      <c r="G78" s="76"/>
      <c r="H78" s="76"/>
      <c r="I78" s="76"/>
    </row>
    <row r="79" spans="3:12" ht="15.75" thickBot="1" x14ac:dyDescent="0.3"/>
    <row r="80" spans="3:12" ht="15.75" thickBot="1" x14ac:dyDescent="0.3">
      <c r="C80" s="29" t="s">
        <v>43</v>
      </c>
      <c r="D80" s="108">
        <f>SUM(F87:F100)</f>
        <v>0</v>
      </c>
      <c r="F80" s="70"/>
      <c r="G80" s="79"/>
      <c r="H80" s="70"/>
      <c r="I80" s="70"/>
    </row>
    <row r="81" spans="3:12" x14ac:dyDescent="0.25">
      <c r="C81" s="70"/>
      <c r="D81" s="31"/>
      <c r="E81" s="93"/>
      <c r="F81" s="93"/>
      <c r="G81" s="93"/>
      <c r="H81" s="76"/>
      <c r="I81" s="76"/>
      <c r="J81" s="76"/>
      <c r="K81" s="112"/>
    </row>
    <row r="82" spans="3:12" x14ac:dyDescent="0.25">
      <c r="C82" s="70"/>
      <c r="D82" s="31"/>
      <c r="E82" s="93"/>
      <c r="F82" s="93"/>
      <c r="G82" s="93"/>
      <c r="H82" s="76"/>
      <c r="I82" s="76"/>
      <c r="J82" s="76"/>
      <c r="K82" s="112"/>
    </row>
    <row r="83" spans="3:12" ht="15.75" x14ac:dyDescent="0.25">
      <c r="C83" s="202" t="s">
        <v>391</v>
      </c>
      <c r="D83" s="363"/>
      <c r="E83" s="93"/>
      <c r="F83" s="93"/>
      <c r="G83" s="93"/>
      <c r="H83" s="76"/>
      <c r="I83" s="76"/>
      <c r="J83" s="76"/>
      <c r="K83" s="112"/>
    </row>
    <row r="84" spans="3:12" ht="18.75" x14ac:dyDescent="0.25">
      <c r="C84" s="210" t="e">
        <f>IFERROR(VLOOKUP(D83,'1. Desarrollo e Innov. Curricu.'!$F:$G,2,FALSE),IFERROR(VLOOKUP(D83,'2. Investigación Científica'!$F:$G,2,FALSE),IFERROR(VLOOKUP(D83,'3. Vinculación Univ. Sociedad'!$F:$G,2,FALSE),IFERROR(VLOOKUP(D83,'4. Docencia y Profesorado Univ.'!$F:$G,2,FALSE),IFERROR(VLOOKUP(D83,'5. Estudiantes y Graduados'!$F:$G,2,FALSE),IFERROR(VLOOKUP(D83,'11. Gestion Administrativa'!$F:$G,2,FALSE),IFERROR(VLOOKUP(D83,'13. Gestión Académica'!$F:$G,2,FALSE),IFERROR(VLOOKUP(D83,'9. Asegura. de la Calid. y M'!$F:$G,2,FALSE),IFERROR(VLOOKUP(D83,'6. Gestión del Conocimiento'!$F:$G,2,FALSE),IFERROR(VLOOKUP(D83,'15. Gobernabilidad y Proceso...'!$F:$G,2,FALSE),IFERROR(VLOOKUP(D83,'12. Gestión del Talento Humano'!$F:$G,2,FALSE),IFERROR(VLOOKUP(D83,'14. Internacional... de la E.S.'!$F:$G,2,FALSE),IFERROR(VLOOKUP(D83,'10. Posgrado'!$F:$G,2,FALSE),IFERROR(VLOOKUP(D83,'16. Desa. del Sistema Educ.Sup.'!$F:$G,2,FALSE),IFERROR(VLOOKUP(D83,'8. Cultura de Inno. Insti...'!$F:$G,2,FALSE),VLOOKUP(D83,'7. Lo Esencial de la Reforma U.'!$F:$G,2,0))))))))))))))))</f>
        <v>#N/A</v>
      </c>
      <c r="D84" s="31"/>
      <c r="E84" s="93"/>
      <c r="F84" s="93"/>
      <c r="G84" s="93"/>
      <c r="H84" s="76"/>
      <c r="I84" s="76"/>
      <c r="J84" s="76"/>
      <c r="K84" s="112"/>
    </row>
    <row r="85" spans="3:12" x14ac:dyDescent="0.25">
      <c r="F85" s="93"/>
      <c r="G85" s="76"/>
      <c r="H85" s="76"/>
      <c r="I85" s="76"/>
    </row>
    <row r="86" spans="3:12" ht="30.75" thickBot="1" x14ac:dyDescent="0.3">
      <c r="C86" s="149" t="s">
        <v>44</v>
      </c>
      <c r="D86" s="149" t="s">
        <v>55</v>
      </c>
      <c r="E86" s="149" t="s">
        <v>57</v>
      </c>
      <c r="F86" s="150" t="s">
        <v>27</v>
      </c>
      <c r="G86" s="150" t="s">
        <v>130</v>
      </c>
      <c r="H86" s="149" t="s">
        <v>46</v>
      </c>
      <c r="I86" s="149" t="s">
        <v>131</v>
      </c>
      <c r="J86" s="149" t="s">
        <v>409</v>
      </c>
      <c r="K86" s="149" t="s">
        <v>410</v>
      </c>
      <c r="L86" s="149" t="s">
        <v>463</v>
      </c>
    </row>
    <row r="87" spans="3:12" ht="15.75" thickBot="1" x14ac:dyDescent="0.3">
      <c r="C87" s="305" t="s">
        <v>1338</v>
      </c>
      <c r="D87" s="158"/>
      <c r="E87" s="96">
        <f>HLOOKUP($C87,$CB$2:$CE$3,2,0)</f>
        <v>15000</v>
      </c>
      <c r="F87" s="97">
        <f>D87*E87</f>
        <v>0</v>
      </c>
      <c r="G87" s="165"/>
      <c r="H87" s="98" t="s">
        <v>1013</v>
      </c>
      <c r="I87" s="98" t="str">
        <f>VLOOKUP(H87,Presupuesto!$B$11:$C$565,2,0)</f>
        <v>EQUIPO DE COMPUTACION</v>
      </c>
      <c r="J87" s="218" t="s">
        <v>1447</v>
      </c>
      <c r="K87" s="98" t="s">
        <v>393</v>
      </c>
      <c r="L87" s="98"/>
    </row>
    <row r="88" spans="3:12" x14ac:dyDescent="0.25">
      <c r="C88" s="305" t="s">
        <v>1336</v>
      </c>
      <c r="D88" s="151"/>
      <c r="E88" s="96">
        <f>HLOOKUP($C88,$CB$2:$CE$3,2,0)</f>
        <v>35000</v>
      </c>
      <c r="F88" s="97">
        <f>D88*E88</f>
        <v>0</v>
      </c>
      <c r="G88" s="165"/>
      <c r="H88" s="101" t="s">
        <v>1013</v>
      </c>
      <c r="I88" s="101" t="str">
        <f>VLOOKUP(H88,Presupuesto!$B$11:$C$565,2,0)</f>
        <v>EQUIPO DE COMPUTACION</v>
      </c>
      <c r="J88" s="98" t="str">
        <f>$J$87</f>
        <v>Posgrado</v>
      </c>
      <c r="K88" s="98" t="s">
        <v>411</v>
      </c>
      <c r="L88" s="98"/>
    </row>
    <row r="89" spans="3:12" x14ac:dyDescent="0.25">
      <c r="C89" s="99" t="s">
        <v>73</v>
      </c>
      <c r="D89" s="151"/>
      <c r="E89" s="100">
        <v>4000</v>
      </c>
      <c r="F89" s="97">
        <f t="shared" ref="F89:F100" si="7">D89*E89</f>
        <v>0</v>
      </c>
      <c r="G89" s="165"/>
      <c r="H89" s="101" t="s">
        <v>985</v>
      </c>
      <c r="I89" s="101" t="str">
        <f>VLOOKUP(H89,Presupuesto!$B$11:$C$565,2,0)</f>
        <v>EQUIPOS VARIOS DE OFICINA</v>
      </c>
      <c r="J89" s="98" t="str">
        <f t="shared" ref="J89:J100" si="8">$J$87</f>
        <v>Posgrado</v>
      </c>
      <c r="K89" s="98" t="s">
        <v>394</v>
      </c>
      <c r="L89" s="98"/>
    </row>
    <row r="90" spans="3:12" x14ac:dyDescent="0.25">
      <c r="C90" s="99" t="s">
        <v>74</v>
      </c>
      <c r="D90" s="151"/>
      <c r="E90" s="100">
        <v>8000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75</v>
      </c>
      <c r="D91" s="151"/>
      <c r="E91" s="100">
        <v>5000</v>
      </c>
      <c r="F91" s="97">
        <f t="shared" si="7"/>
        <v>0</v>
      </c>
      <c r="G91" s="165"/>
      <c r="H91" s="101" t="s">
        <v>1013</v>
      </c>
      <c r="I91" s="101" t="str">
        <f>VLOOKUP(H91,Presupuesto!$B$11:$C$565,2,0)</f>
        <v>EQUIPO DE COMPUTACION</v>
      </c>
      <c r="J91" s="98" t="str">
        <f t="shared" si="8"/>
        <v>Posgrado</v>
      </c>
      <c r="K91" s="98" t="s">
        <v>394</v>
      </c>
      <c r="L91" s="98"/>
    </row>
    <row r="92" spans="3:12" x14ac:dyDescent="0.25">
      <c r="C92" s="99" t="s">
        <v>35</v>
      </c>
      <c r="D92" s="151"/>
      <c r="E92" s="100">
        <v>13000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76</v>
      </c>
      <c r="D93" s="151"/>
      <c r="E93" s="100">
        <v>15000</v>
      </c>
      <c r="F93" s="97">
        <f t="shared" si="7"/>
        <v>0</v>
      </c>
      <c r="G93" s="165"/>
      <c r="H93" s="101" t="s">
        <v>999</v>
      </c>
      <c r="I93" s="101" t="str">
        <f>VLOOKUP(H93,Presupuesto!$B$11:$C$565,2,0)</f>
        <v>EQUIPO DE TRANSPORTE TRACCION Y ELEVACION</v>
      </c>
      <c r="J93" s="98" t="str">
        <f t="shared" si="8"/>
        <v>Posgrado</v>
      </c>
      <c r="K93" s="98" t="s">
        <v>394</v>
      </c>
      <c r="L93" s="98"/>
    </row>
    <row r="94" spans="3:12" x14ac:dyDescent="0.25">
      <c r="C94" s="99" t="s">
        <v>77</v>
      </c>
      <c r="D94" s="151"/>
      <c r="E94" s="100">
        <v>10000</v>
      </c>
      <c r="F94" s="97">
        <f t="shared" si="7"/>
        <v>0</v>
      </c>
      <c r="G94" s="165"/>
      <c r="H94" s="101" t="s">
        <v>999</v>
      </c>
      <c r="I94" s="101" t="str">
        <f>VLOOKUP(H94,Presupuesto!$B$11:$C$565,2,0)</f>
        <v>EQUIPO DE TRANSPORTE TRACCION Y ELEVACION</v>
      </c>
      <c r="J94" s="98" t="str">
        <f t="shared" si="8"/>
        <v>Posgrado</v>
      </c>
      <c r="K94" s="98" t="s">
        <v>402</v>
      </c>
      <c r="L94" s="98"/>
    </row>
    <row r="95" spans="3:12" x14ac:dyDescent="0.25">
      <c r="C95" s="99" t="s">
        <v>78</v>
      </c>
      <c r="D95" s="151"/>
      <c r="E95" s="100">
        <v>10000</v>
      </c>
      <c r="F95" s="97">
        <f t="shared" si="7"/>
        <v>0</v>
      </c>
      <c r="G95" s="165"/>
      <c r="H95" s="101" t="s">
        <v>1045</v>
      </c>
      <c r="I95" s="101" t="str">
        <f>VLOOKUP(H95,Presupuesto!$B$11:$C$565,2,0)</f>
        <v>APLICACIONES INFORMATICAS</v>
      </c>
      <c r="J95" s="98" t="str">
        <f t="shared" si="8"/>
        <v>Posgrado</v>
      </c>
      <c r="K95" s="98" t="s">
        <v>398</v>
      </c>
      <c r="L95" s="98"/>
    </row>
    <row r="96" spans="3:12" x14ac:dyDescent="0.25">
      <c r="C96" s="109" t="s">
        <v>79</v>
      </c>
      <c r="D96" s="151"/>
      <c r="E96" s="100">
        <v>2000</v>
      </c>
      <c r="F96" s="97">
        <f t="shared" si="7"/>
        <v>0</v>
      </c>
      <c r="G96" s="165"/>
      <c r="H96" s="110" t="s">
        <v>1013</v>
      </c>
      <c r="I96" s="110" t="str">
        <f>VLOOKUP(H96,Presupuesto!$B$11:$C$565,2,0)</f>
        <v>EQUIPO DE COMPUTACION</v>
      </c>
      <c r="J96" s="98" t="str">
        <f t="shared" si="8"/>
        <v>Posgrado</v>
      </c>
      <c r="K96" s="98" t="s">
        <v>394</v>
      </c>
      <c r="L96" s="98"/>
    </row>
    <row r="97" spans="3:12" x14ac:dyDescent="0.25">
      <c r="C97" s="109" t="s">
        <v>1475</v>
      </c>
      <c r="D97" s="151"/>
      <c r="E97" s="100">
        <v>1500</v>
      </c>
      <c r="F97" s="97">
        <f t="shared" si="7"/>
        <v>0</v>
      </c>
      <c r="G97" s="165"/>
      <c r="H97" s="110" t="s">
        <v>945</v>
      </c>
      <c r="I97" s="110" t="str">
        <f>VLOOKUP(H97,Presupuesto!$B$11:$C$565,2,0)</f>
        <v>UTILES Y MATERIALES ELECTRICOS</v>
      </c>
      <c r="J97" s="98" t="str">
        <f t="shared" si="8"/>
        <v>Posgrado</v>
      </c>
      <c r="K97" s="98" t="s">
        <v>394</v>
      </c>
      <c r="L97" s="98"/>
    </row>
    <row r="98" spans="3:12" x14ac:dyDescent="0.25">
      <c r="C98" s="109" t="s">
        <v>80</v>
      </c>
      <c r="D98" s="151"/>
      <c r="E98" s="100">
        <v>1500</v>
      </c>
      <c r="F98" s="97">
        <f t="shared" si="7"/>
        <v>0</v>
      </c>
      <c r="G98" s="165"/>
      <c r="H98" s="110" t="s">
        <v>1013</v>
      </c>
      <c r="I98" s="110" t="str">
        <f>VLOOKUP(H98,Presupuesto!$B$11:$C$565,2,0)</f>
        <v>EQUIPO DE COMPUTACION</v>
      </c>
      <c r="J98" s="98" t="str">
        <f t="shared" si="8"/>
        <v>Posgrado</v>
      </c>
      <c r="K98" s="98" t="s">
        <v>394</v>
      </c>
      <c r="L98" s="98"/>
    </row>
    <row r="99" spans="3:12" x14ac:dyDescent="0.25">
      <c r="C99" s="109" t="s">
        <v>81</v>
      </c>
      <c r="D99" s="151"/>
      <c r="E99" s="100">
        <v>500</v>
      </c>
      <c r="F99" s="97">
        <f t="shared" si="7"/>
        <v>0</v>
      </c>
      <c r="G99" s="165"/>
      <c r="H99" s="110" t="s">
        <v>954</v>
      </c>
      <c r="I99" s="110" t="str">
        <f>VLOOKUP(H99,Presupuesto!$B$11:$C$565,2,0)</f>
        <v>OTROS RESPUESTOS Y ACCESORIOS MENORES</v>
      </c>
      <c r="J99" s="98" t="str">
        <f t="shared" si="8"/>
        <v>Posgrado</v>
      </c>
      <c r="K99" s="98" t="s">
        <v>394</v>
      </c>
      <c r="L99" s="98"/>
    </row>
    <row r="100" spans="3:12" ht="15.75" thickBot="1" x14ac:dyDescent="0.3">
      <c r="C100" s="102" t="s">
        <v>82</v>
      </c>
      <c r="D100" s="159"/>
      <c r="E100" s="104">
        <v>20</v>
      </c>
      <c r="F100" s="105">
        <f t="shared" si="7"/>
        <v>0</v>
      </c>
      <c r="G100" s="162"/>
      <c r="H100" s="106" t="s">
        <v>954</v>
      </c>
      <c r="I100" s="106" t="str">
        <f>VLOOKUP(H100,Presupuesto!$B$11:$C$565,2,0)</f>
        <v>OTROS RESPUESTOS Y ACCESORIOS MENORES</v>
      </c>
      <c r="J100" s="106" t="str">
        <f t="shared" si="8"/>
        <v>Posgrado</v>
      </c>
      <c r="K100" s="124" t="s">
        <v>393</v>
      </c>
      <c r="L100" s="124"/>
    </row>
    <row r="102" spans="3:12" ht="15.75" thickBot="1" x14ac:dyDescent="0.3"/>
    <row r="103" spans="3:12" ht="15.75" thickBot="1" x14ac:dyDescent="0.3">
      <c r="C103" s="29" t="s">
        <v>43</v>
      </c>
      <c r="D103" s="108">
        <f>SUM(F110:F123)</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3"/>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x14ac:dyDescent="0.25">
      <c r="F108" s="93"/>
      <c r="G108" s="76"/>
      <c r="H108" s="76"/>
      <c r="I108" s="76"/>
    </row>
    <row r="109" spans="3:12" ht="30.75" thickBot="1" x14ac:dyDescent="0.3">
      <c r="C109" s="149" t="s">
        <v>44</v>
      </c>
      <c r="D109" s="149" t="s">
        <v>55</v>
      </c>
      <c r="E109" s="149" t="s">
        <v>57</v>
      </c>
      <c r="F109" s="150" t="s">
        <v>27</v>
      </c>
      <c r="G109" s="150" t="s">
        <v>130</v>
      </c>
      <c r="H109" s="149" t="s">
        <v>46</v>
      </c>
      <c r="I109" s="149" t="s">
        <v>131</v>
      </c>
      <c r="J109" s="149" t="s">
        <v>409</v>
      </c>
      <c r="K109" s="149" t="s">
        <v>410</v>
      </c>
      <c r="L109" s="149" t="s">
        <v>463</v>
      </c>
    </row>
    <row r="110" spans="3:12" ht="15.75" thickBot="1" x14ac:dyDescent="0.3">
      <c r="C110" s="305" t="s">
        <v>1338</v>
      </c>
      <c r="D110" s="158"/>
      <c r="E110" s="96">
        <f>HLOOKUP($C110,$CB$2:$CE$3,2,0)</f>
        <v>15000</v>
      </c>
      <c r="F110" s="97">
        <f>D110*E110</f>
        <v>0</v>
      </c>
      <c r="G110" s="165"/>
      <c r="H110" s="98" t="s">
        <v>1013</v>
      </c>
      <c r="I110" s="98" t="str">
        <f>VLOOKUP(H110,Presupuesto!$B$11:$C$565,2,0)</f>
        <v>EQUIPO DE COMPUTACION</v>
      </c>
      <c r="J110" s="218" t="s">
        <v>1507</v>
      </c>
      <c r="K110" s="98" t="s">
        <v>393</v>
      </c>
      <c r="L110" s="98"/>
    </row>
    <row r="111" spans="3:12" x14ac:dyDescent="0.25">
      <c r="C111" s="305" t="s">
        <v>1336</v>
      </c>
      <c r="D111" s="151"/>
      <c r="E111" s="96">
        <f>HLOOKUP($C111,$CB$2:$CE$3,2,0)</f>
        <v>35000</v>
      </c>
      <c r="F111" s="97">
        <f>D111*E111</f>
        <v>0</v>
      </c>
      <c r="G111" s="165"/>
      <c r="H111" s="101" t="s">
        <v>1013</v>
      </c>
      <c r="I111" s="101" t="str">
        <f>VLOOKUP(H111,Presupuesto!$B$11:$C$565,2,0)</f>
        <v>EQUIPO DE COMPUTACION</v>
      </c>
      <c r="J111" s="98" t="str">
        <f>$J$110</f>
        <v>Gestión Tecnologías de Información y Comunicación</v>
      </c>
      <c r="K111" s="98" t="s">
        <v>411</v>
      </c>
      <c r="L111" s="98"/>
    </row>
    <row r="112" spans="3:12" x14ac:dyDescent="0.25">
      <c r="C112" s="99" t="s">
        <v>73</v>
      </c>
      <c r="D112" s="151"/>
      <c r="E112" s="100">
        <v>4000</v>
      </c>
      <c r="F112" s="97">
        <f t="shared" ref="F112:F123" si="9">D112*E112</f>
        <v>0</v>
      </c>
      <c r="G112" s="165"/>
      <c r="H112" s="101" t="s">
        <v>985</v>
      </c>
      <c r="I112" s="101" t="str">
        <f>VLOOKUP(H112,Presupuesto!$B$11:$C$565,2,0)</f>
        <v>EQUIPOS VARIOS DE OFICINA</v>
      </c>
      <c r="J112" s="98" t="str">
        <f t="shared" ref="J112:J123" si="10">$J$110</f>
        <v>Gestión Tecnologías de Información y Comunicación</v>
      </c>
      <c r="K112" s="98" t="s">
        <v>394</v>
      </c>
      <c r="L112" s="98"/>
    </row>
    <row r="113" spans="3:12" x14ac:dyDescent="0.25">
      <c r="C113" s="99" t="s">
        <v>74</v>
      </c>
      <c r="D113" s="151"/>
      <c r="E113" s="100">
        <v>8000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75</v>
      </c>
      <c r="D114" s="151"/>
      <c r="E114" s="100">
        <v>5000</v>
      </c>
      <c r="F114" s="97">
        <f t="shared" si="9"/>
        <v>0</v>
      </c>
      <c r="G114" s="165"/>
      <c r="H114" s="101" t="s">
        <v>1013</v>
      </c>
      <c r="I114" s="101" t="str">
        <f>VLOOKUP(H114,Presupuesto!$B$11:$C$565,2,0)</f>
        <v>EQUIPO DE COMPUTACION</v>
      </c>
      <c r="J114" s="98" t="str">
        <f t="shared" si="10"/>
        <v>Gestión Tecnologías de Información y Comunicación</v>
      </c>
      <c r="K114" s="98" t="s">
        <v>394</v>
      </c>
      <c r="L114" s="98"/>
    </row>
    <row r="115" spans="3:12" x14ac:dyDescent="0.25">
      <c r="C115" s="99" t="s">
        <v>35</v>
      </c>
      <c r="D115" s="151"/>
      <c r="E115" s="100">
        <v>13000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76</v>
      </c>
      <c r="D116" s="151"/>
      <c r="E116" s="100">
        <v>15000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394</v>
      </c>
      <c r="L116" s="98"/>
    </row>
    <row r="117" spans="3:12" x14ac:dyDescent="0.25">
      <c r="C117" s="99" t="s">
        <v>77</v>
      </c>
      <c r="D117" s="151"/>
      <c r="E117" s="100">
        <v>10000</v>
      </c>
      <c r="F117" s="97">
        <f t="shared" si="9"/>
        <v>0</v>
      </c>
      <c r="G117" s="165"/>
      <c r="H117" s="101" t="s">
        <v>999</v>
      </c>
      <c r="I117" s="101" t="str">
        <f>VLOOKUP(H117,Presupuesto!$B$11:$C$565,2,0)</f>
        <v>EQUIPO DE TRANSPORTE TRACCION Y ELEVACION</v>
      </c>
      <c r="J117" s="98" t="str">
        <f t="shared" si="10"/>
        <v>Gestión Tecnologías de Información y Comunicación</v>
      </c>
      <c r="K117" s="98" t="s">
        <v>402</v>
      </c>
      <c r="L117" s="98"/>
    </row>
    <row r="118" spans="3:12" x14ac:dyDescent="0.25">
      <c r="C118" s="99" t="s">
        <v>78</v>
      </c>
      <c r="D118" s="151"/>
      <c r="E118" s="100">
        <v>10000</v>
      </c>
      <c r="F118" s="97">
        <f t="shared" si="9"/>
        <v>0</v>
      </c>
      <c r="G118" s="165"/>
      <c r="H118" s="101" t="s">
        <v>1045</v>
      </c>
      <c r="I118" s="101" t="str">
        <f>VLOOKUP(H118,Presupuesto!$B$11:$C$565,2,0)</f>
        <v>APLICACIONES INFORMATICAS</v>
      </c>
      <c r="J118" s="98" t="str">
        <f t="shared" si="10"/>
        <v>Gestión Tecnologías de Información y Comunicación</v>
      </c>
      <c r="K118" s="98" t="s">
        <v>398</v>
      </c>
      <c r="L118" s="98"/>
    </row>
    <row r="119" spans="3:12" x14ac:dyDescent="0.25">
      <c r="C119" s="109" t="s">
        <v>79</v>
      </c>
      <c r="D119" s="151"/>
      <c r="E119" s="100">
        <v>2000</v>
      </c>
      <c r="F119" s="97">
        <f t="shared" si="9"/>
        <v>0</v>
      </c>
      <c r="G119" s="165"/>
      <c r="H119" s="110" t="s">
        <v>1013</v>
      </c>
      <c r="I119" s="110" t="str">
        <f>VLOOKUP(H119,Presupuesto!$B$11:$C$565,2,0)</f>
        <v>EQUIPO DE COMPUTACION</v>
      </c>
      <c r="J119" s="98" t="str">
        <f t="shared" si="10"/>
        <v>Gestión Tecnologías de Información y Comunicación</v>
      </c>
      <c r="K119" s="98" t="s">
        <v>394</v>
      </c>
      <c r="L119" s="98"/>
    </row>
    <row r="120" spans="3:12" x14ac:dyDescent="0.25">
      <c r="C120" s="109" t="s">
        <v>1475</v>
      </c>
      <c r="D120" s="151"/>
      <c r="E120" s="100">
        <v>1500</v>
      </c>
      <c r="F120" s="97">
        <f t="shared" si="9"/>
        <v>0</v>
      </c>
      <c r="G120" s="165"/>
      <c r="H120" s="110" t="s">
        <v>945</v>
      </c>
      <c r="I120" s="110" t="str">
        <f>VLOOKUP(H120,Presupuesto!$B$11:$C$565,2,0)</f>
        <v>UTILES Y MATERIALES ELECTRICOS</v>
      </c>
      <c r="J120" s="98" t="str">
        <f t="shared" si="10"/>
        <v>Gestión Tecnologías de Información y Comunicación</v>
      </c>
      <c r="K120" s="98" t="s">
        <v>394</v>
      </c>
      <c r="L120" s="98"/>
    </row>
    <row r="121" spans="3:12" x14ac:dyDescent="0.25">
      <c r="C121" s="109" t="s">
        <v>80</v>
      </c>
      <c r="D121" s="151"/>
      <c r="E121" s="100">
        <v>1500</v>
      </c>
      <c r="F121" s="97">
        <f t="shared" si="9"/>
        <v>0</v>
      </c>
      <c r="G121" s="165"/>
      <c r="H121" s="110" t="s">
        <v>1013</v>
      </c>
      <c r="I121" s="110" t="str">
        <f>VLOOKUP(H121,Presupuesto!$B$11:$C$565,2,0)</f>
        <v>EQUIPO DE COMPUTACION</v>
      </c>
      <c r="J121" s="98" t="str">
        <f t="shared" si="10"/>
        <v>Gestión Tecnologías de Información y Comunicación</v>
      </c>
      <c r="K121" s="98" t="s">
        <v>394</v>
      </c>
      <c r="L121" s="98"/>
    </row>
    <row r="122" spans="3:12" x14ac:dyDescent="0.25">
      <c r="C122" s="109" t="s">
        <v>81</v>
      </c>
      <c r="D122" s="151"/>
      <c r="E122" s="100">
        <v>500</v>
      </c>
      <c r="F122" s="97">
        <f t="shared" si="9"/>
        <v>0</v>
      </c>
      <c r="G122" s="165"/>
      <c r="H122" s="110" t="s">
        <v>954</v>
      </c>
      <c r="I122" s="110" t="str">
        <f>VLOOKUP(H122,Presupuesto!$B$11:$C$565,2,0)</f>
        <v>OTROS RESPUESTOS Y ACCESORIOS MENORES</v>
      </c>
      <c r="J122" s="98" t="str">
        <f t="shared" si="10"/>
        <v>Gestión Tecnologías de Información y Comunicación</v>
      </c>
      <c r="K122" s="98" t="s">
        <v>394</v>
      </c>
      <c r="L122" s="98"/>
    </row>
    <row r="123" spans="3:12" ht="15.75" thickBot="1" x14ac:dyDescent="0.3">
      <c r="C123" s="102" t="s">
        <v>82</v>
      </c>
      <c r="D123" s="159"/>
      <c r="E123" s="104">
        <v>20</v>
      </c>
      <c r="F123" s="105">
        <f t="shared" si="9"/>
        <v>0</v>
      </c>
      <c r="G123" s="162"/>
      <c r="H123" s="106" t="s">
        <v>954</v>
      </c>
      <c r="I123" s="106" t="str">
        <f>VLOOKUP(H123,Presupuesto!$B$11:$C$565,2,0)</f>
        <v>OTROS RESPUESTOS Y ACCESORIOS MENORES</v>
      </c>
      <c r="J123" s="106" t="str">
        <f t="shared" si="10"/>
        <v>Gestión Tecnologías de Información y Comunicación</v>
      </c>
      <c r="K123" s="124" t="s">
        <v>393</v>
      </c>
      <c r="L123" s="124"/>
    </row>
    <row r="124" spans="3:12" x14ac:dyDescent="0.25">
      <c r="F124" s="93"/>
      <c r="G124" s="76"/>
      <c r="H124" s="76"/>
      <c r="I124" s="76"/>
    </row>
    <row r="125" spans="3:12" ht="15.75" thickBot="1" x14ac:dyDescent="0.3"/>
    <row r="126" spans="3:12" ht="15.75" thickBot="1" x14ac:dyDescent="0.3">
      <c r="C126" s="29" t="s">
        <v>43</v>
      </c>
      <c r="D126" s="108">
        <f>SUM(F133:F146)</f>
        <v>0</v>
      </c>
      <c r="F126" s="70"/>
      <c r="G126" s="79"/>
      <c r="H126" s="70"/>
      <c r="I126" s="70"/>
    </row>
    <row r="127" spans="3:12" x14ac:dyDescent="0.25">
      <c r="C127" s="70"/>
      <c r="D127" s="31"/>
      <c r="E127" s="93"/>
      <c r="F127" s="93"/>
      <c r="G127" s="93"/>
      <c r="H127" s="76"/>
      <c r="I127" s="76"/>
      <c r="J127" s="76"/>
      <c r="K127" s="112"/>
    </row>
    <row r="128" spans="3:12" x14ac:dyDescent="0.25">
      <c r="C128" s="70"/>
      <c r="D128" s="31"/>
      <c r="E128" s="93"/>
      <c r="F128" s="93"/>
      <c r="G128" s="93"/>
      <c r="H128" s="76"/>
      <c r="I128" s="76"/>
      <c r="J128" s="76"/>
      <c r="K128" s="112"/>
    </row>
    <row r="129" spans="3:12" ht="15.75" x14ac:dyDescent="0.25">
      <c r="C129" s="202" t="s">
        <v>391</v>
      </c>
      <c r="D129" s="363"/>
      <c r="E129" s="93"/>
      <c r="F129" s="93"/>
      <c r="G129" s="93"/>
      <c r="H129" s="76"/>
      <c r="I129" s="76"/>
      <c r="J129" s="76"/>
      <c r="K129" s="112"/>
    </row>
    <row r="130" spans="3:12" ht="18.75" x14ac:dyDescent="0.25">
      <c r="C130" s="210" t="e">
        <f>IFERROR(VLOOKUP(D129,'1. Desarrollo e Innov. Curricu.'!$F:$G,2,FALSE),IFERROR(VLOOKUP(D129,'2. Investigación Científica'!$F:$G,2,FALSE),IFERROR(VLOOKUP(D129,'3. Vinculación Univ. Sociedad'!$F:$G,2,FALSE),IFERROR(VLOOKUP(D129,'4. Docencia y Profesorado Univ.'!$F:$G,2,FALSE),IFERROR(VLOOKUP(D129,'5. Estudiantes y Graduados'!$F:$G,2,FALSE),IFERROR(VLOOKUP(D129,'11. Gestion Administrativa'!$F:$G,2,FALSE),IFERROR(VLOOKUP(D129,'13. Gestión Académica'!$F:$G,2,FALSE),IFERROR(VLOOKUP(D129,'9. Asegura. de la Calid. y M'!$F:$G,2,FALSE),IFERROR(VLOOKUP(D129,'6. Gestión del Conocimiento'!$F:$G,2,FALSE),IFERROR(VLOOKUP(D129,'15. Gobernabilidad y Proceso...'!$F:$G,2,FALSE),IFERROR(VLOOKUP(D129,'12. Gestión del Talento Humano'!$F:$G,2,FALSE),IFERROR(VLOOKUP(D129,'14. Internacional... de la E.S.'!$F:$G,2,FALSE),IFERROR(VLOOKUP(D129,'10. Posgrado'!$F:$G,2,FALSE),IFERROR(VLOOKUP(D129,'16. Desa. del Sistema Educ.Sup.'!$F:$G,2,FALSE),IFERROR(VLOOKUP(D129,'8. Cultura de Inno. Insti...'!$F:$G,2,FALSE),VLOOKUP(D129,'7. Lo Esencial de la Reforma U.'!$F:$G,2,0))))))))))))))))</f>
        <v>#N/A</v>
      </c>
      <c r="D130" s="31"/>
      <c r="E130" s="93"/>
      <c r="F130" s="93"/>
      <c r="G130" s="93"/>
      <c r="H130" s="76"/>
      <c r="I130" s="76"/>
      <c r="J130" s="76"/>
      <c r="K130" s="112"/>
    </row>
    <row r="131" spans="3:12" x14ac:dyDescent="0.25">
      <c r="F131" s="93"/>
      <c r="G131" s="76"/>
      <c r="H131" s="76"/>
      <c r="I131" s="76"/>
    </row>
    <row r="132" spans="3:12" ht="30.75" thickBot="1" x14ac:dyDescent="0.3">
      <c r="C132" s="149" t="s">
        <v>44</v>
      </c>
      <c r="D132" s="149" t="s">
        <v>55</v>
      </c>
      <c r="E132" s="149" t="s">
        <v>57</v>
      </c>
      <c r="F132" s="150" t="s">
        <v>27</v>
      </c>
      <c r="G132" s="150" t="s">
        <v>130</v>
      </c>
      <c r="H132" s="149" t="s">
        <v>46</v>
      </c>
      <c r="I132" s="149" t="s">
        <v>131</v>
      </c>
      <c r="J132" s="149" t="s">
        <v>409</v>
      </c>
      <c r="K132" s="149" t="s">
        <v>410</v>
      </c>
      <c r="L132" s="149" t="s">
        <v>463</v>
      </c>
    </row>
    <row r="133" spans="3:12" ht="15.75" thickBot="1" x14ac:dyDescent="0.3">
      <c r="C133" s="305" t="s">
        <v>1338</v>
      </c>
      <c r="D133" s="158"/>
      <c r="E133" s="96">
        <f>HLOOKUP($C133,$CB$2:$CE$3,2,0)</f>
        <v>15000</v>
      </c>
      <c r="F133" s="97">
        <f>D133*E133</f>
        <v>0</v>
      </c>
      <c r="G133" s="165"/>
      <c r="H133" s="98" t="s">
        <v>1013</v>
      </c>
      <c r="I133" s="98" t="str">
        <f>VLOOKUP(H133,Presupuesto!$B$11:$C$565,2,0)</f>
        <v>EQUIPO DE COMPUTACION</v>
      </c>
      <c r="J133" s="218" t="s">
        <v>1447</v>
      </c>
      <c r="K133" s="98" t="s">
        <v>393</v>
      </c>
      <c r="L133" s="98"/>
    </row>
    <row r="134" spans="3:12" x14ac:dyDescent="0.25">
      <c r="C134" s="305" t="s">
        <v>1336</v>
      </c>
      <c r="D134" s="151"/>
      <c r="E134" s="96">
        <f>HLOOKUP($C134,$CB$2:$CE$3,2,0)</f>
        <v>35000</v>
      </c>
      <c r="F134" s="97">
        <f>D134*E134</f>
        <v>0</v>
      </c>
      <c r="G134" s="165"/>
      <c r="H134" s="101" t="s">
        <v>1013</v>
      </c>
      <c r="I134" s="101" t="str">
        <f>VLOOKUP(H134,Presupuesto!$B$11:$C$565,2,0)</f>
        <v>EQUIPO DE COMPUTACION</v>
      </c>
      <c r="J134" s="98" t="str">
        <f>$J$133</f>
        <v>Posgrado</v>
      </c>
      <c r="K134" s="98" t="s">
        <v>411</v>
      </c>
      <c r="L134" s="98"/>
    </row>
    <row r="135" spans="3:12" x14ac:dyDescent="0.25">
      <c r="C135" s="99" t="s">
        <v>73</v>
      </c>
      <c r="D135" s="151"/>
      <c r="E135" s="100">
        <v>4000</v>
      </c>
      <c r="F135" s="97">
        <f t="shared" ref="F135:F146" si="11">D135*E135</f>
        <v>0</v>
      </c>
      <c r="G135" s="165"/>
      <c r="H135" s="101" t="s">
        <v>985</v>
      </c>
      <c r="I135" s="101" t="str">
        <f>VLOOKUP(H135,Presupuesto!$B$11:$C$565,2,0)</f>
        <v>EQUIPOS VARIOS DE OFICINA</v>
      </c>
      <c r="J135" s="98" t="str">
        <f t="shared" ref="J135:J145" si="12">$J$133</f>
        <v>Posgrado</v>
      </c>
      <c r="K135" s="98" t="s">
        <v>394</v>
      </c>
      <c r="L135" s="98"/>
    </row>
    <row r="136" spans="3:12" x14ac:dyDescent="0.25">
      <c r="C136" s="99" t="s">
        <v>74</v>
      </c>
      <c r="D136" s="151"/>
      <c r="E136" s="100">
        <v>8000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75</v>
      </c>
      <c r="D137" s="151"/>
      <c r="E137" s="100">
        <v>5000</v>
      </c>
      <c r="F137" s="97">
        <f t="shared" si="11"/>
        <v>0</v>
      </c>
      <c r="G137" s="165"/>
      <c r="H137" s="101" t="s">
        <v>1013</v>
      </c>
      <c r="I137" s="101" t="str">
        <f>VLOOKUP(H137,Presupuesto!$B$11:$C$565,2,0)</f>
        <v>EQUIPO DE COMPUTACION</v>
      </c>
      <c r="J137" s="98" t="str">
        <f t="shared" si="12"/>
        <v>Posgrado</v>
      </c>
      <c r="K137" s="98" t="s">
        <v>394</v>
      </c>
      <c r="L137" s="98"/>
    </row>
    <row r="138" spans="3:12" x14ac:dyDescent="0.25">
      <c r="C138" s="99" t="s">
        <v>35</v>
      </c>
      <c r="D138" s="151"/>
      <c r="E138" s="100">
        <v>13000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76</v>
      </c>
      <c r="D139" s="151"/>
      <c r="E139" s="100">
        <v>15000</v>
      </c>
      <c r="F139" s="97">
        <f t="shared" si="11"/>
        <v>0</v>
      </c>
      <c r="G139" s="165"/>
      <c r="H139" s="101" t="s">
        <v>999</v>
      </c>
      <c r="I139" s="101" t="str">
        <f>VLOOKUP(H139,Presupuesto!$B$11:$C$565,2,0)</f>
        <v>EQUIPO DE TRANSPORTE TRACCION Y ELEVACION</v>
      </c>
      <c r="J139" s="98" t="str">
        <f t="shared" si="12"/>
        <v>Posgrado</v>
      </c>
      <c r="K139" s="98" t="s">
        <v>394</v>
      </c>
      <c r="L139" s="98"/>
    </row>
    <row r="140" spans="3:12" x14ac:dyDescent="0.25">
      <c r="C140" s="99" t="s">
        <v>77</v>
      </c>
      <c r="D140" s="151"/>
      <c r="E140" s="100">
        <v>10000</v>
      </c>
      <c r="F140" s="97">
        <f t="shared" si="11"/>
        <v>0</v>
      </c>
      <c r="G140" s="165"/>
      <c r="H140" s="101" t="s">
        <v>999</v>
      </c>
      <c r="I140" s="101" t="str">
        <f>VLOOKUP(H140,Presupuesto!$B$11:$C$565,2,0)</f>
        <v>EQUIPO DE TRANSPORTE TRACCION Y ELEVACION</v>
      </c>
      <c r="J140" s="98" t="str">
        <f t="shared" si="12"/>
        <v>Posgrado</v>
      </c>
      <c r="K140" s="98" t="s">
        <v>402</v>
      </c>
      <c r="L140" s="98"/>
    </row>
    <row r="141" spans="3:12" x14ac:dyDescent="0.25">
      <c r="C141" s="99" t="s">
        <v>78</v>
      </c>
      <c r="D141" s="151"/>
      <c r="E141" s="100">
        <v>10000</v>
      </c>
      <c r="F141" s="97">
        <f t="shared" si="11"/>
        <v>0</v>
      </c>
      <c r="G141" s="165"/>
      <c r="H141" s="101" t="s">
        <v>1045</v>
      </c>
      <c r="I141" s="101" t="str">
        <f>VLOOKUP(H141,Presupuesto!$B$11:$C$565,2,0)</f>
        <v>APLICACIONES INFORMATICAS</v>
      </c>
      <c r="J141" s="98" t="str">
        <f t="shared" si="12"/>
        <v>Posgrado</v>
      </c>
      <c r="K141" s="98" t="s">
        <v>398</v>
      </c>
      <c r="L141" s="98"/>
    </row>
    <row r="142" spans="3:12" x14ac:dyDescent="0.25">
      <c r="C142" s="109" t="s">
        <v>79</v>
      </c>
      <c r="D142" s="151"/>
      <c r="E142" s="100">
        <v>2000</v>
      </c>
      <c r="F142" s="97">
        <f t="shared" si="11"/>
        <v>0</v>
      </c>
      <c r="G142" s="165"/>
      <c r="H142" s="110" t="s">
        <v>1013</v>
      </c>
      <c r="I142" s="110" t="str">
        <f>VLOOKUP(H142,Presupuesto!$B$11:$C$565,2,0)</f>
        <v>EQUIPO DE COMPUTACION</v>
      </c>
      <c r="J142" s="98" t="str">
        <f t="shared" si="12"/>
        <v>Posgrado</v>
      </c>
      <c r="K142" s="98" t="s">
        <v>394</v>
      </c>
      <c r="L142" s="98"/>
    </row>
    <row r="143" spans="3:12" x14ac:dyDescent="0.25">
      <c r="C143" s="109" t="s">
        <v>1475</v>
      </c>
      <c r="D143" s="151"/>
      <c r="E143" s="100">
        <v>1500</v>
      </c>
      <c r="F143" s="97">
        <f t="shared" si="11"/>
        <v>0</v>
      </c>
      <c r="G143" s="165"/>
      <c r="H143" s="110" t="s">
        <v>945</v>
      </c>
      <c r="I143" s="110" t="str">
        <f>VLOOKUP(H143,Presupuesto!$B$11:$C$565,2,0)</f>
        <v>UTILES Y MATERIALES ELECTRICOS</v>
      </c>
      <c r="J143" s="98" t="str">
        <f t="shared" si="12"/>
        <v>Posgrado</v>
      </c>
      <c r="K143" s="98" t="s">
        <v>394</v>
      </c>
      <c r="L143" s="98"/>
    </row>
    <row r="144" spans="3:12" x14ac:dyDescent="0.25">
      <c r="C144" s="109" t="s">
        <v>80</v>
      </c>
      <c r="D144" s="151"/>
      <c r="E144" s="100">
        <v>1500</v>
      </c>
      <c r="F144" s="97">
        <f t="shared" si="11"/>
        <v>0</v>
      </c>
      <c r="G144" s="165"/>
      <c r="H144" s="110" t="s">
        <v>1013</v>
      </c>
      <c r="I144" s="110" t="str">
        <f>VLOOKUP(H144,Presupuesto!$B$11:$C$565,2,0)</f>
        <v>EQUIPO DE COMPUTACION</v>
      </c>
      <c r="J144" s="98" t="str">
        <f t="shared" si="12"/>
        <v>Posgrado</v>
      </c>
      <c r="K144" s="98" t="s">
        <v>394</v>
      </c>
      <c r="L144" s="98"/>
    </row>
    <row r="145" spans="3:12" x14ac:dyDescent="0.25">
      <c r="C145" s="109" t="s">
        <v>81</v>
      </c>
      <c r="D145" s="151"/>
      <c r="E145" s="100">
        <v>500</v>
      </c>
      <c r="F145" s="97">
        <f t="shared" si="11"/>
        <v>0</v>
      </c>
      <c r="G145" s="165"/>
      <c r="H145" s="110" t="s">
        <v>954</v>
      </c>
      <c r="I145" s="110" t="str">
        <f>VLOOKUP(H145,Presupuesto!$B$11:$C$565,2,0)</f>
        <v>OTROS RESPUESTOS Y ACCESORIOS MENORES</v>
      </c>
      <c r="J145" s="98" t="str">
        <f t="shared" si="12"/>
        <v>Posgrado</v>
      </c>
      <c r="K145" s="98" t="s">
        <v>394</v>
      </c>
      <c r="L145" s="98"/>
    </row>
    <row r="146" spans="3:12" ht="15.75" thickBot="1" x14ac:dyDescent="0.3">
      <c r="C146" s="102" t="s">
        <v>82</v>
      </c>
      <c r="D146" s="159"/>
      <c r="E146" s="104">
        <v>20</v>
      </c>
      <c r="F146" s="105">
        <f t="shared" si="11"/>
        <v>0</v>
      </c>
      <c r="G146" s="162"/>
      <c r="H146" s="106" t="s">
        <v>954</v>
      </c>
      <c r="I146" s="106" t="str">
        <f>VLOOKUP(H146,Presupuesto!$B$11:$C$565,2,0)</f>
        <v>OTROS RESPUESTOS Y ACCESORIOS MENORES</v>
      </c>
      <c r="J146" s="106" t="str">
        <f>$J$133</f>
        <v>Posgrado</v>
      </c>
      <c r="K146" s="124" t="s">
        <v>393</v>
      </c>
      <c r="L146" s="124"/>
    </row>
    <row r="148" spans="3:12" ht="15.75" thickBot="1" x14ac:dyDescent="0.3"/>
    <row r="149" spans="3:12" ht="15.75" thickBot="1" x14ac:dyDescent="0.3">
      <c r="C149" s="29" t="s">
        <v>43</v>
      </c>
      <c r="D149" s="108">
        <f>SUM(F156:F169)</f>
        <v>0</v>
      </c>
      <c r="F149" s="70"/>
      <c r="G149" s="79"/>
      <c r="H149" s="70"/>
      <c r="I149" s="70"/>
    </row>
    <row r="150" spans="3:12" x14ac:dyDescent="0.25">
      <c r="C150" s="70"/>
      <c r="D150" s="31"/>
      <c r="E150" s="93"/>
      <c r="F150" s="93"/>
      <c r="G150" s="93"/>
      <c r="H150" s="76"/>
      <c r="I150" s="76"/>
      <c r="J150" s="76"/>
      <c r="K150" s="112"/>
    </row>
    <row r="151" spans="3:12" x14ac:dyDescent="0.25">
      <c r="C151" s="70"/>
      <c r="D151" s="31"/>
      <c r="E151" s="93"/>
      <c r="F151" s="93"/>
      <c r="G151" s="93"/>
      <c r="H151" s="76"/>
      <c r="I151" s="76"/>
      <c r="J151" s="76"/>
      <c r="K151" s="112"/>
    </row>
    <row r="152" spans="3:12" ht="15.75" x14ac:dyDescent="0.25">
      <c r="C152" s="202" t="s">
        <v>391</v>
      </c>
      <c r="D152" s="363"/>
      <c r="E152" s="93"/>
      <c r="F152" s="93"/>
      <c r="G152" s="93"/>
      <c r="H152" s="76"/>
      <c r="I152" s="76"/>
      <c r="J152" s="76"/>
      <c r="K152" s="112"/>
    </row>
    <row r="153" spans="3:12" ht="18.75" x14ac:dyDescent="0.25">
      <c r="C153" s="210" t="e">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Posgrado'!$F:$G,2,FALSE),IFERROR(VLOOKUP(D152,'16. Desa. del Sistema Educ.Sup.'!$F:$G,2,FALSE),IFERROR(VLOOKUP(D152,'8. Cultura de Inno. Insti...'!$F:$G,2,FALSE),VLOOKUP(D152,'7. Lo Esencial de la Reforma U.'!$F:$G,2,0))))))))))))))))</f>
        <v>#N/A</v>
      </c>
      <c r="D153" s="31"/>
      <c r="E153" s="93"/>
      <c r="F153" s="93"/>
      <c r="G153" s="93"/>
      <c r="H153" s="76"/>
      <c r="I153" s="76"/>
      <c r="J153" s="76"/>
      <c r="K153" s="112"/>
    </row>
    <row r="154" spans="3:12" x14ac:dyDescent="0.25">
      <c r="F154" s="93"/>
      <c r="G154" s="76"/>
      <c r="H154" s="76"/>
      <c r="I154" s="76"/>
    </row>
    <row r="155" spans="3:12" ht="30.75" thickBot="1" x14ac:dyDescent="0.3">
      <c r="C155" s="149" t="s">
        <v>44</v>
      </c>
      <c r="D155" s="149" t="s">
        <v>55</v>
      </c>
      <c r="E155" s="149" t="s">
        <v>57</v>
      </c>
      <c r="F155" s="150" t="s">
        <v>27</v>
      </c>
      <c r="G155" s="150" t="s">
        <v>130</v>
      </c>
      <c r="H155" s="149" t="s">
        <v>46</v>
      </c>
      <c r="I155" s="149" t="s">
        <v>131</v>
      </c>
      <c r="J155" s="149" t="s">
        <v>409</v>
      </c>
      <c r="K155" s="149" t="s">
        <v>410</v>
      </c>
      <c r="L155" s="149" t="s">
        <v>463</v>
      </c>
    </row>
    <row r="156" spans="3:12" ht="15.75" thickBot="1" x14ac:dyDescent="0.3">
      <c r="C156" s="305" t="s">
        <v>1338</v>
      </c>
      <c r="D156" s="158"/>
      <c r="E156" s="96">
        <f>HLOOKUP($C156,$CB$2:$CE$3,2,0)</f>
        <v>15000</v>
      </c>
      <c r="F156" s="97">
        <f>D156*E156</f>
        <v>0</v>
      </c>
      <c r="G156" s="165"/>
      <c r="H156" s="98" t="s">
        <v>1013</v>
      </c>
      <c r="I156" s="98" t="str">
        <f>VLOOKUP(H156,Presupuesto!$B$11:$C$565,2,0)</f>
        <v>EQUIPO DE COMPUTACION</v>
      </c>
      <c r="J156" s="218" t="s">
        <v>1447</v>
      </c>
      <c r="K156" s="98" t="s">
        <v>393</v>
      </c>
      <c r="L156" s="98"/>
    </row>
    <row r="157" spans="3:12" x14ac:dyDescent="0.25">
      <c r="C157" s="305" t="s">
        <v>1336</v>
      </c>
      <c r="D157" s="151"/>
      <c r="E157" s="96">
        <f>HLOOKUP($C157,$CB$2:$CE$3,2,0)</f>
        <v>35000</v>
      </c>
      <c r="F157" s="97">
        <f>D157*E157</f>
        <v>0</v>
      </c>
      <c r="G157" s="165"/>
      <c r="H157" s="101" t="s">
        <v>1013</v>
      </c>
      <c r="I157" s="101" t="str">
        <f>VLOOKUP(H157,Presupuesto!$B$11:$C$565,2,0)</f>
        <v>EQUIPO DE COMPUTACION</v>
      </c>
      <c r="J157" s="98" t="str">
        <f>$J$156</f>
        <v>Posgrado</v>
      </c>
      <c r="K157" s="98" t="s">
        <v>411</v>
      </c>
      <c r="L157" s="98"/>
    </row>
    <row r="158" spans="3:12" x14ac:dyDescent="0.25">
      <c r="C158" s="99" t="s">
        <v>73</v>
      </c>
      <c r="D158" s="151"/>
      <c r="E158" s="100">
        <v>4000</v>
      </c>
      <c r="F158" s="97">
        <f t="shared" ref="F158:F169" si="13">D158*E158</f>
        <v>0</v>
      </c>
      <c r="G158" s="165"/>
      <c r="H158" s="101" t="s">
        <v>985</v>
      </c>
      <c r="I158" s="101" t="str">
        <f>VLOOKUP(H158,Presupuesto!$B$11:$C$565,2,0)</f>
        <v>EQUIPOS VARIOS DE OFICINA</v>
      </c>
      <c r="J158" s="98" t="str">
        <f t="shared" ref="J158:J169" si="14">$J$156</f>
        <v>Posgrado</v>
      </c>
      <c r="K158" s="98" t="s">
        <v>394</v>
      </c>
      <c r="L158" s="98"/>
    </row>
    <row r="159" spans="3:12" x14ac:dyDescent="0.25">
      <c r="C159" s="99" t="s">
        <v>74</v>
      </c>
      <c r="D159" s="151"/>
      <c r="E159" s="100">
        <v>8000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75</v>
      </c>
      <c r="D160" s="151"/>
      <c r="E160" s="100">
        <v>5000</v>
      </c>
      <c r="F160" s="97">
        <f t="shared" si="13"/>
        <v>0</v>
      </c>
      <c r="G160" s="165"/>
      <c r="H160" s="101" t="s">
        <v>1013</v>
      </c>
      <c r="I160" s="101" t="str">
        <f>VLOOKUP(H160,Presupuesto!$B$11:$C$565,2,0)</f>
        <v>EQUIPO DE COMPUTACION</v>
      </c>
      <c r="J160" s="98" t="str">
        <f t="shared" si="14"/>
        <v>Posgrado</v>
      </c>
      <c r="K160" s="98" t="s">
        <v>394</v>
      </c>
      <c r="L160" s="98"/>
    </row>
    <row r="161" spans="3:12" x14ac:dyDescent="0.25">
      <c r="C161" s="99" t="s">
        <v>35</v>
      </c>
      <c r="D161" s="151"/>
      <c r="E161" s="100">
        <v>13000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76</v>
      </c>
      <c r="D162" s="151"/>
      <c r="E162" s="100">
        <v>15000</v>
      </c>
      <c r="F162" s="97">
        <f t="shared" si="13"/>
        <v>0</v>
      </c>
      <c r="G162" s="165"/>
      <c r="H162" s="101" t="s">
        <v>999</v>
      </c>
      <c r="I162" s="101" t="str">
        <f>VLOOKUP(H162,Presupuesto!$B$11:$C$565,2,0)</f>
        <v>EQUIPO DE TRANSPORTE TRACCION Y ELEVACION</v>
      </c>
      <c r="J162" s="98" t="str">
        <f t="shared" si="14"/>
        <v>Posgrado</v>
      </c>
      <c r="K162" s="98" t="s">
        <v>394</v>
      </c>
      <c r="L162" s="98"/>
    </row>
    <row r="163" spans="3:12" x14ac:dyDescent="0.25">
      <c r="C163" s="99" t="s">
        <v>77</v>
      </c>
      <c r="D163" s="151"/>
      <c r="E163" s="100">
        <v>10000</v>
      </c>
      <c r="F163" s="97">
        <f t="shared" si="13"/>
        <v>0</v>
      </c>
      <c r="G163" s="165"/>
      <c r="H163" s="101" t="s">
        <v>999</v>
      </c>
      <c r="I163" s="101" t="str">
        <f>VLOOKUP(H163,Presupuesto!$B$11:$C$565,2,0)</f>
        <v>EQUIPO DE TRANSPORTE TRACCION Y ELEVACION</v>
      </c>
      <c r="J163" s="98" t="str">
        <f t="shared" si="14"/>
        <v>Posgrado</v>
      </c>
      <c r="K163" s="98" t="s">
        <v>402</v>
      </c>
      <c r="L163" s="98"/>
    </row>
    <row r="164" spans="3:12" x14ac:dyDescent="0.25">
      <c r="C164" s="99" t="s">
        <v>78</v>
      </c>
      <c r="D164" s="151"/>
      <c r="E164" s="100">
        <v>10000</v>
      </c>
      <c r="F164" s="97">
        <f t="shared" si="13"/>
        <v>0</v>
      </c>
      <c r="G164" s="165"/>
      <c r="H164" s="101" t="s">
        <v>1045</v>
      </c>
      <c r="I164" s="101" t="str">
        <f>VLOOKUP(H164,Presupuesto!$B$11:$C$565,2,0)</f>
        <v>APLICACIONES INFORMATICAS</v>
      </c>
      <c r="J164" s="98" t="str">
        <f t="shared" si="14"/>
        <v>Posgrado</v>
      </c>
      <c r="K164" s="98" t="s">
        <v>398</v>
      </c>
      <c r="L164" s="98"/>
    </row>
    <row r="165" spans="3:12" x14ac:dyDescent="0.25">
      <c r="C165" s="109" t="s">
        <v>79</v>
      </c>
      <c r="D165" s="151"/>
      <c r="E165" s="100">
        <v>2000</v>
      </c>
      <c r="F165" s="97">
        <f t="shared" si="13"/>
        <v>0</v>
      </c>
      <c r="G165" s="165"/>
      <c r="H165" s="110" t="s">
        <v>1013</v>
      </c>
      <c r="I165" s="110" t="str">
        <f>VLOOKUP(H165,Presupuesto!$B$11:$C$565,2,0)</f>
        <v>EQUIPO DE COMPUTACION</v>
      </c>
      <c r="J165" s="98" t="str">
        <f t="shared" si="14"/>
        <v>Posgrado</v>
      </c>
      <c r="K165" s="98" t="s">
        <v>394</v>
      </c>
      <c r="L165" s="98"/>
    </row>
    <row r="166" spans="3:12" x14ac:dyDescent="0.25">
      <c r="C166" s="109" t="s">
        <v>1475</v>
      </c>
      <c r="D166" s="151"/>
      <c r="E166" s="100">
        <v>1500</v>
      </c>
      <c r="F166" s="97">
        <f t="shared" si="13"/>
        <v>0</v>
      </c>
      <c r="G166" s="165"/>
      <c r="H166" s="110" t="s">
        <v>945</v>
      </c>
      <c r="I166" s="110" t="str">
        <f>VLOOKUP(H166,Presupuesto!$B$11:$C$565,2,0)</f>
        <v>UTILES Y MATERIALES ELECTRICOS</v>
      </c>
      <c r="J166" s="98" t="str">
        <f t="shared" si="14"/>
        <v>Posgrado</v>
      </c>
      <c r="K166" s="98" t="s">
        <v>394</v>
      </c>
      <c r="L166" s="98"/>
    </row>
    <row r="167" spans="3:12" x14ac:dyDescent="0.25">
      <c r="C167" s="109" t="s">
        <v>80</v>
      </c>
      <c r="D167" s="151"/>
      <c r="E167" s="100">
        <v>1500</v>
      </c>
      <c r="F167" s="97">
        <f t="shared" si="13"/>
        <v>0</v>
      </c>
      <c r="G167" s="165"/>
      <c r="H167" s="110" t="s">
        <v>1013</v>
      </c>
      <c r="I167" s="110" t="str">
        <f>VLOOKUP(H167,Presupuesto!$B$11:$C$565,2,0)</f>
        <v>EQUIPO DE COMPUTACION</v>
      </c>
      <c r="J167" s="98" t="str">
        <f t="shared" si="14"/>
        <v>Posgrado</v>
      </c>
      <c r="K167" s="98" t="s">
        <v>394</v>
      </c>
      <c r="L167" s="98"/>
    </row>
    <row r="168" spans="3:12" x14ac:dyDescent="0.25">
      <c r="C168" s="109" t="s">
        <v>81</v>
      </c>
      <c r="D168" s="151"/>
      <c r="E168" s="100">
        <v>500</v>
      </c>
      <c r="F168" s="97">
        <f t="shared" si="13"/>
        <v>0</v>
      </c>
      <c r="G168" s="165"/>
      <c r="H168" s="110" t="s">
        <v>954</v>
      </c>
      <c r="I168" s="110" t="str">
        <f>VLOOKUP(H168,Presupuesto!$B$11:$C$565,2,0)</f>
        <v>OTROS RESPUESTOS Y ACCESORIOS MENORES</v>
      </c>
      <c r="J168" s="98" t="str">
        <f t="shared" si="14"/>
        <v>Posgrado</v>
      </c>
      <c r="K168" s="98" t="s">
        <v>394</v>
      </c>
      <c r="L168" s="98"/>
    </row>
    <row r="169" spans="3:12" ht="15.75" thickBot="1" x14ac:dyDescent="0.3">
      <c r="C169" s="102" t="s">
        <v>82</v>
      </c>
      <c r="D169" s="159"/>
      <c r="E169" s="104">
        <v>20</v>
      </c>
      <c r="F169" s="105">
        <f t="shared" si="13"/>
        <v>0</v>
      </c>
      <c r="G169" s="162"/>
      <c r="H169" s="106" t="s">
        <v>954</v>
      </c>
      <c r="I169" s="106" t="str">
        <f>VLOOKUP(H169,Presupuesto!$B$11:$C$565,2,0)</f>
        <v>OTROS RESPUESTOS Y ACCESORIOS MENORES</v>
      </c>
      <c r="J169" s="106" t="str">
        <f t="shared" si="14"/>
        <v>Posgrado</v>
      </c>
      <c r="K169" s="124" t="s">
        <v>393</v>
      </c>
      <c r="L169" s="124"/>
    </row>
    <row r="170" spans="3:12" x14ac:dyDescent="0.25">
      <c r="F170" s="93"/>
      <c r="G170" s="76"/>
      <c r="H170" s="76"/>
      <c r="I170" s="76"/>
    </row>
    <row r="171" spans="3:12" ht="15.75" thickBot="1" x14ac:dyDescent="0.3"/>
    <row r="172" spans="3:12" ht="15.75" thickBot="1" x14ac:dyDescent="0.3">
      <c r="C172" s="29" t="s">
        <v>43</v>
      </c>
      <c r="D172" s="108">
        <f>SUM(F179:F192)</f>
        <v>0</v>
      </c>
      <c r="F172" s="70"/>
      <c r="G172" s="79"/>
      <c r="H172" s="70"/>
      <c r="I172" s="70"/>
    </row>
    <row r="173" spans="3:12" x14ac:dyDescent="0.25">
      <c r="C173" s="70"/>
      <c r="D173" s="31"/>
      <c r="E173" s="93"/>
      <c r="F173" s="93"/>
      <c r="G173" s="93"/>
      <c r="H173" s="76"/>
      <c r="I173" s="76"/>
      <c r="J173" s="76"/>
      <c r="K173" s="112"/>
    </row>
    <row r="174" spans="3:12" x14ac:dyDescent="0.25">
      <c r="C174" s="70"/>
      <c r="D174" s="31"/>
      <c r="E174" s="93"/>
      <c r="F174" s="93"/>
      <c r="G174" s="93"/>
      <c r="H174" s="76"/>
      <c r="I174" s="76"/>
      <c r="J174" s="76"/>
      <c r="K174" s="112"/>
    </row>
    <row r="175" spans="3:12" ht="15.75" x14ac:dyDescent="0.25">
      <c r="C175" s="202" t="s">
        <v>391</v>
      </c>
      <c r="D175" s="363"/>
      <c r="E175" s="93"/>
      <c r="F175" s="93"/>
      <c r="G175" s="93"/>
      <c r="H175" s="76"/>
      <c r="I175" s="76"/>
      <c r="J175" s="76"/>
      <c r="K175" s="112"/>
    </row>
    <row r="176" spans="3:12" ht="18.75" x14ac:dyDescent="0.25">
      <c r="C176" s="210" t="e">
        <f>IFERROR(VLOOKUP(D175,'1. Desarrollo e Innov. Curricu.'!$F:$G,2,FALSE),IFERROR(VLOOKUP(D175,'2. Investigación Científica'!$F:$G,2,FALSE),IFERROR(VLOOKUP(D175,'3. Vinculación Univ. Sociedad'!$F:$G,2,FALSE),IFERROR(VLOOKUP(D175,'4. Docencia y Profesorado Univ.'!$F:$G,2,FALSE),IFERROR(VLOOKUP(D175,'5. Estudiantes y Graduados'!$F:$G,2,FALSE),IFERROR(VLOOKUP(D175,'11. Gestion Administrativa'!$F:$G,2,FALSE),IFERROR(VLOOKUP(D175,'13. Gestión Académica'!$F:$G,2,FALSE),IFERROR(VLOOKUP(D175,'9. Asegura. de la Calid. y M'!$F:$G,2,FALSE),IFERROR(VLOOKUP(D175,'6. Gestión del Conocimiento'!$F:$G,2,FALSE),IFERROR(VLOOKUP(D175,'15. Gobernabilidad y Proceso...'!$F:$G,2,FALSE),IFERROR(VLOOKUP(D175,'12. Gestión del Talento Humano'!$F:$G,2,FALSE),IFERROR(VLOOKUP(D175,'14. Internacional... de la E.S.'!$F:$G,2,FALSE),IFERROR(VLOOKUP(D175,'10. Posgrado'!$F:$G,2,FALSE),IFERROR(VLOOKUP(D175,'16. Desa. del Sistema Educ.Sup.'!$F:$G,2,FALSE),IFERROR(VLOOKUP(D175,'8. Cultura de Inno. Insti...'!$F:$G,2,FALSE),VLOOKUP(D175,'7. Lo Esencial de la Reforma U.'!$F:$G,2,0))))))))))))))))</f>
        <v>#N/A</v>
      </c>
      <c r="D176" s="31"/>
      <c r="E176" s="93"/>
      <c r="F176" s="93"/>
      <c r="G176" s="93"/>
      <c r="H176" s="76"/>
      <c r="I176" s="76"/>
      <c r="J176" s="76"/>
      <c r="K176" s="112"/>
    </row>
    <row r="177" spans="3:12" x14ac:dyDescent="0.25">
      <c r="F177" s="93"/>
      <c r="G177" s="76"/>
      <c r="H177" s="76"/>
      <c r="I177" s="76"/>
    </row>
    <row r="178" spans="3:12" ht="30.75" thickBot="1" x14ac:dyDescent="0.3">
      <c r="C178" s="149" t="s">
        <v>44</v>
      </c>
      <c r="D178" s="149" t="s">
        <v>55</v>
      </c>
      <c r="E178" s="149" t="s">
        <v>57</v>
      </c>
      <c r="F178" s="150" t="s">
        <v>27</v>
      </c>
      <c r="G178" s="150" t="s">
        <v>130</v>
      </c>
      <c r="H178" s="149" t="s">
        <v>46</v>
      </c>
      <c r="I178" s="149" t="s">
        <v>131</v>
      </c>
      <c r="J178" s="149" t="s">
        <v>409</v>
      </c>
      <c r="K178" s="149" t="s">
        <v>410</v>
      </c>
      <c r="L178" s="149" t="s">
        <v>463</v>
      </c>
    </row>
    <row r="179" spans="3:12" ht="15.75" thickBot="1" x14ac:dyDescent="0.3">
      <c r="C179" s="305" t="s">
        <v>1338</v>
      </c>
      <c r="D179" s="158"/>
      <c r="E179" s="96">
        <f>HLOOKUP($C179,$CB$2:$CE$3,2,0)</f>
        <v>15000</v>
      </c>
      <c r="F179" s="97">
        <f>D179*E179</f>
        <v>0</v>
      </c>
      <c r="G179" s="165"/>
      <c r="H179" s="98" t="s">
        <v>1013</v>
      </c>
      <c r="I179" s="98" t="str">
        <f>VLOOKUP(H179,Presupuesto!$B$11:$C$565,2,0)</f>
        <v>EQUIPO DE COMPUTACION</v>
      </c>
      <c r="J179" s="218" t="s">
        <v>1447</v>
      </c>
      <c r="K179" s="98" t="s">
        <v>393</v>
      </c>
      <c r="L179" s="98"/>
    </row>
    <row r="180" spans="3:12" x14ac:dyDescent="0.25">
      <c r="C180" s="305" t="s">
        <v>1336</v>
      </c>
      <c r="D180" s="151"/>
      <c r="E180" s="96">
        <f>HLOOKUP($C180,$CB$2:$CE$3,2,0)</f>
        <v>35000</v>
      </c>
      <c r="F180" s="97">
        <f>D180*E180</f>
        <v>0</v>
      </c>
      <c r="G180" s="165"/>
      <c r="H180" s="101" t="s">
        <v>1013</v>
      </c>
      <c r="I180" s="101" t="str">
        <f>VLOOKUP(H180,Presupuesto!$B$11:$C$565,2,0)</f>
        <v>EQUIPO DE COMPUTACION</v>
      </c>
      <c r="J180" s="98" t="str">
        <f>$J$179</f>
        <v>Posgrado</v>
      </c>
      <c r="K180" s="98" t="s">
        <v>411</v>
      </c>
      <c r="L180" s="98"/>
    </row>
    <row r="181" spans="3:12" x14ac:dyDescent="0.25">
      <c r="C181" s="99" t="s">
        <v>73</v>
      </c>
      <c r="D181" s="151"/>
      <c r="E181" s="100">
        <v>4000</v>
      </c>
      <c r="F181" s="97">
        <f t="shared" ref="F181:F192" si="15">D181*E181</f>
        <v>0</v>
      </c>
      <c r="G181" s="165"/>
      <c r="H181" s="101" t="s">
        <v>985</v>
      </c>
      <c r="I181" s="101" t="str">
        <f>VLOOKUP(H181,Presupuesto!$B$11:$C$565,2,0)</f>
        <v>EQUIPOS VARIOS DE OFICINA</v>
      </c>
      <c r="J181" s="98" t="str">
        <f t="shared" ref="J181:J192" si="16">$J$179</f>
        <v>Posgrado</v>
      </c>
      <c r="K181" s="98" t="s">
        <v>394</v>
      </c>
      <c r="L181" s="98"/>
    </row>
    <row r="182" spans="3:12" x14ac:dyDescent="0.25">
      <c r="C182" s="99" t="s">
        <v>74</v>
      </c>
      <c r="D182" s="151"/>
      <c r="E182" s="100">
        <v>8000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75</v>
      </c>
      <c r="D183" s="151"/>
      <c r="E183" s="100">
        <v>5000</v>
      </c>
      <c r="F183" s="97">
        <f t="shared" si="15"/>
        <v>0</v>
      </c>
      <c r="G183" s="165"/>
      <c r="H183" s="101" t="s">
        <v>1013</v>
      </c>
      <c r="I183" s="101" t="str">
        <f>VLOOKUP(H183,Presupuesto!$B$11:$C$565,2,0)</f>
        <v>EQUIPO DE COMPUTACION</v>
      </c>
      <c r="J183" s="98" t="str">
        <f t="shared" si="16"/>
        <v>Posgrado</v>
      </c>
      <c r="K183" s="98" t="s">
        <v>394</v>
      </c>
      <c r="L183" s="98"/>
    </row>
    <row r="184" spans="3:12" x14ac:dyDescent="0.25">
      <c r="C184" s="99" t="s">
        <v>35</v>
      </c>
      <c r="D184" s="151"/>
      <c r="E184" s="100">
        <v>13000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76</v>
      </c>
      <c r="D185" s="151"/>
      <c r="E185" s="100">
        <v>15000</v>
      </c>
      <c r="F185" s="97">
        <f t="shared" si="15"/>
        <v>0</v>
      </c>
      <c r="G185" s="165"/>
      <c r="H185" s="101" t="s">
        <v>999</v>
      </c>
      <c r="I185" s="101" t="str">
        <f>VLOOKUP(H185,Presupuesto!$B$11:$C$565,2,0)</f>
        <v>EQUIPO DE TRANSPORTE TRACCION Y ELEVACION</v>
      </c>
      <c r="J185" s="98" t="str">
        <f t="shared" si="16"/>
        <v>Posgrado</v>
      </c>
      <c r="K185" s="98" t="s">
        <v>394</v>
      </c>
      <c r="L185" s="98"/>
    </row>
    <row r="186" spans="3:12" x14ac:dyDescent="0.25">
      <c r="C186" s="99" t="s">
        <v>77</v>
      </c>
      <c r="D186" s="151"/>
      <c r="E186" s="100">
        <v>10000</v>
      </c>
      <c r="F186" s="97">
        <f t="shared" si="15"/>
        <v>0</v>
      </c>
      <c r="G186" s="165"/>
      <c r="H186" s="101" t="s">
        <v>999</v>
      </c>
      <c r="I186" s="101" t="str">
        <f>VLOOKUP(H186,Presupuesto!$B$11:$C$565,2,0)</f>
        <v>EQUIPO DE TRANSPORTE TRACCION Y ELEVACION</v>
      </c>
      <c r="J186" s="98" t="str">
        <f t="shared" si="16"/>
        <v>Posgrado</v>
      </c>
      <c r="K186" s="98" t="s">
        <v>402</v>
      </c>
      <c r="L186" s="98"/>
    </row>
    <row r="187" spans="3:12" x14ac:dyDescent="0.25">
      <c r="C187" s="99" t="s">
        <v>78</v>
      </c>
      <c r="D187" s="151"/>
      <c r="E187" s="100">
        <v>10000</v>
      </c>
      <c r="F187" s="97">
        <f t="shared" si="15"/>
        <v>0</v>
      </c>
      <c r="G187" s="165"/>
      <c r="H187" s="101" t="s">
        <v>1045</v>
      </c>
      <c r="I187" s="101" t="str">
        <f>VLOOKUP(H187,Presupuesto!$B$11:$C$565,2,0)</f>
        <v>APLICACIONES INFORMATICAS</v>
      </c>
      <c r="J187" s="98" t="str">
        <f t="shared" si="16"/>
        <v>Posgrado</v>
      </c>
      <c r="K187" s="98" t="s">
        <v>398</v>
      </c>
      <c r="L187" s="98"/>
    </row>
    <row r="188" spans="3:12" x14ac:dyDescent="0.25">
      <c r="C188" s="109" t="s">
        <v>79</v>
      </c>
      <c r="D188" s="151"/>
      <c r="E188" s="100">
        <v>2000</v>
      </c>
      <c r="F188" s="97">
        <f t="shared" si="15"/>
        <v>0</v>
      </c>
      <c r="G188" s="165"/>
      <c r="H188" s="110" t="s">
        <v>1013</v>
      </c>
      <c r="I188" s="110" t="str">
        <f>VLOOKUP(H188,Presupuesto!$B$11:$C$565,2,0)</f>
        <v>EQUIPO DE COMPUTACION</v>
      </c>
      <c r="J188" s="98" t="str">
        <f t="shared" si="16"/>
        <v>Posgrado</v>
      </c>
      <c r="K188" s="98" t="s">
        <v>394</v>
      </c>
      <c r="L188" s="98"/>
    </row>
    <row r="189" spans="3:12" x14ac:dyDescent="0.25">
      <c r="C189" s="109" t="s">
        <v>1475</v>
      </c>
      <c r="D189" s="151"/>
      <c r="E189" s="100">
        <v>1500</v>
      </c>
      <c r="F189" s="97">
        <f t="shared" si="15"/>
        <v>0</v>
      </c>
      <c r="G189" s="165"/>
      <c r="H189" s="110" t="s">
        <v>945</v>
      </c>
      <c r="I189" s="110" t="str">
        <f>VLOOKUP(H189,Presupuesto!$B$11:$C$565,2,0)</f>
        <v>UTILES Y MATERIALES ELECTRICOS</v>
      </c>
      <c r="J189" s="98" t="str">
        <f t="shared" si="16"/>
        <v>Posgrado</v>
      </c>
      <c r="K189" s="98" t="s">
        <v>394</v>
      </c>
      <c r="L189" s="98"/>
    </row>
    <row r="190" spans="3:12" x14ac:dyDescent="0.25">
      <c r="C190" s="109" t="s">
        <v>80</v>
      </c>
      <c r="D190" s="151"/>
      <c r="E190" s="100">
        <v>1500</v>
      </c>
      <c r="F190" s="97">
        <f t="shared" si="15"/>
        <v>0</v>
      </c>
      <c r="G190" s="165"/>
      <c r="H190" s="110" t="s">
        <v>1013</v>
      </c>
      <c r="I190" s="110" t="str">
        <f>VLOOKUP(H190,Presupuesto!$B$11:$C$565,2,0)</f>
        <v>EQUIPO DE COMPUTACION</v>
      </c>
      <c r="J190" s="98" t="str">
        <f t="shared" si="16"/>
        <v>Posgrado</v>
      </c>
      <c r="K190" s="98" t="s">
        <v>394</v>
      </c>
      <c r="L190" s="98"/>
    </row>
    <row r="191" spans="3:12" x14ac:dyDescent="0.25">
      <c r="C191" s="109" t="s">
        <v>81</v>
      </c>
      <c r="D191" s="151"/>
      <c r="E191" s="100">
        <v>500</v>
      </c>
      <c r="F191" s="97">
        <f t="shared" si="15"/>
        <v>0</v>
      </c>
      <c r="G191" s="165"/>
      <c r="H191" s="110" t="s">
        <v>954</v>
      </c>
      <c r="I191" s="110" t="str">
        <f>VLOOKUP(H191,Presupuesto!$B$11:$C$565,2,0)</f>
        <v>OTROS RESPUESTOS Y ACCESORIOS MENORES</v>
      </c>
      <c r="J191" s="98" t="str">
        <f t="shared" si="16"/>
        <v>Posgrado</v>
      </c>
      <c r="K191" s="98" t="s">
        <v>394</v>
      </c>
      <c r="L191" s="98"/>
    </row>
    <row r="192" spans="3:12" ht="15.75" thickBot="1" x14ac:dyDescent="0.3">
      <c r="C192" s="102" t="s">
        <v>82</v>
      </c>
      <c r="D192" s="159"/>
      <c r="E192" s="104">
        <v>20</v>
      </c>
      <c r="F192" s="105">
        <f t="shared" si="15"/>
        <v>0</v>
      </c>
      <c r="G192" s="162"/>
      <c r="H192" s="106" t="s">
        <v>954</v>
      </c>
      <c r="I192" s="106" t="str">
        <f>VLOOKUP(H192,Presupuesto!$B$11:$C$565,2,0)</f>
        <v>OTROS RESPUESTOS Y ACCESORIOS MENORES</v>
      </c>
      <c r="J192" s="106" t="str">
        <f t="shared" si="16"/>
        <v>Posgrado</v>
      </c>
      <c r="K192" s="124" t="s">
        <v>393</v>
      </c>
      <c r="L192" s="124"/>
    </row>
    <row r="194" spans="3:12" ht="15.75" thickBot="1" x14ac:dyDescent="0.3"/>
    <row r="195" spans="3:12" ht="15.75" thickBot="1" x14ac:dyDescent="0.3">
      <c r="C195" s="29" t="s">
        <v>43</v>
      </c>
      <c r="D195" s="108">
        <f>SUM(F202:F215)</f>
        <v>0</v>
      </c>
      <c r="F195" s="70"/>
      <c r="G195" s="79"/>
      <c r="H195" s="70"/>
      <c r="I195" s="70"/>
    </row>
    <row r="196" spans="3:12" x14ac:dyDescent="0.25">
      <c r="C196" s="70"/>
      <c r="D196" s="31"/>
      <c r="E196" s="93"/>
      <c r="F196" s="93"/>
      <c r="G196" s="93"/>
      <c r="H196" s="76"/>
      <c r="I196" s="76"/>
      <c r="J196" s="76"/>
      <c r="K196" s="112"/>
    </row>
    <row r="197" spans="3:12" x14ac:dyDescent="0.25">
      <c r="C197" s="70"/>
      <c r="D197" s="31"/>
      <c r="E197" s="93"/>
      <c r="F197" s="93"/>
      <c r="G197" s="93"/>
      <c r="H197" s="76"/>
      <c r="I197" s="76"/>
      <c r="J197" s="76"/>
      <c r="K197" s="112"/>
    </row>
    <row r="198" spans="3:12" ht="15.75" x14ac:dyDescent="0.25">
      <c r="C198" s="202" t="s">
        <v>391</v>
      </c>
      <c r="D198" s="363"/>
      <c r="E198" s="93"/>
      <c r="F198" s="93"/>
      <c r="G198" s="93"/>
      <c r="H198" s="76"/>
      <c r="I198" s="76"/>
      <c r="J198" s="76"/>
      <c r="K198" s="112"/>
    </row>
    <row r="199" spans="3:12" ht="18.75" x14ac:dyDescent="0.25">
      <c r="C199" s="210" t="e">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Asegura. de la Calid. y M'!$F:$G,2,FALSE),IFERROR(VLOOKUP(D198,'6. Gestión del Conocimiento'!$F:$G,2,FALSE),IFERROR(VLOOKUP(D198,'15. Gobernabilidad y Proceso...'!$F:$G,2,FALSE),IFERROR(VLOOKUP(D198,'12. Gestión del Talento Humano'!$F:$G,2,FALSE),IFERROR(VLOOKUP(D198,'14. Internacional... de la E.S.'!$F:$G,2,FALSE),IFERROR(VLOOKUP(D198,'10. Posgrado'!$F:$G,2,FALSE),IFERROR(VLOOKUP(D198,'16. Desa. del Sistema Educ.Sup.'!$F:$G,2,FALSE),IFERROR(VLOOKUP(D198,'8. Cultura de Inno. Insti...'!$F:$G,2,FALSE),VLOOKUP(D198,'7. Lo Esencial de la Reforma U.'!$F:$G,2,0))))))))))))))))</f>
        <v>#N/A</v>
      </c>
      <c r="D199" s="31"/>
      <c r="E199" s="93"/>
      <c r="F199" s="93"/>
      <c r="G199" s="93"/>
      <c r="H199" s="76"/>
      <c r="I199" s="76"/>
      <c r="J199" s="76"/>
      <c r="K199" s="112"/>
    </row>
    <row r="200" spans="3:12" x14ac:dyDescent="0.25">
      <c r="F200" s="93"/>
      <c r="G200" s="76"/>
      <c r="H200" s="76"/>
      <c r="I200" s="76"/>
    </row>
    <row r="201" spans="3:12" ht="30.75" thickBot="1" x14ac:dyDescent="0.3">
      <c r="C201" s="149" t="s">
        <v>44</v>
      </c>
      <c r="D201" s="149" t="s">
        <v>55</v>
      </c>
      <c r="E201" s="149" t="s">
        <v>57</v>
      </c>
      <c r="F201" s="150" t="s">
        <v>27</v>
      </c>
      <c r="G201" s="150" t="s">
        <v>130</v>
      </c>
      <c r="H201" s="149" t="s">
        <v>46</v>
      </c>
      <c r="I201" s="149" t="s">
        <v>131</v>
      </c>
      <c r="J201" s="149" t="s">
        <v>409</v>
      </c>
      <c r="K201" s="149" t="s">
        <v>410</v>
      </c>
      <c r="L201" s="149" t="s">
        <v>463</v>
      </c>
    </row>
    <row r="202" spans="3:12" ht="15.75" thickBot="1" x14ac:dyDescent="0.3">
      <c r="C202" s="305" t="s">
        <v>1338</v>
      </c>
      <c r="D202" s="158"/>
      <c r="E202" s="96">
        <f>HLOOKUP($C202,$CB$2:$CE$3,2,0)</f>
        <v>15000</v>
      </c>
      <c r="F202" s="97">
        <f>D202*E202</f>
        <v>0</v>
      </c>
      <c r="G202" s="165"/>
      <c r="H202" s="98" t="s">
        <v>1013</v>
      </c>
      <c r="I202" s="98" t="str">
        <f>VLOOKUP(H202,Presupuesto!$B$11:$C$565,2,0)</f>
        <v>EQUIPO DE COMPUTACION</v>
      </c>
      <c r="J202" s="218" t="s">
        <v>1447</v>
      </c>
      <c r="K202" s="98" t="s">
        <v>393</v>
      </c>
      <c r="L202" s="98"/>
    </row>
    <row r="203" spans="3:12" x14ac:dyDescent="0.25">
      <c r="C203" s="305" t="s">
        <v>1336</v>
      </c>
      <c r="D203" s="151"/>
      <c r="E203" s="96">
        <f>HLOOKUP($C203,$CB$2:$CE$3,2,0)</f>
        <v>35000</v>
      </c>
      <c r="F203" s="97">
        <f>D203*E203</f>
        <v>0</v>
      </c>
      <c r="G203" s="165"/>
      <c r="H203" s="101" t="s">
        <v>1013</v>
      </c>
      <c r="I203" s="101" t="str">
        <f>VLOOKUP(H203,Presupuesto!$B$11:$C$565,2,0)</f>
        <v>EQUIPO DE COMPUTACION</v>
      </c>
      <c r="J203" s="98" t="str">
        <f>$J$202</f>
        <v>Posgrado</v>
      </c>
      <c r="K203" s="98" t="s">
        <v>411</v>
      </c>
      <c r="L203" s="98"/>
    </row>
    <row r="204" spans="3:12" x14ac:dyDescent="0.25">
      <c r="C204" s="99" t="s">
        <v>73</v>
      </c>
      <c r="D204" s="151"/>
      <c r="E204" s="100">
        <v>4000</v>
      </c>
      <c r="F204" s="97">
        <f t="shared" ref="F204:F215" si="17">D204*E204</f>
        <v>0</v>
      </c>
      <c r="G204" s="165"/>
      <c r="H204" s="101" t="s">
        <v>985</v>
      </c>
      <c r="I204" s="101" t="str">
        <f>VLOOKUP(H204,Presupuesto!$B$11:$C$565,2,0)</f>
        <v>EQUIPOS VARIOS DE OFICINA</v>
      </c>
      <c r="J204" s="98" t="str">
        <f t="shared" ref="J204:J215" si="18">$J$202</f>
        <v>Posgrado</v>
      </c>
      <c r="K204" s="98" t="s">
        <v>394</v>
      </c>
      <c r="L204" s="98"/>
    </row>
    <row r="205" spans="3:12" x14ac:dyDescent="0.25">
      <c r="C205" s="99" t="s">
        <v>74</v>
      </c>
      <c r="D205" s="151"/>
      <c r="E205" s="100">
        <v>8000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75</v>
      </c>
      <c r="D206" s="151"/>
      <c r="E206" s="100">
        <v>5000</v>
      </c>
      <c r="F206" s="97">
        <f t="shared" si="17"/>
        <v>0</v>
      </c>
      <c r="G206" s="165"/>
      <c r="H206" s="101" t="s">
        <v>1013</v>
      </c>
      <c r="I206" s="101" t="str">
        <f>VLOOKUP(H206,Presupuesto!$B$11:$C$565,2,0)</f>
        <v>EQUIPO DE COMPUTACION</v>
      </c>
      <c r="J206" s="98" t="str">
        <f t="shared" si="18"/>
        <v>Posgrado</v>
      </c>
      <c r="K206" s="98" t="s">
        <v>394</v>
      </c>
      <c r="L206" s="98"/>
    </row>
    <row r="207" spans="3:12" x14ac:dyDescent="0.25">
      <c r="C207" s="99" t="s">
        <v>35</v>
      </c>
      <c r="D207" s="151"/>
      <c r="E207" s="100">
        <v>13000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76</v>
      </c>
      <c r="D208" s="151"/>
      <c r="E208" s="100">
        <v>15000</v>
      </c>
      <c r="F208" s="97">
        <f t="shared" si="17"/>
        <v>0</v>
      </c>
      <c r="G208" s="165"/>
      <c r="H208" s="101" t="s">
        <v>999</v>
      </c>
      <c r="I208" s="101" t="str">
        <f>VLOOKUP(H208,Presupuesto!$B$11:$C$565,2,0)</f>
        <v>EQUIPO DE TRANSPORTE TRACCION Y ELEVACION</v>
      </c>
      <c r="J208" s="98" t="str">
        <f t="shared" si="18"/>
        <v>Posgrado</v>
      </c>
      <c r="K208" s="98" t="s">
        <v>394</v>
      </c>
      <c r="L208" s="98"/>
    </row>
    <row r="209" spans="3:12" x14ac:dyDescent="0.25">
      <c r="C209" s="99" t="s">
        <v>77</v>
      </c>
      <c r="D209" s="151"/>
      <c r="E209" s="100">
        <v>10000</v>
      </c>
      <c r="F209" s="97">
        <f t="shared" si="17"/>
        <v>0</v>
      </c>
      <c r="G209" s="165"/>
      <c r="H209" s="101" t="s">
        <v>999</v>
      </c>
      <c r="I209" s="101" t="str">
        <f>VLOOKUP(H209,Presupuesto!$B$11:$C$565,2,0)</f>
        <v>EQUIPO DE TRANSPORTE TRACCION Y ELEVACION</v>
      </c>
      <c r="J209" s="98" t="str">
        <f t="shared" si="18"/>
        <v>Posgrado</v>
      </c>
      <c r="K209" s="98" t="s">
        <v>402</v>
      </c>
      <c r="L209" s="98"/>
    </row>
    <row r="210" spans="3:12" x14ac:dyDescent="0.25">
      <c r="C210" s="99" t="s">
        <v>78</v>
      </c>
      <c r="D210" s="151"/>
      <c r="E210" s="100">
        <v>10000</v>
      </c>
      <c r="F210" s="97">
        <f t="shared" si="17"/>
        <v>0</v>
      </c>
      <c r="G210" s="165"/>
      <c r="H210" s="101" t="s">
        <v>1045</v>
      </c>
      <c r="I210" s="101" t="str">
        <f>VLOOKUP(H210,Presupuesto!$B$11:$C$565,2,0)</f>
        <v>APLICACIONES INFORMATICAS</v>
      </c>
      <c r="J210" s="98" t="str">
        <f t="shared" si="18"/>
        <v>Posgrado</v>
      </c>
      <c r="K210" s="98" t="s">
        <v>398</v>
      </c>
      <c r="L210" s="98"/>
    </row>
    <row r="211" spans="3:12" x14ac:dyDescent="0.25">
      <c r="C211" s="109" t="s">
        <v>79</v>
      </c>
      <c r="D211" s="151"/>
      <c r="E211" s="100">
        <v>2000</v>
      </c>
      <c r="F211" s="97">
        <f t="shared" si="17"/>
        <v>0</v>
      </c>
      <c r="G211" s="165"/>
      <c r="H211" s="110" t="s">
        <v>1013</v>
      </c>
      <c r="I211" s="110" t="str">
        <f>VLOOKUP(H211,Presupuesto!$B$11:$C$565,2,0)</f>
        <v>EQUIPO DE COMPUTACION</v>
      </c>
      <c r="J211" s="98" t="str">
        <f t="shared" si="18"/>
        <v>Posgrado</v>
      </c>
      <c r="K211" s="98" t="s">
        <v>394</v>
      </c>
      <c r="L211" s="98"/>
    </row>
    <row r="212" spans="3:12" x14ac:dyDescent="0.25">
      <c r="C212" s="109" t="s">
        <v>1475</v>
      </c>
      <c r="D212" s="151"/>
      <c r="E212" s="100">
        <v>1500</v>
      </c>
      <c r="F212" s="97">
        <f t="shared" si="17"/>
        <v>0</v>
      </c>
      <c r="G212" s="165"/>
      <c r="H212" s="110" t="s">
        <v>945</v>
      </c>
      <c r="I212" s="110" t="str">
        <f>VLOOKUP(H212,Presupuesto!$B$11:$C$565,2,0)</f>
        <v>UTILES Y MATERIALES ELECTRICOS</v>
      </c>
      <c r="J212" s="98" t="str">
        <f t="shared" si="18"/>
        <v>Posgrado</v>
      </c>
      <c r="K212" s="98" t="s">
        <v>394</v>
      </c>
      <c r="L212" s="98"/>
    </row>
    <row r="213" spans="3:12" x14ac:dyDescent="0.25">
      <c r="C213" s="109" t="s">
        <v>80</v>
      </c>
      <c r="D213" s="151"/>
      <c r="E213" s="100">
        <v>1500</v>
      </c>
      <c r="F213" s="97">
        <f t="shared" si="17"/>
        <v>0</v>
      </c>
      <c r="G213" s="165"/>
      <c r="H213" s="110" t="s">
        <v>1013</v>
      </c>
      <c r="I213" s="110" t="str">
        <f>VLOOKUP(H213,Presupuesto!$B$11:$C$565,2,0)</f>
        <v>EQUIPO DE COMPUTACION</v>
      </c>
      <c r="J213" s="98" t="str">
        <f t="shared" si="18"/>
        <v>Posgrado</v>
      </c>
      <c r="K213" s="98" t="s">
        <v>394</v>
      </c>
      <c r="L213" s="98"/>
    </row>
    <row r="214" spans="3:12" x14ac:dyDescent="0.25">
      <c r="C214" s="109" t="s">
        <v>81</v>
      </c>
      <c r="D214" s="151"/>
      <c r="E214" s="100">
        <v>500</v>
      </c>
      <c r="F214" s="97">
        <f t="shared" si="17"/>
        <v>0</v>
      </c>
      <c r="G214" s="165"/>
      <c r="H214" s="110" t="s">
        <v>954</v>
      </c>
      <c r="I214" s="110" t="str">
        <f>VLOOKUP(H214,Presupuesto!$B$11:$C$565,2,0)</f>
        <v>OTROS RESPUESTOS Y ACCESORIOS MENORES</v>
      </c>
      <c r="J214" s="98" t="str">
        <f t="shared" si="18"/>
        <v>Posgrado</v>
      </c>
      <c r="K214" s="98" t="s">
        <v>394</v>
      </c>
      <c r="L214" s="98"/>
    </row>
    <row r="215" spans="3:12" ht="15.75" thickBot="1" x14ac:dyDescent="0.3">
      <c r="C215" s="102" t="s">
        <v>82</v>
      </c>
      <c r="D215" s="159"/>
      <c r="E215" s="104">
        <v>20</v>
      </c>
      <c r="F215" s="105">
        <f t="shared" si="17"/>
        <v>0</v>
      </c>
      <c r="G215" s="162"/>
      <c r="H215" s="106" t="s">
        <v>954</v>
      </c>
      <c r="I215" s="106" t="str">
        <f>VLOOKUP(H215,Presupuesto!$B$11:$C$565,2,0)</f>
        <v>OTROS RESPUESTOS Y ACCESORIOS MENORES</v>
      </c>
      <c r="J215" s="106" t="str">
        <f t="shared" si="18"/>
        <v>Posgrado</v>
      </c>
      <c r="K215" s="124" t="s">
        <v>393</v>
      </c>
      <c r="L215" s="124"/>
    </row>
    <row r="216" spans="3:12" x14ac:dyDescent="0.25">
      <c r="F216" s="93"/>
      <c r="G216" s="76"/>
      <c r="H216" s="76"/>
      <c r="I216" s="76"/>
    </row>
    <row r="217" spans="3:12" ht="15.75" thickBot="1" x14ac:dyDescent="0.3"/>
    <row r="218" spans="3:12" ht="15.75" thickBot="1" x14ac:dyDescent="0.3">
      <c r="C218" s="29" t="s">
        <v>43</v>
      </c>
      <c r="D218" s="108">
        <f>SUM(F225:F238)</f>
        <v>0</v>
      </c>
      <c r="F218" s="70"/>
      <c r="G218" s="79"/>
      <c r="H218" s="70"/>
      <c r="I218" s="70"/>
    </row>
    <row r="219" spans="3:12" x14ac:dyDescent="0.25">
      <c r="C219" s="70"/>
      <c r="D219" s="31"/>
      <c r="E219" s="93"/>
      <c r="F219" s="93"/>
      <c r="G219" s="93"/>
      <c r="H219" s="76"/>
      <c r="I219" s="76"/>
      <c r="J219" s="76"/>
      <c r="K219" s="112"/>
    </row>
    <row r="220" spans="3:12" x14ac:dyDescent="0.25">
      <c r="C220" s="70"/>
      <c r="D220" s="31"/>
      <c r="E220" s="93"/>
      <c r="F220" s="93"/>
      <c r="G220" s="93"/>
      <c r="H220" s="76"/>
      <c r="I220" s="76"/>
      <c r="J220" s="76"/>
      <c r="K220" s="112"/>
    </row>
    <row r="221" spans="3:12" ht="15.75" x14ac:dyDescent="0.25">
      <c r="C221" s="202" t="s">
        <v>391</v>
      </c>
      <c r="D221" s="363"/>
      <c r="E221" s="93"/>
      <c r="F221" s="93"/>
      <c r="G221" s="93"/>
      <c r="H221" s="76"/>
      <c r="I221" s="76"/>
      <c r="J221" s="76"/>
      <c r="K221" s="112"/>
    </row>
    <row r="222" spans="3:12" ht="18.75" x14ac:dyDescent="0.25">
      <c r="C222" s="210" t="e">
        <f>IFERROR(VLOOKUP(D221,'1. Desarrollo e Innov. Curricu.'!$F:$G,2,FALSE),IFERROR(VLOOKUP(D221,'2. Investigación Científica'!$F:$G,2,FALSE),IFERROR(VLOOKUP(D221,'3. Vinculación Univ. Sociedad'!$F:$G,2,FALSE),IFERROR(VLOOKUP(D221,'4. Docencia y Profesorado Univ.'!$F:$G,2,FALSE),IFERROR(VLOOKUP(D221,'5. Estudiantes y Graduados'!$F:$G,2,FALSE),IFERROR(VLOOKUP(D221,'11. Gestion Administrativa'!$F:$G,2,FALSE),IFERROR(VLOOKUP(D221,'13. Gestión Académica'!$F:$G,2,FALSE),IFERROR(VLOOKUP(D221,'9. Asegura. de la Calid. y M'!$F:$G,2,FALSE),IFERROR(VLOOKUP(D221,'6. Gestión del Conocimiento'!$F:$G,2,FALSE),IFERROR(VLOOKUP(D221,'15. Gobernabilidad y Proceso...'!$F:$G,2,FALSE),IFERROR(VLOOKUP(D221,'12. Gestión del Talento Humano'!$F:$G,2,FALSE),IFERROR(VLOOKUP(D221,'14. Internacional... de la E.S.'!$F:$G,2,FALSE),IFERROR(VLOOKUP(D221,'10. Posgrado'!$F:$G,2,FALSE),IFERROR(VLOOKUP(D221,'16. Desa. del Sistema Educ.Sup.'!$F:$G,2,FALSE),IFERROR(VLOOKUP(D221,'8. Cultura de Inno. Insti...'!$F:$G,2,FALSE),VLOOKUP(D221,'7. Lo Esencial de la Reforma U.'!$F:$G,2,0))))))))))))))))</f>
        <v>#N/A</v>
      </c>
      <c r="D222" s="31"/>
      <c r="E222" s="93"/>
      <c r="F222" s="93"/>
      <c r="G222" s="93"/>
      <c r="H222" s="76"/>
      <c r="I222" s="76"/>
      <c r="J222" s="76"/>
      <c r="K222" s="112"/>
    </row>
    <row r="223" spans="3:12" x14ac:dyDescent="0.25">
      <c r="F223" s="93"/>
      <c r="G223" s="76"/>
      <c r="H223" s="76"/>
      <c r="I223" s="76"/>
    </row>
    <row r="224" spans="3:12" ht="30.75" thickBot="1" x14ac:dyDescent="0.3">
      <c r="C224" s="149" t="s">
        <v>44</v>
      </c>
      <c r="D224" s="149" t="s">
        <v>55</v>
      </c>
      <c r="E224" s="149" t="s">
        <v>57</v>
      </c>
      <c r="F224" s="150" t="s">
        <v>27</v>
      </c>
      <c r="G224" s="150" t="s">
        <v>130</v>
      </c>
      <c r="H224" s="149" t="s">
        <v>46</v>
      </c>
      <c r="I224" s="149" t="s">
        <v>131</v>
      </c>
      <c r="J224" s="149" t="s">
        <v>409</v>
      </c>
      <c r="K224" s="149" t="s">
        <v>410</v>
      </c>
      <c r="L224" s="149" t="s">
        <v>463</v>
      </c>
    </row>
    <row r="225" spans="3:12" ht="15.75" thickBot="1" x14ac:dyDescent="0.3">
      <c r="C225" s="305" t="s">
        <v>1338</v>
      </c>
      <c r="D225" s="158"/>
      <c r="E225" s="96">
        <f>HLOOKUP($C225,$CB$2:$CE$3,2,0)</f>
        <v>15000</v>
      </c>
      <c r="F225" s="97">
        <f>D225*E225</f>
        <v>0</v>
      </c>
      <c r="G225" s="165"/>
      <c r="H225" s="98" t="s">
        <v>1013</v>
      </c>
      <c r="I225" s="98" t="str">
        <f>VLOOKUP(H225,Presupuesto!$B$11:$C$565,2,0)</f>
        <v>EQUIPO DE COMPUTACION</v>
      </c>
      <c r="J225" s="218" t="s">
        <v>1447</v>
      </c>
      <c r="K225" s="98" t="s">
        <v>393</v>
      </c>
      <c r="L225" s="98"/>
    </row>
    <row r="226" spans="3:12" x14ac:dyDescent="0.25">
      <c r="C226" s="305" t="s">
        <v>1336</v>
      </c>
      <c r="D226" s="151"/>
      <c r="E226" s="96">
        <f>HLOOKUP($C226,$CB$2:$CE$3,2,0)</f>
        <v>35000</v>
      </c>
      <c r="F226" s="97">
        <f>D226*E226</f>
        <v>0</v>
      </c>
      <c r="G226" s="165"/>
      <c r="H226" s="101" t="s">
        <v>1013</v>
      </c>
      <c r="I226" s="101" t="str">
        <f>VLOOKUP(H226,Presupuesto!$B$11:$C$565,2,0)</f>
        <v>EQUIPO DE COMPUTACION</v>
      </c>
      <c r="J226" s="98" t="str">
        <f>$J$225</f>
        <v>Posgrado</v>
      </c>
      <c r="K226" s="98" t="s">
        <v>411</v>
      </c>
      <c r="L226" s="98"/>
    </row>
    <row r="227" spans="3:12" x14ac:dyDescent="0.25">
      <c r="C227" s="99" t="s">
        <v>73</v>
      </c>
      <c r="D227" s="151"/>
      <c r="E227" s="100">
        <v>4000</v>
      </c>
      <c r="F227" s="97">
        <f t="shared" ref="F227:F238" si="19">D227*E227</f>
        <v>0</v>
      </c>
      <c r="G227" s="165"/>
      <c r="H227" s="101" t="s">
        <v>985</v>
      </c>
      <c r="I227" s="101" t="str">
        <f>VLOOKUP(H227,Presupuesto!$B$11:$C$565,2,0)</f>
        <v>EQUIPOS VARIOS DE OFICINA</v>
      </c>
      <c r="J227" s="98" t="str">
        <f t="shared" ref="J227:J238" si="20">$J$225</f>
        <v>Posgrado</v>
      </c>
      <c r="K227" s="98" t="s">
        <v>394</v>
      </c>
      <c r="L227" s="98"/>
    </row>
    <row r="228" spans="3:12" x14ac:dyDescent="0.25">
      <c r="C228" s="99" t="s">
        <v>74</v>
      </c>
      <c r="D228" s="151"/>
      <c r="E228" s="100">
        <v>8000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75</v>
      </c>
      <c r="D229" s="151"/>
      <c r="E229" s="100">
        <v>5000</v>
      </c>
      <c r="F229" s="97">
        <f t="shared" si="19"/>
        <v>0</v>
      </c>
      <c r="G229" s="165"/>
      <c r="H229" s="101" t="s">
        <v>1013</v>
      </c>
      <c r="I229" s="101" t="str">
        <f>VLOOKUP(H229,Presupuesto!$B$11:$C$565,2,0)</f>
        <v>EQUIPO DE COMPUTACION</v>
      </c>
      <c r="J229" s="98" t="str">
        <f t="shared" si="20"/>
        <v>Posgrado</v>
      </c>
      <c r="K229" s="98" t="s">
        <v>394</v>
      </c>
      <c r="L229" s="98"/>
    </row>
    <row r="230" spans="3:12" x14ac:dyDescent="0.25">
      <c r="C230" s="99" t="s">
        <v>35</v>
      </c>
      <c r="D230" s="151"/>
      <c r="E230" s="100">
        <v>13000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76</v>
      </c>
      <c r="D231" s="151"/>
      <c r="E231" s="100">
        <v>15000</v>
      </c>
      <c r="F231" s="97">
        <f t="shared" si="19"/>
        <v>0</v>
      </c>
      <c r="G231" s="165"/>
      <c r="H231" s="101" t="s">
        <v>999</v>
      </c>
      <c r="I231" s="101" t="str">
        <f>VLOOKUP(H231,Presupuesto!$B$11:$C$565,2,0)</f>
        <v>EQUIPO DE TRANSPORTE TRACCION Y ELEVACION</v>
      </c>
      <c r="J231" s="98" t="str">
        <f t="shared" si="20"/>
        <v>Posgrado</v>
      </c>
      <c r="K231" s="98" t="s">
        <v>394</v>
      </c>
      <c r="L231" s="98"/>
    </row>
    <row r="232" spans="3:12" x14ac:dyDescent="0.25">
      <c r="C232" s="99" t="s">
        <v>77</v>
      </c>
      <c r="D232" s="151"/>
      <c r="E232" s="100">
        <v>10000</v>
      </c>
      <c r="F232" s="97">
        <f t="shared" si="19"/>
        <v>0</v>
      </c>
      <c r="G232" s="165"/>
      <c r="H232" s="101" t="s">
        <v>999</v>
      </c>
      <c r="I232" s="101" t="str">
        <f>VLOOKUP(H232,Presupuesto!$B$11:$C$565,2,0)</f>
        <v>EQUIPO DE TRANSPORTE TRACCION Y ELEVACION</v>
      </c>
      <c r="J232" s="98" t="str">
        <f t="shared" si="20"/>
        <v>Posgrado</v>
      </c>
      <c r="K232" s="98" t="s">
        <v>402</v>
      </c>
      <c r="L232" s="98"/>
    </row>
    <row r="233" spans="3:12" x14ac:dyDescent="0.25">
      <c r="C233" s="99" t="s">
        <v>78</v>
      </c>
      <c r="D233" s="151"/>
      <c r="E233" s="100">
        <v>10000</v>
      </c>
      <c r="F233" s="97">
        <f t="shared" si="19"/>
        <v>0</v>
      </c>
      <c r="G233" s="165"/>
      <c r="H233" s="101" t="s">
        <v>1045</v>
      </c>
      <c r="I233" s="101" t="str">
        <f>VLOOKUP(H233,Presupuesto!$B$11:$C$565,2,0)</f>
        <v>APLICACIONES INFORMATICAS</v>
      </c>
      <c r="J233" s="98" t="str">
        <f t="shared" si="20"/>
        <v>Posgrado</v>
      </c>
      <c r="K233" s="98" t="s">
        <v>398</v>
      </c>
      <c r="L233" s="98"/>
    </row>
    <row r="234" spans="3:12" x14ac:dyDescent="0.25">
      <c r="C234" s="109" t="s">
        <v>79</v>
      </c>
      <c r="D234" s="151"/>
      <c r="E234" s="100">
        <v>2000</v>
      </c>
      <c r="F234" s="97">
        <f t="shared" si="19"/>
        <v>0</v>
      </c>
      <c r="G234" s="165"/>
      <c r="H234" s="110" t="s">
        <v>1013</v>
      </c>
      <c r="I234" s="110" t="str">
        <f>VLOOKUP(H234,Presupuesto!$B$11:$C$565,2,0)</f>
        <v>EQUIPO DE COMPUTACION</v>
      </c>
      <c r="J234" s="98" t="str">
        <f t="shared" si="20"/>
        <v>Posgrado</v>
      </c>
      <c r="K234" s="98" t="s">
        <v>394</v>
      </c>
      <c r="L234" s="98"/>
    </row>
    <row r="235" spans="3:12" x14ac:dyDescent="0.25">
      <c r="C235" s="109" t="s">
        <v>1475</v>
      </c>
      <c r="D235" s="151"/>
      <c r="E235" s="100">
        <v>1500</v>
      </c>
      <c r="F235" s="97">
        <f t="shared" si="19"/>
        <v>0</v>
      </c>
      <c r="G235" s="165"/>
      <c r="H235" s="110" t="s">
        <v>945</v>
      </c>
      <c r="I235" s="110" t="str">
        <f>VLOOKUP(H235,Presupuesto!$B$11:$C$565,2,0)</f>
        <v>UTILES Y MATERIALES ELECTRICOS</v>
      </c>
      <c r="J235" s="98" t="str">
        <f t="shared" si="20"/>
        <v>Posgrado</v>
      </c>
      <c r="K235" s="98" t="s">
        <v>394</v>
      </c>
      <c r="L235" s="98"/>
    </row>
    <row r="236" spans="3:12" x14ac:dyDescent="0.25">
      <c r="C236" s="109" t="s">
        <v>80</v>
      </c>
      <c r="D236" s="151"/>
      <c r="E236" s="100">
        <v>1500</v>
      </c>
      <c r="F236" s="97">
        <f t="shared" si="19"/>
        <v>0</v>
      </c>
      <c r="G236" s="165"/>
      <c r="H236" s="110" t="s">
        <v>1013</v>
      </c>
      <c r="I236" s="110" t="str">
        <f>VLOOKUP(H236,Presupuesto!$B$11:$C$565,2,0)</f>
        <v>EQUIPO DE COMPUTACION</v>
      </c>
      <c r="J236" s="98" t="str">
        <f t="shared" si="20"/>
        <v>Posgrado</v>
      </c>
      <c r="K236" s="98" t="s">
        <v>394</v>
      </c>
      <c r="L236" s="98"/>
    </row>
    <row r="237" spans="3:12" x14ac:dyDescent="0.25">
      <c r="C237" s="109" t="s">
        <v>81</v>
      </c>
      <c r="D237" s="151"/>
      <c r="E237" s="100">
        <v>500</v>
      </c>
      <c r="F237" s="97">
        <f t="shared" si="19"/>
        <v>0</v>
      </c>
      <c r="G237" s="165"/>
      <c r="H237" s="110" t="s">
        <v>954</v>
      </c>
      <c r="I237" s="110" t="str">
        <f>VLOOKUP(H237,Presupuesto!$B$11:$C$565,2,0)</f>
        <v>OTROS RESPUESTOS Y ACCESORIOS MENORES</v>
      </c>
      <c r="J237" s="98" t="str">
        <f t="shared" si="20"/>
        <v>Posgrado</v>
      </c>
      <c r="K237" s="98" t="s">
        <v>394</v>
      </c>
      <c r="L237" s="98"/>
    </row>
    <row r="238" spans="3:12" ht="15.75" thickBot="1" x14ac:dyDescent="0.3">
      <c r="C238" s="102" t="s">
        <v>82</v>
      </c>
      <c r="D238" s="159"/>
      <c r="E238" s="104">
        <v>20</v>
      </c>
      <c r="F238" s="105">
        <f t="shared" si="19"/>
        <v>0</v>
      </c>
      <c r="G238" s="162"/>
      <c r="H238" s="106" t="s">
        <v>954</v>
      </c>
      <c r="I238" s="106" t="str">
        <f>VLOOKUP(H238,Presupuesto!$B$11:$C$565,2,0)</f>
        <v>OTROS RESPUESTOS Y ACCESORIOS MENORES</v>
      </c>
      <c r="J238" s="106" t="str">
        <f t="shared" si="20"/>
        <v>Posgrado</v>
      </c>
      <c r="K238" s="124" t="s">
        <v>393</v>
      </c>
      <c r="L238" s="124"/>
    </row>
    <row r="240" spans="3:12" ht="15.75" thickBot="1" x14ac:dyDescent="0.3"/>
    <row r="241" spans="3:12" ht="15.75" thickBot="1" x14ac:dyDescent="0.3">
      <c r="C241" s="29" t="s">
        <v>43</v>
      </c>
      <c r="D241" s="108">
        <f>SUM(F248:F261)</f>
        <v>0</v>
      </c>
      <c r="F241" s="70"/>
      <c r="G241" s="79"/>
      <c r="H241" s="70"/>
      <c r="I241" s="70"/>
    </row>
    <row r="242" spans="3:12" x14ac:dyDescent="0.25">
      <c r="C242" s="70"/>
      <c r="D242" s="31"/>
      <c r="E242" s="93"/>
      <c r="F242" s="93"/>
      <c r="G242" s="93"/>
      <c r="H242" s="76"/>
      <c r="I242" s="76"/>
      <c r="J242" s="76"/>
      <c r="K242" s="112"/>
    </row>
    <row r="243" spans="3:12" x14ac:dyDescent="0.25">
      <c r="C243" s="70"/>
      <c r="D243" s="31"/>
      <c r="E243" s="93"/>
      <c r="F243" s="93"/>
      <c r="G243" s="93"/>
      <c r="H243" s="76"/>
      <c r="I243" s="76"/>
      <c r="J243" s="76"/>
      <c r="K243" s="112"/>
    </row>
    <row r="244" spans="3:12" ht="15.75" x14ac:dyDescent="0.25">
      <c r="C244" s="202" t="s">
        <v>391</v>
      </c>
      <c r="D244" s="363"/>
      <c r="E244" s="93"/>
      <c r="F244" s="93"/>
      <c r="G244" s="93"/>
      <c r="H244" s="76"/>
      <c r="I244" s="76"/>
      <c r="J244" s="76"/>
      <c r="K244" s="112"/>
    </row>
    <row r="245" spans="3:12" ht="18.75" x14ac:dyDescent="0.25">
      <c r="C245" s="210" t="e">
        <f>IFERROR(VLOOKUP(D244,'1. Desarrollo e Innov. Curricu.'!$F:$G,2,FALSE),IFERROR(VLOOKUP(D244,'2. Investigación Científica'!$F:$G,2,FALSE),IFERROR(VLOOKUP(D244,'3. Vinculación Univ. Sociedad'!$F:$G,2,FALSE),IFERROR(VLOOKUP(D244,'4. Docencia y Profesorado Univ.'!$F:$G,2,FALSE),IFERROR(VLOOKUP(D244,'5. Estudiantes y Graduados'!$F:$G,2,FALSE),IFERROR(VLOOKUP(D244,'11. Gestion Administrativa'!$F:$G,2,FALSE),IFERROR(VLOOKUP(D244,'13. Gestión Académica'!$F:$G,2,FALSE),IFERROR(VLOOKUP(D244,'9. Asegura. de la Calid. y M'!$F:$G,2,FALSE),IFERROR(VLOOKUP(D244,'6. Gestión del Conocimiento'!$F:$G,2,FALSE),IFERROR(VLOOKUP(D244,'15. Gobernabilidad y Proceso...'!$F:$G,2,FALSE),IFERROR(VLOOKUP(D244,'12. Gestión del Talento Humano'!$F:$G,2,FALSE),IFERROR(VLOOKUP(D244,'14. Internacional... de la E.S.'!$F:$G,2,FALSE),IFERROR(VLOOKUP(D244,'10. Posgrado'!$F:$G,2,FALSE),IFERROR(VLOOKUP(D244,'16. Desa. del Sistema Educ.Sup.'!$F:$G,2,FALSE),IFERROR(VLOOKUP(D244,'8. Cultura de Inno. Insti...'!$F:$G,2,FALSE),VLOOKUP(D244,'7. Lo Esencial de la Reforma U.'!$F:$G,2,0))))))))))))))))</f>
        <v>#N/A</v>
      </c>
      <c r="D245" s="31"/>
      <c r="E245" s="93"/>
      <c r="F245" s="93"/>
      <c r="G245" s="93"/>
      <c r="H245" s="76"/>
      <c r="I245" s="76"/>
      <c r="J245" s="76"/>
      <c r="K245" s="112"/>
    </row>
    <row r="246" spans="3:12" x14ac:dyDescent="0.25">
      <c r="F246" s="93"/>
      <c r="G246" s="76"/>
      <c r="H246" s="76"/>
      <c r="I246" s="76"/>
    </row>
    <row r="247" spans="3:12" ht="30.75" thickBot="1" x14ac:dyDescent="0.3">
      <c r="C247" s="149" t="s">
        <v>44</v>
      </c>
      <c r="D247" s="149" t="s">
        <v>55</v>
      </c>
      <c r="E247" s="149" t="s">
        <v>57</v>
      </c>
      <c r="F247" s="150" t="s">
        <v>27</v>
      </c>
      <c r="G247" s="150" t="s">
        <v>130</v>
      </c>
      <c r="H247" s="149" t="s">
        <v>46</v>
      </c>
      <c r="I247" s="149" t="s">
        <v>131</v>
      </c>
      <c r="J247" s="149" t="s">
        <v>409</v>
      </c>
      <c r="K247" s="149" t="s">
        <v>410</v>
      </c>
      <c r="L247" s="149" t="s">
        <v>463</v>
      </c>
    </row>
    <row r="248" spans="3:12" ht="15.75" thickBot="1" x14ac:dyDescent="0.3">
      <c r="C248" s="305" t="s">
        <v>1338</v>
      </c>
      <c r="D248" s="158"/>
      <c r="E248" s="96">
        <f>HLOOKUP($C248,$CB$2:$CE$3,2,0)</f>
        <v>15000</v>
      </c>
      <c r="F248" s="97">
        <f>D248*E248</f>
        <v>0</v>
      </c>
      <c r="G248" s="165"/>
      <c r="H248" s="98" t="s">
        <v>1013</v>
      </c>
      <c r="I248" s="98" t="str">
        <f>VLOOKUP(H248,Presupuesto!$B$11:$C$565,2,0)</f>
        <v>EQUIPO DE COMPUTACION</v>
      </c>
      <c r="J248" s="218" t="s">
        <v>1447</v>
      </c>
      <c r="K248" s="98" t="s">
        <v>393</v>
      </c>
      <c r="L248" s="98"/>
    </row>
    <row r="249" spans="3:12" x14ac:dyDescent="0.25">
      <c r="C249" s="305" t="s">
        <v>1336</v>
      </c>
      <c r="D249" s="151"/>
      <c r="E249" s="96">
        <f>HLOOKUP($C249,$CB$2:$CE$3,2,0)</f>
        <v>35000</v>
      </c>
      <c r="F249" s="97">
        <f>D249*E249</f>
        <v>0</v>
      </c>
      <c r="G249" s="165"/>
      <c r="H249" s="101" t="s">
        <v>1013</v>
      </c>
      <c r="I249" s="101" t="str">
        <f>VLOOKUP(H249,Presupuesto!$B$11:$C$565,2,0)</f>
        <v>EQUIPO DE COMPUTACION</v>
      </c>
      <c r="J249" s="98" t="str">
        <f>$J$248</f>
        <v>Posgrado</v>
      </c>
      <c r="K249" s="98" t="s">
        <v>411</v>
      </c>
      <c r="L249" s="98"/>
    </row>
    <row r="250" spans="3:12" x14ac:dyDescent="0.25">
      <c r="C250" s="99" t="s">
        <v>73</v>
      </c>
      <c r="D250" s="151"/>
      <c r="E250" s="100">
        <v>4000</v>
      </c>
      <c r="F250" s="97">
        <f t="shared" ref="F250:F261" si="21">D250*E250</f>
        <v>0</v>
      </c>
      <c r="G250" s="165"/>
      <c r="H250" s="101" t="s">
        <v>985</v>
      </c>
      <c r="I250" s="101" t="str">
        <f>VLOOKUP(H250,Presupuesto!$B$11:$C$565,2,0)</f>
        <v>EQUIPOS VARIOS DE OFICINA</v>
      </c>
      <c r="J250" s="98" t="str">
        <f t="shared" ref="J250:J261" si="22">$J$248</f>
        <v>Posgrado</v>
      </c>
      <c r="K250" s="98" t="s">
        <v>394</v>
      </c>
      <c r="L250" s="98"/>
    </row>
    <row r="251" spans="3:12" x14ac:dyDescent="0.25">
      <c r="C251" s="99" t="s">
        <v>74</v>
      </c>
      <c r="D251" s="151"/>
      <c r="E251" s="100">
        <v>8000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75</v>
      </c>
      <c r="D252" s="151"/>
      <c r="E252" s="100">
        <v>5000</v>
      </c>
      <c r="F252" s="97">
        <f t="shared" si="21"/>
        <v>0</v>
      </c>
      <c r="G252" s="165"/>
      <c r="H252" s="101" t="s">
        <v>1013</v>
      </c>
      <c r="I252" s="101" t="str">
        <f>VLOOKUP(H252,Presupuesto!$B$11:$C$565,2,0)</f>
        <v>EQUIPO DE COMPUTACION</v>
      </c>
      <c r="J252" s="98" t="str">
        <f t="shared" si="22"/>
        <v>Posgrado</v>
      </c>
      <c r="K252" s="98" t="s">
        <v>394</v>
      </c>
      <c r="L252" s="98"/>
    </row>
    <row r="253" spans="3:12" x14ac:dyDescent="0.25">
      <c r="C253" s="99" t="s">
        <v>35</v>
      </c>
      <c r="D253" s="151"/>
      <c r="E253" s="100">
        <v>13000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76</v>
      </c>
      <c r="D254" s="151"/>
      <c r="E254" s="100">
        <v>15000</v>
      </c>
      <c r="F254" s="97">
        <f t="shared" si="21"/>
        <v>0</v>
      </c>
      <c r="G254" s="165"/>
      <c r="H254" s="101" t="s">
        <v>999</v>
      </c>
      <c r="I254" s="101" t="str">
        <f>VLOOKUP(H254,Presupuesto!$B$11:$C$565,2,0)</f>
        <v>EQUIPO DE TRANSPORTE TRACCION Y ELEVACION</v>
      </c>
      <c r="J254" s="98" t="str">
        <f t="shared" si="22"/>
        <v>Posgrado</v>
      </c>
      <c r="K254" s="98" t="s">
        <v>394</v>
      </c>
      <c r="L254" s="98"/>
    </row>
    <row r="255" spans="3:12" x14ac:dyDescent="0.25">
      <c r="C255" s="99" t="s">
        <v>77</v>
      </c>
      <c r="D255" s="151"/>
      <c r="E255" s="100">
        <v>10000</v>
      </c>
      <c r="F255" s="97">
        <f t="shared" si="21"/>
        <v>0</v>
      </c>
      <c r="G255" s="165"/>
      <c r="H255" s="101" t="s">
        <v>999</v>
      </c>
      <c r="I255" s="101" t="str">
        <f>VLOOKUP(H255,Presupuesto!$B$11:$C$565,2,0)</f>
        <v>EQUIPO DE TRANSPORTE TRACCION Y ELEVACION</v>
      </c>
      <c r="J255" s="98" t="str">
        <f t="shared" si="22"/>
        <v>Posgrado</v>
      </c>
      <c r="K255" s="98" t="s">
        <v>402</v>
      </c>
      <c r="L255" s="98"/>
    </row>
    <row r="256" spans="3:12" x14ac:dyDescent="0.25">
      <c r="C256" s="99" t="s">
        <v>78</v>
      </c>
      <c r="D256" s="151"/>
      <c r="E256" s="100">
        <v>10000</v>
      </c>
      <c r="F256" s="97">
        <f t="shared" si="21"/>
        <v>0</v>
      </c>
      <c r="G256" s="165"/>
      <c r="H256" s="101" t="s">
        <v>1045</v>
      </c>
      <c r="I256" s="101" t="str">
        <f>VLOOKUP(H256,Presupuesto!$B$11:$C$565,2,0)</f>
        <v>APLICACIONES INFORMATICAS</v>
      </c>
      <c r="J256" s="98" t="str">
        <f t="shared" si="22"/>
        <v>Posgrado</v>
      </c>
      <c r="K256" s="98" t="s">
        <v>398</v>
      </c>
      <c r="L256" s="98"/>
    </row>
    <row r="257" spans="3:12" x14ac:dyDescent="0.25">
      <c r="C257" s="109" t="s">
        <v>79</v>
      </c>
      <c r="D257" s="151"/>
      <c r="E257" s="100">
        <v>2000</v>
      </c>
      <c r="F257" s="97">
        <f t="shared" si="21"/>
        <v>0</v>
      </c>
      <c r="G257" s="165"/>
      <c r="H257" s="110" t="s">
        <v>1013</v>
      </c>
      <c r="I257" s="110" t="str">
        <f>VLOOKUP(H257,Presupuesto!$B$11:$C$565,2,0)</f>
        <v>EQUIPO DE COMPUTACION</v>
      </c>
      <c r="J257" s="98" t="str">
        <f t="shared" si="22"/>
        <v>Posgrado</v>
      </c>
      <c r="K257" s="98" t="s">
        <v>394</v>
      </c>
      <c r="L257" s="98"/>
    </row>
    <row r="258" spans="3:12" x14ac:dyDescent="0.25">
      <c r="C258" s="109" t="s">
        <v>1475</v>
      </c>
      <c r="D258" s="151"/>
      <c r="E258" s="100">
        <v>1500</v>
      </c>
      <c r="F258" s="97">
        <f t="shared" si="21"/>
        <v>0</v>
      </c>
      <c r="G258" s="165"/>
      <c r="H258" s="110" t="s">
        <v>945</v>
      </c>
      <c r="I258" s="110" t="str">
        <f>VLOOKUP(H258,Presupuesto!$B$11:$C$565,2,0)</f>
        <v>UTILES Y MATERIALES ELECTRICOS</v>
      </c>
      <c r="J258" s="98" t="str">
        <f t="shared" si="22"/>
        <v>Posgrado</v>
      </c>
      <c r="K258" s="98" t="s">
        <v>394</v>
      </c>
      <c r="L258" s="98"/>
    </row>
    <row r="259" spans="3:12" x14ac:dyDescent="0.25">
      <c r="C259" s="109" t="s">
        <v>80</v>
      </c>
      <c r="D259" s="151"/>
      <c r="E259" s="100">
        <v>1500</v>
      </c>
      <c r="F259" s="97">
        <f t="shared" si="21"/>
        <v>0</v>
      </c>
      <c r="G259" s="165"/>
      <c r="H259" s="110" t="s">
        <v>1013</v>
      </c>
      <c r="I259" s="110" t="str">
        <f>VLOOKUP(H259,Presupuesto!$B$11:$C$565,2,0)</f>
        <v>EQUIPO DE COMPUTACION</v>
      </c>
      <c r="J259" s="98" t="str">
        <f t="shared" si="22"/>
        <v>Posgrado</v>
      </c>
      <c r="K259" s="98" t="s">
        <v>394</v>
      </c>
      <c r="L259" s="98"/>
    </row>
    <row r="260" spans="3:12" x14ac:dyDescent="0.25">
      <c r="C260" s="109" t="s">
        <v>81</v>
      </c>
      <c r="D260" s="151"/>
      <c r="E260" s="100">
        <v>500</v>
      </c>
      <c r="F260" s="97">
        <f t="shared" si="21"/>
        <v>0</v>
      </c>
      <c r="G260" s="165"/>
      <c r="H260" s="110" t="s">
        <v>954</v>
      </c>
      <c r="I260" s="110" t="str">
        <f>VLOOKUP(H260,Presupuesto!$B$11:$C$565,2,0)</f>
        <v>OTROS RESPUESTOS Y ACCESORIOS MENORES</v>
      </c>
      <c r="J260" s="98" t="str">
        <f t="shared" si="22"/>
        <v>Posgrado</v>
      </c>
      <c r="K260" s="98" t="s">
        <v>394</v>
      </c>
      <c r="L260" s="98"/>
    </row>
    <row r="261" spans="3:12" ht="15.75" thickBot="1" x14ac:dyDescent="0.3">
      <c r="C261" s="102" t="s">
        <v>82</v>
      </c>
      <c r="D261" s="159"/>
      <c r="E261" s="104">
        <v>20</v>
      </c>
      <c r="F261" s="105">
        <f t="shared" si="21"/>
        <v>0</v>
      </c>
      <c r="G261" s="162"/>
      <c r="H261" s="106" t="s">
        <v>954</v>
      </c>
      <c r="I261" s="106" t="str">
        <f>VLOOKUP(H261,Presupuesto!$B$11:$C$565,2,0)</f>
        <v>OTROS RESPUESTOS Y ACCESORIOS MENORES</v>
      </c>
      <c r="J261" s="106" t="str">
        <f t="shared" si="22"/>
        <v>Posgrado</v>
      </c>
      <c r="K261" s="124" t="s">
        <v>393</v>
      </c>
      <c r="L261" s="124"/>
    </row>
    <row r="262" spans="3:12" x14ac:dyDescent="0.25">
      <c r="F262" s="93"/>
      <c r="G262" s="76"/>
      <c r="H262" s="76"/>
      <c r="I262" s="76"/>
    </row>
    <row r="263" spans="3:12" ht="15.75" thickBot="1" x14ac:dyDescent="0.3"/>
    <row r="264" spans="3:12" ht="15.75" thickBot="1" x14ac:dyDescent="0.3">
      <c r="C264" s="29" t="s">
        <v>43</v>
      </c>
      <c r="D264" s="108">
        <f>SUM(F271:F284)</f>
        <v>0</v>
      </c>
      <c r="F264" s="70"/>
      <c r="G264" s="79"/>
      <c r="H264" s="70"/>
      <c r="I264" s="70"/>
    </row>
    <row r="265" spans="3:12" x14ac:dyDescent="0.25">
      <c r="C265" s="70"/>
      <c r="D265" s="31"/>
      <c r="E265" s="93"/>
      <c r="F265" s="93"/>
      <c r="G265" s="93"/>
      <c r="H265" s="76"/>
      <c r="I265" s="76"/>
      <c r="J265" s="76"/>
      <c r="K265" s="112"/>
    </row>
    <row r="266" spans="3:12" x14ac:dyDescent="0.25">
      <c r="C266" s="70"/>
      <c r="D266" s="31"/>
      <c r="E266" s="93"/>
      <c r="F266" s="93"/>
      <c r="G266" s="93"/>
      <c r="H266" s="76"/>
      <c r="I266" s="76"/>
      <c r="J266" s="76"/>
      <c r="K266" s="112"/>
    </row>
    <row r="267" spans="3:12" ht="15.75" x14ac:dyDescent="0.25">
      <c r="C267" s="202" t="s">
        <v>391</v>
      </c>
      <c r="D267" s="363"/>
      <c r="E267" s="93"/>
      <c r="F267" s="93"/>
      <c r="G267" s="93"/>
      <c r="H267" s="76"/>
      <c r="I267" s="76"/>
      <c r="J267" s="76"/>
      <c r="K267" s="112"/>
    </row>
    <row r="268" spans="3:12" ht="18.75" x14ac:dyDescent="0.25">
      <c r="C268" s="210" t="e">
        <f>IFERROR(VLOOKUP(D267,'1. Desarrollo e Innov. Curricu.'!$F:$G,2,FALSE),IFERROR(VLOOKUP(D267,'2. Investigación Científica'!$F:$G,2,FALSE),IFERROR(VLOOKUP(D267,'3. Vinculación Univ. Sociedad'!$F:$G,2,FALSE),IFERROR(VLOOKUP(D267,'4. Docencia y Profesorado Univ.'!$F:$G,2,FALSE),IFERROR(VLOOKUP(D267,'5. Estudiantes y Graduados'!$F:$G,2,FALSE),IFERROR(VLOOKUP(D267,'11. Gestion Administrativa'!$F:$G,2,FALSE),IFERROR(VLOOKUP(D267,'13. Gestión Académica'!$F:$G,2,FALSE),IFERROR(VLOOKUP(D267,'9. Asegura. de la Calid. y M'!$F:$G,2,FALSE),IFERROR(VLOOKUP(D267,'6. Gestión del Conocimiento'!$F:$G,2,FALSE),IFERROR(VLOOKUP(D267,'15. Gobernabilidad y Proceso...'!$F:$G,2,FALSE),IFERROR(VLOOKUP(D267,'12. Gestión del Talento Humano'!$F:$G,2,FALSE),IFERROR(VLOOKUP(D267,'14. Internacional... de la E.S.'!$F:$G,2,FALSE),IFERROR(VLOOKUP(D267,'10. Posgrado'!$F:$G,2,FALSE),IFERROR(VLOOKUP(D267,'16. Desa. del Sistema Educ.Sup.'!$F:$G,2,FALSE),IFERROR(VLOOKUP(D267,'8. Cultura de Inno. Insti...'!$F:$G,2,FALSE),VLOOKUP(D267,'7. Lo Esencial de la Reforma U.'!$F:$G,2,0))))))))))))))))</f>
        <v>#N/A</v>
      </c>
      <c r="D268" s="31"/>
      <c r="E268" s="93"/>
      <c r="F268" s="93"/>
      <c r="G268" s="93"/>
      <c r="H268" s="76"/>
      <c r="I268" s="76"/>
      <c r="J268" s="76"/>
      <c r="K268" s="112"/>
    </row>
    <row r="269" spans="3:12" x14ac:dyDescent="0.25">
      <c r="F269" s="93"/>
      <c r="G269" s="76"/>
      <c r="H269" s="76"/>
      <c r="I269" s="76"/>
    </row>
    <row r="270" spans="3:12" ht="30.75" thickBot="1" x14ac:dyDescent="0.3">
      <c r="C270" s="149" t="s">
        <v>44</v>
      </c>
      <c r="D270" s="149" t="s">
        <v>55</v>
      </c>
      <c r="E270" s="149" t="s">
        <v>57</v>
      </c>
      <c r="F270" s="150" t="s">
        <v>27</v>
      </c>
      <c r="G270" s="150" t="s">
        <v>130</v>
      </c>
      <c r="H270" s="149" t="s">
        <v>46</v>
      </c>
      <c r="I270" s="149" t="s">
        <v>131</v>
      </c>
      <c r="J270" s="149" t="s">
        <v>409</v>
      </c>
      <c r="K270" s="149" t="s">
        <v>410</v>
      </c>
      <c r="L270" s="149" t="s">
        <v>463</v>
      </c>
    </row>
    <row r="271" spans="3:12" ht="15.75" thickBot="1" x14ac:dyDescent="0.3">
      <c r="C271" s="305" t="s">
        <v>1338</v>
      </c>
      <c r="D271" s="158"/>
      <c r="E271" s="96">
        <f>HLOOKUP($C271,$CB$2:$CE$3,2,0)</f>
        <v>15000</v>
      </c>
      <c r="F271" s="97">
        <f>D271*E271</f>
        <v>0</v>
      </c>
      <c r="G271" s="165"/>
      <c r="H271" s="98" t="s">
        <v>1013</v>
      </c>
      <c r="I271" s="98" t="str">
        <f>VLOOKUP(H271,Presupuesto!$B$11:$C$565,2,0)</f>
        <v>EQUIPO DE COMPUTACION</v>
      </c>
      <c r="J271" s="218" t="s">
        <v>1472</v>
      </c>
      <c r="K271" s="98" t="s">
        <v>393</v>
      </c>
      <c r="L271" s="98"/>
    </row>
    <row r="272" spans="3:12" x14ac:dyDescent="0.25">
      <c r="C272" s="305" t="s">
        <v>1336</v>
      </c>
      <c r="D272" s="151"/>
      <c r="E272" s="96">
        <f>HLOOKUP($C272,$CB$2:$CE$3,2,0)</f>
        <v>35000</v>
      </c>
      <c r="F272" s="97">
        <f>D272*E272</f>
        <v>0</v>
      </c>
      <c r="G272" s="165"/>
      <c r="H272" s="101" t="s">
        <v>1013</v>
      </c>
      <c r="I272" s="101" t="str">
        <f>VLOOKUP(H272,Presupuesto!$B$11:$C$565,2,0)</f>
        <v>EQUIPO DE COMPUTACION</v>
      </c>
      <c r="J272" s="98" t="str">
        <f>$J$271</f>
        <v>Desarrollo del Sistema de Educación Superior</v>
      </c>
      <c r="K272" s="98" t="s">
        <v>411</v>
      </c>
      <c r="L272" s="98"/>
    </row>
    <row r="273" spans="3:12" x14ac:dyDescent="0.25">
      <c r="C273" s="99" t="s">
        <v>73</v>
      </c>
      <c r="D273" s="151"/>
      <c r="E273" s="100">
        <v>4000</v>
      </c>
      <c r="F273" s="97">
        <f t="shared" ref="F273:F284" si="23">D273*E273</f>
        <v>0</v>
      </c>
      <c r="G273" s="165"/>
      <c r="H273" s="101" t="s">
        <v>985</v>
      </c>
      <c r="I273" s="101" t="str">
        <f>VLOOKUP(H273,Presupuesto!$B$11:$C$565,2,0)</f>
        <v>EQUIPOS VARIOS DE OFICINA</v>
      </c>
      <c r="J273" s="98" t="str">
        <f t="shared" ref="J273:J284" si="24">$J$271</f>
        <v>Desarrollo del Sistema de Educación Superior</v>
      </c>
      <c r="K273" s="98" t="s">
        <v>394</v>
      </c>
      <c r="L273" s="98"/>
    </row>
    <row r="274" spans="3:12" x14ac:dyDescent="0.25">
      <c r="C274" s="99" t="s">
        <v>74</v>
      </c>
      <c r="D274" s="151"/>
      <c r="E274" s="100">
        <v>8000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75</v>
      </c>
      <c r="D275" s="151"/>
      <c r="E275" s="100">
        <v>5000</v>
      </c>
      <c r="F275" s="97">
        <f t="shared" si="23"/>
        <v>0</v>
      </c>
      <c r="G275" s="165"/>
      <c r="H275" s="101" t="s">
        <v>1013</v>
      </c>
      <c r="I275" s="101" t="str">
        <f>VLOOKUP(H275,Presupuesto!$B$11:$C$565,2,0)</f>
        <v>EQUIPO DE COMPUTACION</v>
      </c>
      <c r="J275" s="98" t="str">
        <f t="shared" si="24"/>
        <v>Desarrollo del Sistema de Educación Superior</v>
      </c>
      <c r="K275" s="98" t="s">
        <v>394</v>
      </c>
      <c r="L275" s="98"/>
    </row>
    <row r="276" spans="3:12" x14ac:dyDescent="0.25">
      <c r="C276" s="99" t="s">
        <v>35</v>
      </c>
      <c r="D276" s="151"/>
      <c r="E276" s="100">
        <v>13000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76</v>
      </c>
      <c r="D277" s="151"/>
      <c r="E277" s="100">
        <v>15000</v>
      </c>
      <c r="F277" s="97">
        <f t="shared" si="23"/>
        <v>0</v>
      </c>
      <c r="G277" s="165"/>
      <c r="H277" s="101" t="s">
        <v>999</v>
      </c>
      <c r="I277" s="101" t="str">
        <f>VLOOKUP(H277,Presupuesto!$B$11:$C$565,2,0)</f>
        <v>EQUIPO DE TRANSPORTE TRACCION Y ELEVACION</v>
      </c>
      <c r="J277" s="98" t="str">
        <f t="shared" si="24"/>
        <v>Desarrollo del Sistema de Educación Superior</v>
      </c>
      <c r="K277" s="98" t="s">
        <v>394</v>
      </c>
      <c r="L277" s="98"/>
    </row>
    <row r="278" spans="3:12" x14ac:dyDescent="0.25">
      <c r="C278" s="99" t="s">
        <v>77</v>
      </c>
      <c r="D278" s="151"/>
      <c r="E278" s="100">
        <v>10000</v>
      </c>
      <c r="F278" s="97">
        <f t="shared" si="23"/>
        <v>0</v>
      </c>
      <c r="G278" s="165"/>
      <c r="H278" s="101" t="s">
        <v>999</v>
      </c>
      <c r="I278" s="101" t="str">
        <f>VLOOKUP(H278,Presupuesto!$B$11:$C$565,2,0)</f>
        <v>EQUIPO DE TRANSPORTE TRACCION Y ELEVACION</v>
      </c>
      <c r="J278" s="98" t="str">
        <f t="shared" si="24"/>
        <v>Desarrollo del Sistema de Educación Superior</v>
      </c>
      <c r="K278" s="98" t="s">
        <v>402</v>
      </c>
      <c r="L278" s="98"/>
    </row>
    <row r="279" spans="3:12" x14ac:dyDescent="0.25">
      <c r="C279" s="99" t="s">
        <v>78</v>
      </c>
      <c r="D279" s="151"/>
      <c r="E279" s="100">
        <v>10000</v>
      </c>
      <c r="F279" s="97">
        <f t="shared" si="23"/>
        <v>0</v>
      </c>
      <c r="G279" s="165"/>
      <c r="H279" s="101" t="s">
        <v>1045</v>
      </c>
      <c r="I279" s="101" t="str">
        <f>VLOOKUP(H279,Presupuesto!$B$11:$C$565,2,0)</f>
        <v>APLICACIONES INFORMATICAS</v>
      </c>
      <c r="J279" s="98" t="str">
        <f t="shared" si="24"/>
        <v>Desarrollo del Sistema de Educación Superior</v>
      </c>
      <c r="K279" s="98" t="s">
        <v>398</v>
      </c>
      <c r="L279" s="98"/>
    </row>
    <row r="280" spans="3:12" x14ac:dyDescent="0.25">
      <c r="C280" s="109" t="s">
        <v>79</v>
      </c>
      <c r="D280" s="151"/>
      <c r="E280" s="100">
        <v>2000</v>
      </c>
      <c r="F280" s="97">
        <f t="shared" si="23"/>
        <v>0</v>
      </c>
      <c r="G280" s="165"/>
      <c r="H280" s="110" t="s">
        <v>1013</v>
      </c>
      <c r="I280" s="110" t="str">
        <f>VLOOKUP(H280,Presupuesto!$B$11:$C$565,2,0)</f>
        <v>EQUIPO DE COMPUTACION</v>
      </c>
      <c r="J280" s="98" t="str">
        <f t="shared" si="24"/>
        <v>Desarrollo del Sistema de Educación Superior</v>
      </c>
      <c r="K280" s="98" t="s">
        <v>394</v>
      </c>
      <c r="L280" s="98"/>
    </row>
    <row r="281" spans="3:12" x14ac:dyDescent="0.25">
      <c r="C281" s="109" t="s">
        <v>1475</v>
      </c>
      <c r="D281" s="151"/>
      <c r="E281" s="100">
        <v>1500</v>
      </c>
      <c r="F281" s="97">
        <f t="shared" si="23"/>
        <v>0</v>
      </c>
      <c r="G281" s="165"/>
      <c r="H281" s="110" t="s">
        <v>945</v>
      </c>
      <c r="I281" s="110" t="str">
        <f>VLOOKUP(H281,Presupuesto!$B$11:$C$565,2,0)</f>
        <v>UTILES Y MATERIALES ELECTRICOS</v>
      </c>
      <c r="J281" s="98" t="str">
        <f t="shared" si="24"/>
        <v>Desarrollo del Sistema de Educación Superior</v>
      </c>
      <c r="K281" s="98" t="s">
        <v>394</v>
      </c>
      <c r="L281" s="98"/>
    </row>
    <row r="282" spans="3:12" x14ac:dyDescent="0.25">
      <c r="C282" s="109" t="s">
        <v>80</v>
      </c>
      <c r="D282" s="151"/>
      <c r="E282" s="100">
        <v>1500</v>
      </c>
      <c r="F282" s="97">
        <f t="shared" si="23"/>
        <v>0</v>
      </c>
      <c r="G282" s="165"/>
      <c r="H282" s="110" t="s">
        <v>1013</v>
      </c>
      <c r="I282" s="110" t="str">
        <f>VLOOKUP(H282,Presupuesto!$B$11:$C$565,2,0)</f>
        <v>EQUIPO DE COMPUTACION</v>
      </c>
      <c r="J282" s="98" t="str">
        <f t="shared" si="24"/>
        <v>Desarrollo del Sistema de Educación Superior</v>
      </c>
      <c r="K282" s="98" t="s">
        <v>394</v>
      </c>
      <c r="L282" s="98"/>
    </row>
    <row r="283" spans="3:12" x14ac:dyDescent="0.25">
      <c r="C283" s="109" t="s">
        <v>81</v>
      </c>
      <c r="D283" s="151"/>
      <c r="E283" s="100">
        <v>500</v>
      </c>
      <c r="F283" s="97">
        <f t="shared" si="23"/>
        <v>0</v>
      </c>
      <c r="G283" s="165"/>
      <c r="H283" s="110" t="s">
        <v>954</v>
      </c>
      <c r="I283" s="110" t="str">
        <f>VLOOKUP(H283,Presupuesto!$B$11:$C$565,2,0)</f>
        <v>OTROS RESPUESTOS Y ACCESORIOS MENORES</v>
      </c>
      <c r="J283" s="98" t="str">
        <f t="shared" si="24"/>
        <v>Desarrollo del Sistema de Educación Superior</v>
      </c>
      <c r="K283" s="98" t="s">
        <v>394</v>
      </c>
      <c r="L283" s="98"/>
    </row>
    <row r="284" spans="3:12" ht="15.75" thickBot="1" x14ac:dyDescent="0.3">
      <c r="C284" s="102" t="s">
        <v>82</v>
      </c>
      <c r="D284" s="159"/>
      <c r="E284" s="104">
        <v>20</v>
      </c>
      <c r="F284" s="105">
        <f t="shared" si="23"/>
        <v>0</v>
      </c>
      <c r="G284" s="162"/>
      <c r="H284" s="106" t="s">
        <v>954</v>
      </c>
      <c r="I284" s="106" t="str">
        <f>VLOOKUP(H284,Presupuesto!$B$11:$C$565,2,0)</f>
        <v>OTROS RESPUESTOS Y ACCESORIOS MENORES</v>
      </c>
      <c r="J284" s="106" t="str">
        <f t="shared" si="24"/>
        <v>Desarrollo del Sistema de Educación Superior</v>
      </c>
      <c r="K284" s="124" t="s">
        <v>393</v>
      </c>
      <c r="L284" s="124"/>
    </row>
  </sheetData>
  <autoFilter ref="F14:F30">
    <filterColumn colId="0">
      <filters blank="1">
        <filter val="13.000"/>
        <filter val="15.000"/>
        <filter val="30.000"/>
        <filter val="4.000"/>
        <filter val="80.000"/>
        <filter val="Costo Total"/>
      </filters>
    </filterColumn>
  </autoFilter>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4 G64:G77 G87:G100 G110:G123 G133:G146 G156:G169 G179:G192 G202:G215 G225:G238 G248:G261 G271:G284">
      <formula1>$R$2:$S$2</formula1>
    </dataValidation>
    <dataValidation type="list" allowBlank="1" showInputMessage="1" showErrorMessage="1" errorTitle="¡Ingreso Inválido!" error="Seleccione una opción de la lista" promptTitle="Mes Requerido" prompt="Seleccione el mes en el que requiere el recurso." sqref="K17:K30 K40:K54 K64:K77 K87:K100 K110:K123 K133:K146 K156:K169 K179:K192 K202:K215 K225:K238 K248:K261 K271:K284">
      <formula1>$U$2:$AF$2</formula1>
    </dataValidation>
    <dataValidation type="list" allowBlank="1" showInputMessage="1" showErrorMessage="1" sqref="C17:C18 C40:C42 C64:C65 C87:C88 C110:C111 C133:C134 C156:C157 C179:C180 C202:C203 C225:C226 C248:C249 C271:C272">
      <formula1>$CB$2:$CE$2</formula1>
    </dataValidation>
    <dataValidation type="list" allowBlank="1" showInputMessage="1" showErrorMessage="1" errorTitle="¡Ingreso Inválido!" error="Verifique el valor ingresado" promptTitle="Objeto de Gasto" prompt="Ingrese el Objeto de Gasto" sqref="H17:H30 H40:H54 H64:H77 H87:H100 H110:H123 H133:H146 H156:H169 H179:H192 H202:H215 H225:H238 H248:H261 H271:H284">
      <formula1>$A$1:$UI$1</formula1>
    </dataValidation>
    <dataValidation type="list" allowBlank="1" showInputMessage="1" showErrorMessage="1" errorTitle="¡Ingreso Inválido!" error="Seleccione una opción de la lista." promptTitle="Dimensión Estratégica" prompt="Seleccione una opción de la lista." sqref="J272:J284 J42:J54 J65:J77 J88:J100 J111:J123 J134:J146 J157:J169 J180:J192 J203:J215 J226:J238 J249:J261 J18:J30">
      <formula1>$A$2:$P$2</formula1>
    </dataValidation>
    <dataValidation type="list" allowBlank="1" showInputMessage="1" showErrorMessage="1" errorTitle="¡Ingreso Inválido!" error="Seleccione una opción de la lista." promptTitle="Dimensión Estratégica" prompt="Seleccione una opción de la lista." sqref="J17 J40:J41 J64 J87 J110 J133 J156 J179 J202 J225 J248 J271">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6"/>
  <sheetViews>
    <sheetView showGridLines="0" topLeftCell="B4" zoomScale="86" zoomScaleNormal="86" workbookViewId="0">
      <selection activeCell="I7" sqref="I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9.7109375" style="86" customWidth="1"/>
    <col min="6" max="6" width="15.4257812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5.9" hidden="1" x14ac:dyDescent="0.3">
      <c r="A1" s="442" t="s">
        <v>250</v>
      </c>
      <c r="B1" s="443" t="s">
        <v>251</v>
      </c>
      <c r="C1" s="440" t="s">
        <v>252</v>
      </c>
      <c r="D1" s="440" t="s">
        <v>495</v>
      </c>
      <c r="E1" s="440" t="s">
        <v>497</v>
      </c>
      <c r="F1" s="440" t="s">
        <v>499</v>
      </c>
      <c r="G1" s="440" t="s">
        <v>501</v>
      </c>
      <c r="H1" s="440" t="s">
        <v>503</v>
      </c>
      <c r="I1" s="440" t="s">
        <v>505</v>
      </c>
      <c r="J1" s="440" t="s">
        <v>253</v>
      </c>
      <c r="K1" s="440" t="s">
        <v>508</v>
      </c>
      <c r="L1" s="440" t="s">
        <v>254</v>
      </c>
      <c r="M1" s="440" t="s">
        <v>510</v>
      </c>
      <c r="N1" s="440" t="s">
        <v>512</v>
      </c>
      <c r="O1" s="440" t="s">
        <v>514</v>
      </c>
      <c r="P1" s="440" t="s">
        <v>255</v>
      </c>
      <c r="Q1" s="440" t="s">
        <v>515</v>
      </c>
      <c r="R1" s="440" t="s">
        <v>518</v>
      </c>
      <c r="S1" s="440" t="s">
        <v>256</v>
      </c>
      <c r="T1" s="440" t="s">
        <v>520</v>
      </c>
      <c r="U1" s="440" t="s">
        <v>257</v>
      </c>
      <c r="V1" s="440" t="s">
        <v>521</v>
      </c>
      <c r="W1" s="440" t="s">
        <v>522</v>
      </c>
      <c r="X1" s="440" t="s">
        <v>526</v>
      </c>
      <c r="Y1" s="440" t="s">
        <v>273</v>
      </c>
      <c r="Z1" s="440" t="s">
        <v>527</v>
      </c>
      <c r="AA1" s="440" t="s">
        <v>529</v>
      </c>
      <c r="AB1" s="440" t="s">
        <v>531</v>
      </c>
      <c r="AC1" s="440" t="s">
        <v>274</v>
      </c>
      <c r="AD1" s="440" t="s">
        <v>533</v>
      </c>
      <c r="AE1" s="440" t="s">
        <v>535</v>
      </c>
      <c r="AF1" s="440" t="s">
        <v>537</v>
      </c>
      <c r="AG1" s="440" t="s">
        <v>539</v>
      </c>
      <c r="AH1" s="440" t="s">
        <v>249</v>
      </c>
      <c r="AI1" s="440" t="s">
        <v>541</v>
      </c>
      <c r="AJ1" s="443" t="s">
        <v>258</v>
      </c>
      <c r="AK1" s="440" t="s">
        <v>543</v>
      </c>
      <c r="AL1" s="440" t="s">
        <v>259</v>
      </c>
      <c r="AM1" s="440" t="s">
        <v>545</v>
      </c>
      <c r="AN1" s="440" t="s">
        <v>547</v>
      </c>
      <c r="AO1" s="440" t="s">
        <v>260</v>
      </c>
      <c r="AP1" s="440" t="s">
        <v>549</v>
      </c>
      <c r="AQ1" s="440" t="s">
        <v>551</v>
      </c>
      <c r="AR1" s="440" t="s">
        <v>261</v>
      </c>
      <c r="AS1" s="440" t="s">
        <v>552</v>
      </c>
      <c r="AT1" s="440" t="s">
        <v>554</v>
      </c>
      <c r="AU1" s="440" t="s">
        <v>555</v>
      </c>
      <c r="AV1" s="440" t="s">
        <v>556</v>
      </c>
      <c r="AW1" s="440" t="s">
        <v>558</v>
      </c>
      <c r="AX1" s="440" t="s">
        <v>560</v>
      </c>
      <c r="AY1" s="440" t="s">
        <v>561</v>
      </c>
      <c r="AZ1" s="440" t="s">
        <v>262</v>
      </c>
      <c r="BA1" s="440" t="s">
        <v>563</v>
      </c>
      <c r="BB1" s="440" t="s">
        <v>565</v>
      </c>
      <c r="BC1" s="440" t="s">
        <v>567</v>
      </c>
      <c r="BD1" s="440" t="s">
        <v>569</v>
      </c>
      <c r="BE1" s="440" t="s">
        <v>571</v>
      </c>
      <c r="BF1" s="440" t="s">
        <v>573</v>
      </c>
      <c r="BG1" s="440" t="s">
        <v>575</v>
      </c>
      <c r="BH1" s="440" t="s">
        <v>577</v>
      </c>
      <c r="BI1" s="440" t="s">
        <v>275</v>
      </c>
      <c r="BJ1" s="440" t="s">
        <v>579</v>
      </c>
      <c r="BK1" s="440" t="s">
        <v>581</v>
      </c>
      <c r="BL1" s="440" t="s">
        <v>583</v>
      </c>
      <c r="BM1" s="440" t="s">
        <v>585</v>
      </c>
      <c r="BN1" s="440" t="s">
        <v>587</v>
      </c>
      <c r="BO1" s="440" t="s">
        <v>589</v>
      </c>
      <c r="BP1" s="440" t="s">
        <v>591</v>
      </c>
      <c r="BQ1" s="440" t="s">
        <v>593</v>
      </c>
      <c r="BR1" s="440" t="s">
        <v>595</v>
      </c>
      <c r="BS1" s="440" t="s">
        <v>597</v>
      </c>
      <c r="BT1" s="443" t="s">
        <v>263</v>
      </c>
      <c r="BU1" s="440" t="s">
        <v>264</v>
      </c>
      <c r="BV1" s="440" t="s">
        <v>599</v>
      </c>
      <c r="BW1" s="440" t="s">
        <v>265</v>
      </c>
      <c r="BX1" s="440" t="s">
        <v>601</v>
      </c>
      <c r="BY1" s="440" t="s">
        <v>603</v>
      </c>
      <c r="BZ1" s="443" t="s">
        <v>266</v>
      </c>
      <c r="CA1" s="440" t="s">
        <v>267</v>
      </c>
      <c r="CB1" s="440" t="s">
        <v>605</v>
      </c>
      <c r="CC1" s="440" t="s">
        <v>268</v>
      </c>
      <c r="CD1" s="440" t="s">
        <v>607</v>
      </c>
      <c r="CE1" s="440" t="s">
        <v>609</v>
      </c>
      <c r="CF1" s="440" t="s">
        <v>611</v>
      </c>
      <c r="CG1" s="443" t="s">
        <v>269</v>
      </c>
      <c r="CH1" s="440" t="s">
        <v>617</v>
      </c>
      <c r="CI1" s="440" t="s">
        <v>619</v>
      </c>
      <c r="CJ1" s="440" t="s">
        <v>270</v>
      </c>
      <c r="CK1" s="440" t="s">
        <v>613</v>
      </c>
      <c r="CL1" s="440" t="s">
        <v>615</v>
      </c>
      <c r="CM1" s="440" t="s">
        <v>271</v>
      </c>
      <c r="CN1" s="440" t="s">
        <v>621</v>
      </c>
      <c r="CO1" s="440" t="s">
        <v>272</v>
      </c>
      <c r="CP1" s="440" t="s">
        <v>622</v>
      </c>
      <c r="CQ1" s="439" t="s">
        <v>276</v>
      </c>
      <c r="CR1" s="443" t="s">
        <v>277</v>
      </c>
      <c r="CS1" s="440" t="s">
        <v>623</v>
      </c>
      <c r="CT1" s="440" t="s">
        <v>624</v>
      </c>
      <c r="CU1" s="440" t="s">
        <v>626</v>
      </c>
      <c r="CV1" s="440" t="s">
        <v>278</v>
      </c>
      <c r="CW1" s="440" t="s">
        <v>628</v>
      </c>
      <c r="CX1" s="440" t="s">
        <v>630</v>
      </c>
      <c r="CY1" s="440" t="s">
        <v>632</v>
      </c>
      <c r="CZ1" s="440" t="s">
        <v>634</v>
      </c>
      <c r="DA1" s="440" t="s">
        <v>636</v>
      </c>
      <c r="DB1" s="440" t="s">
        <v>638</v>
      </c>
      <c r="DC1" s="443" t="s">
        <v>279</v>
      </c>
      <c r="DD1" s="440" t="s">
        <v>280</v>
      </c>
      <c r="DE1" s="440" t="s">
        <v>640</v>
      </c>
      <c r="DF1" s="440" t="s">
        <v>281</v>
      </c>
      <c r="DG1" s="440" t="s">
        <v>642</v>
      </c>
      <c r="DH1" s="440" t="s">
        <v>644</v>
      </c>
      <c r="DI1" s="440" t="s">
        <v>646</v>
      </c>
      <c r="DJ1" s="440" t="s">
        <v>648</v>
      </c>
      <c r="DK1" s="440" t="s">
        <v>650</v>
      </c>
      <c r="DL1" s="440" t="s">
        <v>652</v>
      </c>
      <c r="DM1" s="440" t="s">
        <v>654</v>
      </c>
      <c r="DN1" s="440" t="s">
        <v>282</v>
      </c>
      <c r="DO1" s="440" t="s">
        <v>656</v>
      </c>
      <c r="DP1" s="440" t="s">
        <v>658</v>
      </c>
      <c r="DQ1" s="440" t="s">
        <v>660</v>
      </c>
      <c r="DR1" s="443" t="s">
        <v>283</v>
      </c>
      <c r="DS1" s="440" t="s">
        <v>662</v>
      </c>
      <c r="DT1" s="440" t="s">
        <v>284</v>
      </c>
      <c r="DU1" s="440" t="s">
        <v>664</v>
      </c>
      <c r="DV1" s="440" t="s">
        <v>285</v>
      </c>
      <c r="DW1" s="440" t="s">
        <v>666</v>
      </c>
      <c r="DX1" s="440" t="s">
        <v>668</v>
      </c>
      <c r="DY1" s="440" t="s">
        <v>670</v>
      </c>
      <c r="DZ1" s="440" t="s">
        <v>672</v>
      </c>
      <c r="EA1" s="440" t="s">
        <v>674</v>
      </c>
      <c r="EB1" s="440" t="s">
        <v>676</v>
      </c>
      <c r="EC1" s="440" t="s">
        <v>678</v>
      </c>
      <c r="ED1" s="440" t="s">
        <v>680</v>
      </c>
      <c r="EE1" s="440" t="s">
        <v>682</v>
      </c>
      <c r="EF1" s="440" t="s">
        <v>684</v>
      </c>
      <c r="EG1" s="440" t="s">
        <v>686</v>
      </c>
      <c r="EH1" s="443" t="s">
        <v>286</v>
      </c>
      <c r="EI1" s="440" t="s">
        <v>688</v>
      </c>
      <c r="EJ1" s="440" t="s">
        <v>287</v>
      </c>
      <c r="EK1" s="440" t="s">
        <v>690</v>
      </c>
      <c r="EL1" s="440" t="s">
        <v>692</v>
      </c>
      <c r="EM1" s="440" t="s">
        <v>288</v>
      </c>
      <c r="EN1" s="440" t="s">
        <v>694</v>
      </c>
      <c r="EO1" s="440" t="s">
        <v>696</v>
      </c>
      <c r="EP1" s="440" t="s">
        <v>289</v>
      </c>
      <c r="EQ1" s="440" t="s">
        <v>698</v>
      </c>
      <c r="ER1" s="440" t="s">
        <v>700</v>
      </c>
      <c r="ES1" s="440" t="s">
        <v>702</v>
      </c>
      <c r="ET1" s="440" t="s">
        <v>290</v>
      </c>
      <c r="EU1" s="440" t="s">
        <v>704</v>
      </c>
      <c r="EV1" s="440" t="s">
        <v>706</v>
      </c>
      <c r="EW1" s="443" t="s">
        <v>291</v>
      </c>
      <c r="EX1" s="440" t="s">
        <v>292</v>
      </c>
      <c r="EY1" s="440" t="s">
        <v>708</v>
      </c>
      <c r="EZ1" s="440" t="s">
        <v>710</v>
      </c>
      <c r="FA1" s="440" t="s">
        <v>712</v>
      </c>
      <c r="FB1" s="440" t="s">
        <v>714</v>
      </c>
      <c r="FC1" s="440" t="s">
        <v>293</v>
      </c>
      <c r="FD1" s="440" t="s">
        <v>716</v>
      </c>
      <c r="FE1" s="440" t="s">
        <v>718</v>
      </c>
      <c r="FF1" s="440" t="s">
        <v>720</v>
      </c>
      <c r="FG1" s="440" t="s">
        <v>722</v>
      </c>
      <c r="FH1" s="440" t="s">
        <v>724</v>
      </c>
      <c r="FI1" s="440" t="s">
        <v>294</v>
      </c>
      <c r="FJ1" s="440" t="s">
        <v>727</v>
      </c>
      <c r="FK1" s="440" t="s">
        <v>295</v>
      </c>
      <c r="FL1" s="440" t="s">
        <v>730</v>
      </c>
      <c r="FM1" s="440" t="s">
        <v>731</v>
      </c>
      <c r="FN1" s="440" t="s">
        <v>733</v>
      </c>
      <c r="FO1" s="440" t="s">
        <v>296</v>
      </c>
      <c r="FP1" s="440" t="s">
        <v>736</v>
      </c>
      <c r="FQ1" s="440" t="s">
        <v>737</v>
      </c>
      <c r="FR1" s="440" t="s">
        <v>739</v>
      </c>
      <c r="FS1" s="440" t="s">
        <v>297</v>
      </c>
      <c r="FT1" s="440" t="s">
        <v>742</v>
      </c>
      <c r="FU1" s="440" t="s">
        <v>744</v>
      </c>
      <c r="FV1" s="440" t="s">
        <v>746</v>
      </c>
      <c r="FW1" s="443" t="s">
        <v>298</v>
      </c>
      <c r="FX1" s="443" t="s">
        <v>299</v>
      </c>
      <c r="FY1" s="440" t="s">
        <v>305</v>
      </c>
      <c r="FZ1" s="440" t="s">
        <v>748</v>
      </c>
      <c r="GA1" s="440" t="s">
        <v>750</v>
      </c>
      <c r="GB1" s="440" t="s">
        <v>752</v>
      </c>
      <c r="GC1" s="440" t="s">
        <v>754</v>
      </c>
      <c r="GD1" s="440" t="s">
        <v>756</v>
      </c>
      <c r="GE1" s="440" t="s">
        <v>758</v>
      </c>
      <c r="GF1" s="443" t="s">
        <v>300</v>
      </c>
      <c r="GG1" s="440" t="s">
        <v>306</v>
      </c>
      <c r="GH1" s="440" t="s">
        <v>760</v>
      </c>
      <c r="GI1" s="440" t="s">
        <v>762</v>
      </c>
      <c r="GJ1" s="440" t="s">
        <v>763</v>
      </c>
      <c r="GK1" s="440" t="s">
        <v>307</v>
      </c>
      <c r="GL1" s="440" t="s">
        <v>766</v>
      </c>
      <c r="GM1" s="440" t="s">
        <v>767</v>
      </c>
      <c r="GN1" s="443" t="s">
        <v>301</v>
      </c>
      <c r="GO1" s="440" t="s">
        <v>302</v>
      </c>
      <c r="GP1" s="440" t="s">
        <v>769</v>
      </c>
      <c r="GQ1" s="440" t="s">
        <v>771</v>
      </c>
      <c r="GR1" s="440" t="s">
        <v>773</v>
      </c>
      <c r="GS1" s="440" t="s">
        <v>775</v>
      </c>
      <c r="GT1" s="440" t="s">
        <v>777</v>
      </c>
      <c r="GU1" s="443" t="s">
        <v>303</v>
      </c>
      <c r="GV1" s="440" t="s">
        <v>304</v>
      </c>
      <c r="GW1" s="440" t="s">
        <v>779</v>
      </c>
      <c r="GX1" s="440" t="s">
        <v>781</v>
      </c>
      <c r="GY1" s="440" t="s">
        <v>783</v>
      </c>
      <c r="GZ1" s="440" t="s">
        <v>785</v>
      </c>
      <c r="HA1" s="440" t="s">
        <v>787</v>
      </c>
      <c r="HB1" s="440" t="s">
        <v>789</v>
      </c>
      <c r="HC1" s="439" t="s">
        <v>308</v>
      </c>
      <c r="HD1" s="443" t="s">
        <v>309</v>
      </c>
      <c r="HE1" s="440" t="s">
        <v>310</v>
      </c>
      <c r="HF1" s="440" t="s">
        <v>791</v>
      </c>
      <c r="HG1" s="440" t="s">
        <v>793</v>
      </c>
      <c r="HH1" s="440" t="s">
        <v>795</v>
      </c>
      <c r="HI1" s="440" t="s">
        <v>797</v>
      </c>
      <c r="HJ1" s="440" t="s">
        <v>311</v>
      </c>
      <c r="HK1" s="440" t="s">
        <v>800</v>
      </c>
      <c r="HL1" s="440" t="s">
        <v>328</v>
      </c>
      <c r="HM1" s="440" t="s">
        <v>838</v>
      </c>
      <c r="HN1" s="440" t="s">
        <v>840</v>
      </c>
      <c r="HO1" s="440" t="s">
        <v>842</v>
      </c>
      <c r="HP1" s="443" t="s">
        <v>312</v>
      </c>
      <c r="HQ1" s="440" t="s">
        <v>802</v>
      </c>
      <c r="HR1" s="440" t="s">
        <v>804</v>
      </c>
      <c r="HS1" s="440" t="s">
        <v>313</v>
      </c>
      <c r="HT1" s="440" t="s">
        <v>807</v>
      </c>
      <c r="HU1" s="440" t="s">
        <v>809</v>
      </c>
      <c r="HV1" s="440" t="s">
        <v>810</v>
      </c>
      <c r="HW1" s="440" t="s">
        <v>812</v>
      </c>
      <c r="HX1" s="443" t="s">
        <v>314</v>
      </c>
      <c r="HY1" s="440" t="s">
        <v>814</v>
      </c>
      <c r="HZ1" s="440" t="s">
        <v>816</v>
      </c>
      <c r="IA1" s="440" t="s">
        <v>818</v>
      </c>
      <c r="IB1" s="440" t="s">
        <v>315</v>
      </c>
      <c r="IC1" s="440" t="s">
        <v>820</v>
      </c>
      <c r="ID1" s="440" t="s">
        <v>822</v>
      </c>
      <c r="IE1" s="440" t="s">
        <v>316</v>
      </c>
      <c r="IF1" s="440" t="s">
        <v>824</v>
      </c>
      <c r="IG1" s="440" t="s">
        <v>826</v>
      </c>
      <c r="IH1" s="440" t="s">
        <v>317</v>
      </c>
      <c r="II1" s="440" t="s">
        <v>828</v>
      </c>
      <c r="IJ1" s="440" t="s">
        <v>830</v>
      </c>
      <c r="IK1" s="440" t="s">
        <v>832</v>
      </c>
      <c r="IL1" s="440" t="s">
        <v>834</v>
      </c>
      <c r="IM1" s="440" t="s">
        <v>318</v>
      </c>
      <c r="IN1" s="440" t="s">
        <v>836</v>
      </c>
      <c r="IO1" s="443" t="s">
        <v>319</v>
      </c>
      <c r="IP1" s="440" t="s">
        <v>844</v>
      </c>
      <c r="IQ1" s="440" t="s">
        <v>846</v>
      </c>
      <c r="IR1" s="440" t="s">
        <v>320</v>
      </c>
      <c r="IS1" s="440" t="s">
        <v>848</v>
      </c>
      <c r="IT1" s="440" t="s">
        <v>850</v>
      </c>
      <c r="IU1" s="440" t="s">
        <v>852</v>
      </c>
      <c r="IV1" s="443" t="s">
        <v>321</v>
      </c>
      <c r="IW1" s="440" t="s">
        <v>854</v>
      </c>
      <c r="IX1" s="440" t="s">
        <v>322</v>
      </c>
      <c r="IY1" s="440" t="s">
        <v>857</v>
      </c>
      <c r="IZ1" s="440" t="s">
        <v>859</v>
      </c>
      <c r="JA1" s="440" t="s">
        <v>861</v>
      </c>
      <c r="JB1" s="440" t="s">
        <v>863</v>
      </c>
      <c r="JC1" s="440" t="s">
        <v>865</v>
      </c>
      <c r="JD1" s="440" t="s">
        <v>867</v>
      </c>
      <c r="JE1" s="440" t="s">
        <v>323</v>
      </c>
      <c r="JF1" s="440" t="s">
        <v>870</v>
      </c>
      <c r="JG1" s="440" t="s">
        <v>872</v>
      </c>
      <c r="JH1" s="440" t="s">
        <v>874</v>
      </c>
      <c r="JI1" s="440" t="s">
        <v>876</v>
      </c>
      <c r="JJ1" s="440" t="s">
        <v>878</v>
      </c>
      <c r="JK1" s="440" t="s">
        <v>880</v>
      </c>
      <c r="JL1" s="440" t="s">
        <v>882</v>
      </c>
      <c r="JM1" s="440" t="s">
        <v>884</v>
      </c>
      <c r="JN1" s="440" t="s">
        <v>324</v>
      </c>
      <c r="JO1" s="440" t="s">
        <v>887</v>
      </c>
      <c r="JP1" s="440" t="s">
        <v>889</v>
      </c>
      <c r="JQ1" s="440" t="s">
        <v>891</v>
      </c>
      <c r="JR1" s="440" t="s">
        <v>893</v>
      </c>
      <c r="JS1" s="440" t="s">
        <v>894</v>
      </c>
      <c r="JT1" s="440" t="s">
        <v>896</v>
      </c>
      <c r="JU1" s="440" t="s">
        <v>898</v>
      </c>
      <c r="JV1" s="440" t="s">
        <v>900</v>
      </c>
      <c r="JW1" s="440" t="s">
        <v>902</v>
      </c>
      <c r="JX1" s="440" t="s">
        <v>904</v>
      </c>
      <c r="JY1" s="440" t="s">
        <v>906</v>
      </c>
      <c r="JZ1" s="440" t="s">
        <v>908</v>
      </c>
      <c r="KA1" s="440" t="s">
        <v>910</v>
      </c>
      <c r="KB1" s="440" t="s">
        <v>912</v>
      </c>
      <c r="KC1" s="440" t="s">
        <v>914</v>
      </c>
      <c r="KD1" s="440" t="s">
        <v>916</v>
      </c>
      <c r="KE1" s="440" t="s">
        <v>918</v>
      </c>
      <c r="KF1" s="440" t="s">
        <v>920</v>
      </c>
      <c r="KG1" s="440" t="s">
        <v>922</v>
      </c>
      <c r="KH1" s="440" t="s">
        <v>924</v>
      </c>
      <c r="KI1" s="440" t="s">
        <v>926</v>
      </c>
      <c r="KJ1" s="440" t="s">
        <v>928</v>
      </c>
      <c r="KK1" s="440" t="s">
        <v>930</v>
      </c>
      <c r="KL1" s="440" t="s">
        <v>932</v>
      </c>
      <c r="KM1" s="440" t="s">
        <v>934</v>
      </c>
      <c r="KN1" s="440" t="s">
        <v>936</v>
      </c>
      <c r="KO1" s="443" t="s">
        <v>325</v>
      </c>
      <c r="KP1" s="440" t="s">
        <v>938</v>
      </c>
      <c r="KQ1" s="440" t="s">
        <v>326</v>
      </c>
      <c r="KR1" s="440" t="s">
        <v>941</v>
      </c>
      <c r="KS1" s="440" t="s">
        <v>943</v>
      </c>
      <c r="KT1" s="440" t="s">
        <v>945</v>
      </c>
      <c r="KU1" s="440" t="s">
        <v>947</v>
      </c>
      <c r="KV1" s="440" t="s">
        <v>327</v>
      </c>
      <c r="KW1" s="440" t="s">
        <v>950</v>
      </c>
      <c r="KX1" s="440" t="s">
        <v>952</v>
      </c>
      <c r="KY1" s="440" t="s">
        <v>954</v>
      </c>
      <c r="KZ1" s="440" t="s">
        <v>956</v>
      </c>
      <c r="LA1" s="440" t="s">
        <v>958</v>
      </c>
      <c r="LB1" s="440" t="s">
        <v>960</v>
      </c>
      <c r="LC1" s="440" t="s">
        <v>962</v>
      </c>
      <c r="LD1" s="439" t="s">
        <v>329</v>
      </c>
      <c r="LE1" s="443" t="s">
        <v>330</v>
      </c>
      <c r="LF1" s="440" t="s">
        <v>331</v>
      </c>
      <c r="LG1" s="440" t="s">
        <v>345</v>
      </c>
      <c r="LH1" s="440" t="s">
        <v>964</v>
      </c>
      <c r="LI1" s="440" t="s">
        <v>966</v>
      </c>
      <c r="LJ1" s="440" t="s">
        <v>968</v>
      </c>
      <c r="LK1" s="440" t="s">
        <v>970</v>
      </c>
      <c r="LL1" s="440" t="s">
        <v>346</v>
      </c>
      <c r="LM1" s="440" t="s">
        <v>972</v>
      </c>
      <c r="LN1" s="440" t="s">
        <v>347</v>
      </c>
      <c r="LO1" s="440" t="s">
        <v>974</v>
      </c>
      <c r="LP1" s="440" t="s">
        <v>332</v>
      </c>
      <c r="LQ1" s="440" t="s">
        <v>976</v>
      </c>
      <c r="LR1" s="440" t="s">
        <v>348</v>
      </c>
      <c r="LS1" s="440" t="s">
        <v>978</v>
      </c>
      <c r="LT1" s="440" t="s">
        <v>980</v>
      </c>
      <c r="LU1" s="440" t="s">
        <v>349</v>
      </c>
      <c r="LV1" s="443" t="s">
        <v>333</v>
      </c>
      <c r="LW1" s="440" t="s">
        <v>334</v>
      </c>
      <c r="LX1" s="440" t="s">
        <v>982</v>
      </c>
      <c r="LY1" s="440" t="s">
        <v>984</v>
      </c>
      <c r="LZ1" s="440" t="s">
        <v>985</v>
      </c>
      <c r="MA1" s="440" t="s">
        <v>987</v>
      </c>
      <c r="MB1" s="440" t="s">
        <v>988</v>
      </c>
      <c r="MC1" s="440" t="s">
        <v>990</v>
      </c>
      <c r="MD1" s="440" t="s">
        <v>992</v>
      </c>
      <c r="ME1" s="440" t="s">
        <v>994</v>
      </c>
      <c r="MF1" s="440" t="s">
        <v>996</v>
      </c>
      <c r="MG1" s="440" t="s">
        <v>335</v>
      </c>
      <c r="MH1" s="440" t="s">
        <v>999</v>
      </c>
      <c r="MI1" s="440" t="s">
        <v>1000</v>
      </c>
      <c r="MJ1" s="440" t="s">
        <v>1002</v>
      </c>
      <c r="MK1" s="440" t="s">
        <v>336</v>
      </c>
      <c r="ML1" s="440" t="s">
        <v>1005</v>
      </c>
      <c r="MM1" s="440" t="s">
        <v>1006</v>
      </c>
      <c r="MN1" s="440" t="s">
        <v>1008</v>
      </c>
      <c r="MO1" s="440" t="s">
        <v>1010</v>
      </c>
      <c r="MP1" s="440" t="s">
        <v>337</v>
      </c>
      <c r="MQ1" s="440" t="s">
        <v>1013</v>
      </c>
      <c r="MR1" s="440" t="s">
        <v>1015</v>
      </c>
      <c r="MS1" s="440" t="s">
        <v>1017</v>
      </c>
      <c r="MT1" s="440" t="s">
        <v>1019</v>
      </c>
      <c r="MU1" s="440" t="s">
        <v>338</v>
      </c>
      <c r="MV1" s="440" t="s">
        <v>1022</v>
      </c>
      <c r="MW1" s="440" t="s">
        <v>1024</v>
      </c>
      <c r="MX1" s="440" t="s">
        <v>1026</v>
      </c>
      <c r="MY1" s="440" t="s">
        <v>1028</v>
      </c>
      <c r="MZ1" s="440" t="s">
        <v>1030</v>
      </c>
      <c r="NA1" s="440" t="s">
        <v>1032</v>
      </c>
      <c r="NB1" s="440" t="s">
        <v>1034</v>
      </c>
      <c r="NC1" s="440" t="s">
        <v>1036</v>
      </c>
      <c r="ND1" s="440" t="s">
        <v>1038</v>
      </c>
      <c r="NE1" s="440" t="s">
        <v>1040</v>
      </c>
      <c r="NF1" s="440" t="s">
        <v>1042</v>
      </c>
      <c r="NG1" s="440" t="s">
        <v>1043</v>
      </c>
      <c r="NH1" s="443" t="s">
        <v>339</v>
      </c>
      <c r="NI1" s="440" t="s">
        <v>340</v>
      </c>
      <c r="NJ1" s="440" t="s">
        <v>1045</v>
      </c>
      <c r="NK1" s="440" t="s">
        <v>1047</v>
      </c>
      <c r="NL1" s="440" t="s">
        <v>1049</v>
      </c>
      <c r="NM1" s="440" t="s">
        <v>1051</v>
      </c>
      <c r="NN1" s="443" t="s">
        <v>341</v>
      </c>
      <c r="NO1" s="440" t="s">
        <v>342</v>
      </c>
      <c r="NP1" s="440" t="s">
        <v>1052</v>
      </c>
      <c r="NQ1" s="440" t="s">
        <v>343</v>
      </c>
      <c r="NR1" s="440" t="s">
        <v>1054</v>
      </c>
      <c r="NS1" s="440" t="s">
        <v>1056</v>
      </c>
      <c r="NT1" s="440" t="s">
        <v>344</v>
      </c>
      <c r="NU1" s="440" t="s">
        <v>1058</v>
      </c>
      <c r="NV1" s="439" t="s">
        <v>350</v>
      </c>
      <c r="NW1" s="443" t="s">
        <v>351</v>
      </c>
      <c r="NX1" s="440" t="s">
        <v>352</v>
      </c>
      <c r="NY1" s="440" t="s">
        <v>1061</v>
      </c>
      <c r="NZ1" s="440" t="s">
        <v>1063</v>
      </c>
      <c r="OA1" s="440" t="s">
        <v>353</v>
      </c>
      <c r="OB1" s="440" t="s">
        <v>363</v>
      </c>
      <c r="OC1" s="440" t="s">
        <v>1065</v>
      </c>
      <c r="OD1" s="440" t="s">
        <v>1067</v>
      </c>
      <c r="OE1" s="440" t="s">
        <v>1069</v>
      </c>
      <c r="OF1" s="440" t="s">
        <v>1071</v>
      </c>
      <c r="OG1" s="440" t="s">
        <v>1073</v>
      </c>
      <c r="OH1" s="440" t="s">
        <v>1075</v>
      </c>
      <c r="OI1" s="440" t="s">
        <v>1077</v>
      </c>
      <c r="OJ1" s="440" t="s">
        <v>1079</v>
      </c>
      <c r="OK1" s="440" t="s">
        <v>1081</v>
      </c>
      <c r="OL1" s="440" t="s">
        <v>1083</v>
      </c>
      <c r="OM1" s="440" t="s">
        <v>1085</v>
      </c>
      <c r="ON1" s="440" t="s">
        <v>1087</v>
      </c>
      <c r="OO1" s="440" t="s">
        <v>1089</v>
      </c>
      <c r="OP1" s="440" t="s">
        <v>1091</v>
      </c>
      <c r="OQ1" s="440" t="s">
        <v>1093</v>
      </c>
      <c r="OR1" s="440" t="s">
        <v>1095</v>
      </c>
      <c r="OS1" s="440" t="s">
        <v>1097</v>
      </c>
      <c r="OT1" s="440" t="s">
        <v>1099</v>
      </c>
      <c r="OU1" s="440" t="s">
        <v>1101</v>
      </c>
      <c r="OV1" s="440" t="s">
        <v>1103</v>
      </c>
      <c r="OW1" s="440" t="s">
        <v>1105</v>
      </c>
      <c r="OX1" s="440" t="s">
        <v>1107</v>
      </c>
      <c r="OY1" s="440" t="s">
        <v>364</v>
      </c>
      <c r="OZ1" s="440" t="s">
        <v>1110</v>
      </c>
      <c r="PA1" s="440" t="s">
        <v>1112</v>
      </c>
      <c r="PB1" s="440" t="s">
        <v>1113</v>
      </c>
      <c r="PC1" s="440" t="s">
        <v>1115</v>
      </c>
      <c r="PD1" s="440" t="s">
        <v>1117</v>
      </c>
      <c r="PE1" s="440" t="s">
        <v>1119</v>
      </c>
      <c r="PF1" s="440" t="s">
        <v>1121</v>
      </c>
      <c r="PG1" s="440" t="s">
        <v>1123</v>
      </c>
      <c r="PH1" s="440" t="s">
        <v>1125</v>
      </c>
      <c r="PI1" s="440" t="s">
        <v>1127</v>
      </c>
      <c r="PJ1" s="440" t="s">
        <v>1129</v>
      </c>
      <c r="PK1" s="440" t="s">
        <v>1131</v>
      </c>
      <c r="PL1" s="440" t="s">
        <v>1133</v>
      </c>
      <c r="PM1" s="440" t="s">
        <v>1135</v>
      </c>
      <c r="PN1" s="440" t="s">
        <v>1137</v>
      </c>
      <c r="PO1" s="440" t="s">
        <v>1139</v>
      </c>
      <c r="PP1" s="440" t="s">
        <v>1141</v>
      </c>
      <c r="PQ1" s="440" t="s">
        <v>1143</v>
      </c>
      <c r="PR1" s="440" t="s">
        <v>1145</v>
      </c>
      <c r="PS1" s="440" t="s">
        <v>1147</v>
      </c>
      <c r="PT1" s="440" t="s">
        <v>1149</v>
      </c>
      <c r="PU1" s="440" t="s">
        <v>1151</v>
      </c>
      <c r="PV1" s="440" t="s">
        <v>1153</v>
      </c>
      <c r="PW1" s="440" t="s">
        <v>1155</v>
      </c>
      <c r="PX1" s="440" t="s">
        <v>1157</v>
      </c>
      <c r="PY1" s="440" t="s">
        <v>1159</v>
      </c>
      <c r="PZ1" s="440" t="s">
        <v>354</v>
      </c>
      <c r="QA1" s="440" t="s">
        <v>1161</v>
      </c>
      <c r="QB1" s="440" t="s">
        <v>1163</v>
      </c>
      <c r="QC1" s="440" t="s">
        <v>1165</v>
      </c>
      <c r="QD1" s="440" t="s">
        <v>1167</v>
      </c>
      <c r="QE1" s="440" t="s">
        <v>1169</v>
      </c>
      <c r="QF1" s="443" t="s">
        <v>355</v>
      </c>
      <c r="QG1" s="440" t="s">
        <v>356</v>
      </c>
      <c r="QH1" s="440" t="s">
        <v>1171</v>
      </c>
      <c r="QI1" s="440" t="s">
        <v>1173</v>
      </c>
      <c r="QJ1" s="440" t="s">
        <v>1175</v>
      </c>
      <c r="QK1" s="440" t="s">
        <v>1177</v>
      </c>
      <c r="QL1" s="440" t="s">
        <v>1179</v>
      </c>
      <c r="QM1" s="440" t="s">
        <v>1181</v>
      </c>
      <c r="QN1" s="443" t="s">
        <v>357</v>
      </c>
      <c r="QO1" s="440" t="s">
        <v>1183</v>
      </c>
      <c r="QP1" s="440" t="s">
        <v>358</v>
      </c>
      <c r="QQ1" s="440" t="s">
        <v>365</v>
      </c>
      <c r="QR1" s="440" t="s">
        <v>1185</v>
      </c>
      <c r="QS1" s="440" t="s">
        <v>1187</v>
      </c>
      <c r="QT1" s="440" t="s">
        <v>1189</v>
      </c>
      <c r="QU1" s="440" t="s">
        <v>1191</v>
      </c>
      <c r="QV1" s="440" t="s">
        <v>1193</v>
      </c>
      <c r="QW1" s="440" t="s">
        <v>1195</v>
      </c>
      <c r="QX1" s="440" t="s">
        <v>1197</v>
      </c>
      <c r="QY1" s="440" t="s">
        <v>1199</v>
      </c>
      <c r="QZ1" s="440" t="s">
        <v>1201</v>
      </c>
      <c r="RA1" s="440" t="s">
        <v>1203</v>
      </c>
      <c r="RB1" s="440" t="s">
        <v>1205</v>
      </c>
      <c r="RC1" s="440" t="s">
        <v>1207</v>
      </c>
      <c r="RD1" s="440" t="s">
        <v>1209</v>
      </c>
      <c r="RE1" s="440" t="s">
        <v>1211</v>
      </c>
      <c r="RF1" s="443" t="s">
        <v>359</v>
      </c>
      <c r="RG1" s="440" t="s">
        <v>360</v>
      </c>
      <c r="RH1" s="440" t="s">
        <v>1213</v>
      </c>
      <c r="RI1" s="440" t="s">
        <v>1215</v>
      </c>
      <c r="RJ1" s="443" t="s">
        <v>361</v>
      </c>
      <c r="RK1" s="440" t="s">
        <v>362</v>
      </c>
      <c r="RL1" s="440" t="s">
        <v>1217</v>
      </c>
      <c r="RM1" s="440" t="s">
        <v>1218</v>
      </c>
      <c r="RN1" s="440" t="s">
        <v>1219</v>
      </c>
      <c r="RO1" s="440" t="s">
        <v>1220</v>
      </c>
      <c r="RP1" s="440" t="s">
        <v>1222</v>
      </c>
      <c r="RQ1" s="440" t="s">
        <v>1223</v>
      </c>
      <c r="RR1" s="440" t="s">
        <v>1225</v>
      </c>
      <c r="RS1" s="440" t="s">
        <v>1226</v>
      </c>
      <c r="RT1" s="439" t="s">
        <v>366</v>
      </c>
      <c r="RU1" s="443" t="s">
        <v>367</v>
      </c>
      <c r="RV1" s="440" t="s">
        <v>368</v>
      </c>
      <c r="RW1" s="440" t="s">
        <v>1228</v>
      </c>
      <c r="RX1" s="440" t="s">
        <v>1230</v>
      </c>
      <c r="RY1" s="440" t="s">
        <v>369</v>
      </c>
      <c r="RZ1" s="440" t="s">
        <v>1232</v>
      </c>
      <c r="SA1" s="440" t="s">
        <v>1234</v>
      </c>
      <c r="SB1" s="440" t="s">
        <v>1236</v>
      </c>
      <c r="SC1" s="440" t="s">
        <v>1238</v>
      </c>
      <c r="SD1" s="443" t="s">
        <v>370</v>
      </c>
      <c r="SE1" s="440" t="s">
        <v>371</v>
      </c>
      <c r="SF1" s="440" t="s">
        <v>1240</v>
      </c>
      <c r="SG1" s="440" t="s">
        <v>1242</v>
      </c>
      <c r="SH1" s="440" t="s">
        <v>1244</v>
      </c>
      <c r="SI1" s="440" t="s">
        <v>1246</v>
      </c>
      <c r="SJ1" s="440" t="s">
        <v>1248</v>
      </c>
      <c r="SK1" s="440" t="s">
        <v>1250</v>
      </c>
      <c r="SL1" s="440" t="s">
        <v>1252</v>
      </c>
      <c r="SM1" s="440" t="s">
        <v>1254</v>
      </c>
      <c r="SN1" s="440" t="s">
        <v>1256</v>
      </c>
      <c r="SO1" s="440" t="s">
        <v>1258</v>
      </c>
      <c r="SP1" s="440" t="s">
        <v>1260</v>
      </c>
      <c r="SQ1" s="440" t="s">
        <v>1262</v>
      </c>
      <c r="SR1" s="440" t="s">
        <v>1264</v>
      </c>
      <c r="SS1" s="440" t="s">
        <v>1266</v>
      </c>
      <c r="ST1" s="440" t="s">
        <v>1268</v>
      </c>
      <c r="SU1" s="439" t="s">
        <v>372</v>
      </c>
      <c r="SV1" s="443" t="s">
        <v>373</v>
      </c>
      <c r="SW1" s="440" t="s">
        <v>374</v>
      </c>
      <c r="SX1" s="440" t="s">
        <v>1270</v>
      </c>
      <c r="SY1" s="440" t="s">
        <v>1272</v>
      </c>
      <c r="SZ1" s="440" t="s">
        <v>1274</v>
      </c>
      <c r="TA1" s="440" t="s">
        <v>1276</v>
      </c>
      <c r="TB1" s="440" t="s">
        <v>1278</v>
      </c>
      <c r="TC1" s="440" t="s">
        <v>375</v>
      </c>
      <c r="TD1" s="440" t="s">
        <v>1280</v>
      </c>
      <c r="TE1" s="440" t="s">
        <v>1282</v>
      </c>
      <c r="TF1" s="440" t="s">
        <v>1284</v>
      </c>
      <c r="TG1" s="440" t="s">
        <v>1286</v>
      </c>
      <c r="TH1" s="440" t="s">
        <v>1288</v>
      </c>
      <c r="TI1" s="440" t="s">
        <v>1290</v>
      </c>
      <c r="TJ1" s="443" t="s">
        <v>376</v>
      </c>
      <c r="TK1" s="440" t="s">
        <v>377</v>
      </c>
      <c r="TL1" s="440" t="s">
        <v>378</v>
      </c>
      <c r="TM1" s="440" t="s">
        <v>1292</v>
      </c>
      <c r="TN1" s="440" t="s">
        <v>1294</v>
      </c>
      <c r="TO1" s="440" t="s">
        <v>1295</v>
      </c>
      <c r="TP1" s="440" t="s">
        <v>1297</v>
      </c>
      <c r="TQ1" s="440" t="s">
        <v>1299</v>
      </c>
      <c r="TR1" s="440" t="s">
        <v>1301</v>
      </c>
      <c r="TS1" s="440" t="s">
        <v>1303</v>
      </c>
      <c r="TT1" s="440" t="s">
        <v>1305</v>
      </c>
      <c r="TU1" s="440" t="s">
        <v>1307</v>
      </c>
      <c r="TV1" s="440" t="s">
        <v>1309</v>
      </c>
      <c r="TW1" s="440" t="s">
        <v>1311</v>
      </c>
      <c r="TX1" s="440" t="s">
        <v>1313</v>
      </c>
      <c r="TY1" s="440" t="s">
        <v>1315</v>
      </c>
      <c r="TZ1" s="440" t="s">
        <v>1317</v>
      </c>
      <c r="UA1" s="440" t="s">
        <v>1319</v>
      </c>
      <c r="UB1" s="440" t="s">
        <v>1321</v>
      </c>
      <c r="UC1" s="439" t="s">
        <v>1323</v>
      </c>
      <c r="UD1" s="440" t="s">
        <v>1325</v>
      </c>
      <c r="UE1" s="440" t="s">
        <v>1327</v>
      </c>
      <c r="UF1" s="440" t="s">
        <v>1329</v>
      </c>
      <c r="UG1" s="440" t="s">
        <v>1331</v>
      </c>
      <c r="UH1" s="440" t="s">
        <v>1333</v>
      </c>
      <c r="UI1" s="441"/>
    </row>
    <row r="2" spans="1:555" s="122" customFormat="1" ht="14.45" hidden="1" x14ac:dyDescent="0.3">
      <c r="A2" s="437" t="s">
        <v>1356</v>
      </c>
      <c r="B2" s="437" t="s">
        <v>1358</v>
      </c>
      <c r="C2" s="437" t="s">
        <v>470</v>
      </c>
      <c r="D2" s="437" t="s">
        <v>1357</v>
      </c>
      <c r="E2" s="437" t="s">
        <v>1359</v>
      </c>
      <c r="F2" s="437" t="s">
        <v>471</v>
      </c>
      <c r="G2" s="438" t="s">
        <v>1360</v>
      </c>
      <c r="H2" s="437" t="s">
        <v>1361</v>
      </c>
      <c r="I2" s="437" t="s">
        <v>1362</v>
      </c>
      <c r="J2" s="437" t="s">
        <v>1447</v>
      </c>
      <c r="K2" s="437" t="s">
        <v>1363</v>
      </c>
      <c r="L2" s="437" t="s">
        <v>1364</v>
      </c>
      <c r="M2" s="437" t="s">
        <v>1365</v>
      </c>
      <c r="N2" s="437" t="s">
        <v>1366</v>
      </c>
      <c r="O2" s="437" t="s">
        <v>1367</v>
      </c>
      <c r="P2" s="437" t="s">
        <v>1472</v>
      </c>
      <c r="Q2" s="437" t="s">
        <v>1507</v>
      </c>
      <c r="R2" s="432" t="str">
        <f>+Presupuesto!D11</f>
        <v>Recurrente</v>
      </c>
      <c r="S2" s="432" t="str">
        <f>+Presupuesto!E11</f>
        <v>Programa / Proyecto 2017</v>
      </c>
      <c r="T2" s="437"/>
      <c r="U2" s="437" t="s">
        <v>393</v>
      </c>
      <c r="V2" s="437" t="s">
        <v>411</v>
      </c>
      <c r="W2" s="437" t="s">
        <v>394</v>
      </c>
      <c r="X2" s="437" t="s">
        <v>395</v>
      </c>
      <c r="Y2" s="437" t="s">
        <v>396</v>
      </c>
      <c r="Z2" s="437" t="s">
        <v>397</v>
      </c>
      <c r="AA2" s="437" t="s">
        <v>398</v>
      </c>
      <c r="AB2" s="437" t="s">
        <v>399</v>
      </c>
      <c r="AC2" s="437" t="s">
        <v>400</v>
      </c>
      <c r="AD2" s="437" t="s">
        <v>401</v>
      </c>
      <c r="AE2" s="437" t="s">
        <v>402</v>
      </c>
      <c r="AF2" s="437" t="s">
        <v>403</v>
      </c>
      <c r="AG2" s="437"/>
      <c r="AH2" s="437" t="s">
        <v>419</v>
      </c>
      <c r="AI2" s="437" t="s">
        <v>420</v>
      </c>
      <c r="AJ2" s="437" t="s">
        <v>421</v>
      </c>
      <c r="AK2" s="437" t="s">
        <v>422</v>
      </c>
      <c r="AL2" s="437" t="s">
        <v>423</v>
      </c>
      <c r="AM2" s="437" t="s">
        <v>426</v>
      </c>
      <c r="AN2" s="437" t="s">
        <v>424</v>
      </c>
      <c r="AO2" s="437" t="s">
        <v>425</v>
      </c>
      <c r="AP2" s="437" t="s">
        <v>427</v>
      </c>
      <c r="AQ2" s="437" t="s">
        <v>428</v>
      </c>
      <c r="AR2" s="437" t="s">
        <v>429</v>
      </c>
      <c r="AS2" s="437" t="s">
        <v>430</v>
      </c>
      <c r="AT2" s="437" t="s">
        <v>431</v>
      </c>
      <c r="AU2" s="437" t="s">
        <v>432</v>
      </c>
      <c r="AV2" s="437" t="s">
        <v>433</v>
      </c>
      <c r="AW2" s="437" t="s">
        <v>434</v>
      </c>
      <c r="AX2" s="437" t="s">
        <v>435</v>
      </c>
      <c r="AY2" s="437" t="s">
        <v>436</v>
      </c>
      <c r="AZ2" s="437" t="s">
        <v>437</v>
      </c>
      <c r="BA2" s="437" t="s">
        <v>438</v>
      </c>
      <c r="BB2" s="437" t="s">
        <v>439</v>
      </c>
      <c r="BC2" s="437" t="s">
        <v>440</v>
      </c>
      <c r="BD2" s="437" t="s">
        <v>441</v>
      </c>
      <c r="BE2" s="437" t="s">
        <v>442</v>
      </c>
      <c r="BF2" s="437" t="s">
        <v>443</v>
      </c>
      <c r="BG2" s="437" t="s">
        <v>444</v>
      </c>
      <c r="BH2" s="437" t="s">
        <v>445</v>
      </c>
      <c r="BI2" s="437" t="s">
        <v>446</v>
      </c>
      <c r="BJ2" s="437" t="s">
        <v>447</v>
      </c>
      <c r="BK2" s="437" t="s">
        <v>448</v>
      </c>
      <c r="BL2" s="437" t="s">
        <v>449</v>
      </c>
      <c r="BM2" s="437" t="s">
        <v>450</v>
      </c>
      <c r="BN2" s="437" t="s">
        <v>451</v>
      </c>
      <c r="BO2" s="437" t="s">
        <v>452</v>
      </c>
      <c r="BP2" s="437" t="s">
        <v>453</v>
      </c>
      <c r="BQ2" s="437" t="s">
        <v>454</v>
      </c>
      <c r="BR2" s="437" t="s">
        <v>455</v>
      </c>
      <c r="BS2" s="437" t="s">
        <v>456</v>
      </c>
      <c r="BT2" s="437" t="s">
        <v>457</v>
      </c>
      <c r="BU2" s="437" t="s">
        <v>458</v>
      </c>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7"/>
      <c r="FK2" s="437"/>
      <c r="FL2" s="437"/>
      <c r="FM2" s="437"/>
      <c r="FN2" s="437"/>
      <c r="FO2" s="437"/>
      <c r="FP2" s="437"/>
      <c r="FQ2" s="437"/>
      <c r="FR2" s="437"/>
      <c r="FS2" s="437"/>
      <c r="FT2" s="437"/>
      <c r="FU2" s="437"/>
      <c r="FV2" s="437"/>
      <c r="FW2" s="437"/>
      <c r="FX2" s="437"/>
      <c r="FY2" s="437"/>
      <c r="FZ2" s="437"/>
      <c r="GA2" s="437"/>
      <c r="GB2" s="437"/>
      <c r="GC2" s="437"/>
      <c r="GD2" s="437"/>
      <c r="GE2" s="437"/>
      <c r="GF2" s="437"/>
      <c r="GG2" s="437"/>
      <c r="GH2" s="437"/>
      <c r="GI2" s="437"/>
      <c r="GJ2" s="437"/>
      <c r="GK2" s="437"/>
      <c r="GL2" s="437"/>
      <c r="GM2" s="437"/>
      <c r="GN2" s="437"/>
      <c r="GO2" s="437"/>
      <c r="GP2" s="437"/>
      <c r="GQ2" s="437"/>
      <c r="GR2" s="437"/>
      <c r="GS2" s="437"/>
      <c r="GT2" s="437"/>
      <c r="GU2" s="437"/>
      <c r="GV2" s="437"/>
      <c r="GW2" s="437"/>
      <c r="GX2" s="437"/>
      <c r="GY2" s="437"/>
      <c r="GZ2" s="437"/>
      <c r="HA2" s="437"/>
      <c r="HB2" s="437"/>
      <c r="HC2" s="437"/>
      <c r="HD2" s="437"/>
      <c r="HE2" s="437"/>
      <c r="HF2" s="437"/>
      <c r="HG2" s="437"/>
      <c r="HH2" s="437"/>
      <c r="HI2" s="437"/>
      <c r="HJ2" s="437"/>
      <c r="HK2" s="437"/>
      <c r="HL2" s="437"/>
      <c r="HM2" s="437"/>
      <c r="HN2" s="437"/>
      <c r="HO2" s="437"/>
      <c r="HP2" s="437"/>
      <c r="HQ2" s="437"/>
      <c r="HR2" s="437"/>
      <c r="HS2" s="437"/>
      <c r="HT2" s="437"/>
      <c r="HU2" s="437"/>
      <c r="HV2" s="437"/>
      <c r="HW2" s="437"/>
      <c r="HX2" s="437"/>
      <c r="HY2" s="437"/>
      <c r="HZ2" s="437"/>
      <c r="IA2" s="437"/>
      <c r="IB2" s="437"/>
      <c r="IC2" s="437"/>
      <c r="ID2" s="437"/>
      <c r="IE2" s="437"/>
      <c r="IF2" s="437"/>
      <c r="IG2" s="437"/>
      <c r="IH2" s="437"/>
      <c r="II2" s="437"/>
      <c r="IJ2" s="437"/>
      <c r="IK2" s="437"/>
      <c r="IL2" s="437"/>
      <c r="IM2" s="437"/>
      <c r="IN2" s="437"/>
      <c r="IO2" s="437"/>
      <c r="IP2" s="437"/>
      <c r="IQ2" s="437"/>
      <c r="IR2" s="437"/>
      <c r="IS2" s="437"/>
      <c r="IT2" s="437"/>
      <c r="IU2" s="437"/>
      <c r="IV2" s="437"/>
      <c r="IW2" s="437"/>
      <c r="IX2" s="437"/>
      <c r="IY2" s="437"/>
      <c r="IZ2" s="437"/>
      <c r="JA2" s="437"/>
      <c r="JB2" s="437"/>
      <c r="JC2" s="437"/>
      <c r="JD2" s="437"/>
      <c r="JE2" s="437"/>
      <c r="JF2" s="437"/>
      <c r="JG2" s="437"/>
      <c r="JH2" s="437"/>
      <c r="JI2" s="437"/>
      <c r="JJ2" s="437"/>
      <c r="JK2" s="437"/>
      <c r="JL2" s="437"/>
      <c r="JM2" s="437"/>
      <c r="JN2" s="437"/>
      <c r="JO2" s="437"/>
      <c r="JP2" s="437"/>
      <c r="JQ2" s="437"/>
      <c r="JR2" s="437"/>
      <c r="JS2" s="437"/>
      <c r="JT2" s="437"/>
      <c r="JU2" s="437"/>
      <c r="JV2" s="437"/>
      <c r="JW2" s="437"/>
      <c r="JX2" s="437"/>
      <c r="JY2" s="437"/>
      <c r="JZ2" s="437"/>
      <c r="KA2" s="437"/>
      <c r="KB2" s="437"/>
      <c r="KC2" s="437"/>
      <c r="KD2" s="437"/>
      <c r="KE2" s="437"/>
      <c r="KF2" s="437"/>
      <c r="KG2" s="437"/>
      <c r="KH2" s="437"/>
      <c r="KI2" s="437"/>
      <c r="KJ2" s="437"/>
      <c r="KK2" s="437"/>
      <c r="KL2" s="437"/>
      <c r="KM2" s="437"/>
      <c r="KN2" s="437"/>
      <c r="KO2" s="437"/>
      <c r="KP2" s="437"/>
      <c r="KQ2" s="437"/>
      <c r="KR2" s="437"/>
      <c r="KS2" s="437"/>
      <c r="KT2" s="437"/>
      <c r="KU2" s="437"/>
      <c r="KV2" s="437"/>
      <c r="KW2" s="437"/>
      <c r="KX2" s="437"/>
      <c r="KY2" s="437"/>
      <c r="KZ2" s="437"/>
      <c r="LA2" s="437"/>
      <c r="LB2" s="437"/>
      <c r="LC2" s="437"/>
      <c r="LD2" s="437"/>
      <c r="LE2" s="437"/>
      <c r="LF2" s="437"/>
      <c r="LG2" s="437"/>
      <c r="LH2" s="437"/>
      <c r="LI2" s="437"/>
      <c r="LJ2" s="437"/>
      <c r="LK2" s="437"/>
      <c r="LL2" s="437"/>
      <c r="LM2" s="437"/>
      <c r="LN2" s="437"/>
      <c r="LO2" s="437"/>
      <c r="LP2" s="437"/>
      <c r="LQ2" s="437"/>
      <c r="LR2" s="437"/>
      <c r="LS2" s="437"/>
      <c r="LT2" s="437"/>
      <c r="LU2" s="437"/>
      <c r="LV2" s="437"/>
      <c r="LW2" s="437"/>
      <c r="LX2" s="437"/>
      <c r="LY2" s="437"/>
      <c r="LZ2" s="437"/>
      <c r="MA2" s="437"/>
      <c r="MB2" s="437"/>
      <c r="MC2" s="437"/>
      <c r="MD2" s="437"/>
      <c r="ME2" s="437"/>
      <c r="MF2" s="437"/>
      <c r="MG2" s="437"/>
      <c r="MH2" s="437"/>
      <c r="MI2" s="437"/>
      <c r="MJ2" s="437"/>
      <c r="MK2" s="437"/>
      <c r="ML2" s="437"/>
      <c r="MM2" s="437"/>
      <c r="MN2" s="437"/>
      <c r="MO2" s="437"/>
      <c r="MP2" s="437"/>
      <c r="MQ2" s="437"/>
      <c r="MR2" s="437"/>
      <c r="MS2" s="437"/>
      <c r="MT2" s="437"/>
      <c r="MU2" s="437"/>
      <c r="MV2" s="437"/>
      <c r="MW2" s="437"/>
      <c r="MX2" s="437"/>
      <c r="MY2" s="437"/>
      <c r="MZ2" s="437"/>
      <c r="NA2" s="437"/>
      <c r="NB2" s="437"/>
      <c r="NC2" s="437"/>
      <c r="ND2" s="437"/>
      <c r="NE2" s="437"/>
      <c r="NF2" s="437"/>
      <c r="NG2" s="437"/>
      <c r="NH2" s="437"/>
      <c r="NI2" s="437"/>
      <c r="NJ2" s="437"/>
      <c r="NK2" s="437"/>
      <c r="NL2" s="437"/>
      <c r="NM2" s="437"/>
      <c r="NN2" s="437"/>
      <c r="NO2" s="437"/>
      <c r="NP2" s="437"/>
      <c r="NQ2" s="437"/>
      <c r="NR2" s="437"/>
      <c r="NS2" s="437"/>
      <c r="NT2" s="437"/>
      <c r="NU2" s="437"/>
      <c r="NV2" s="437"/>
      <c r="NW2" s="437"/>
      <c r="NX2" s="437"/>
      <c r="NY2" s="437"/>
      <c r="NZ2" s="437"/>
      <c r="OA2" s="437"/>
      <c r="OB2" s="437"/>
      <c r="OC2" s="437"/>
      <c r="OD2" s="437"/>
      <c r="OE2" s="437"/>
      <c r="OF2" s="437"/>
      <c r="OG2" s="437"/>
      <c r="OH2" s="437"/>
      <c r="OI2" s="437"/>
      <c r="OJ2" s="437"/>
      <c r="OK2" s="437"/>
      <c r="OL2" s="437"/>
      <c r="OM2" s="437"/>
      <c r="ON2" s="437"/>
      <c r="OO2" s="437"/>
      <c r="OP2" s="437"/>
      <c r="OQ2" s="437"/>
      <c r="OR2" s="437"/>
      <c r="OS2" s="437"/>
      <c r="OT2" s="437"/>
      <c r="OU2" s="437"/>
      <c r="OV2" s="437"/>
      <c r="OW2" s="437"/>
      <c r="OX2" s="437"/>
      <c r="OY2" s="437"/>
      <c r="OZ2" s="437"/>
      <c r="PA2" s="437"/>
      <c r="PB2" s="437"/>
      <c r="PC2" s="437"/>
      <c r="PD2" s="437"/>
      <c r="PE2" s="437"/>
      <c r="PF2" s="437"/>
      <c r="PG2" s="437"/>
      <c r="PH2" s="437"/>
      <c r="PI2" s="437"/>
      <c r="PJ2" s="437"/>
      <c r="PK2" s="437"/>
      <c r="PL2" s="437"/>
      <c r="PM2" s="437"/>
      <c r="PN2" s="437"/>
      <c r="PO2" s="437"/>
      <c r="PP2" s="437"/>
      <c r="PQ2" s="437"/>
      <c r="PR2" s="437"/>
      <c r="PS2" s="437"/>
      <c r="PT2" s="437"/>
      <c r="PU2" s="437"/>
      <c r="PV2" s="437"/>
      <c r="PW2" s="437"/>
      <c r="PX2" s="437"/>
      <c r="PY2" s="437"/>
      <c r="PZ2" s="437"/>
      <c r="QA2" s="437"/>
      <c r="QB2" s="437"/>
      <c r="QC2" s="437"/>
      <c r="QD2" s="437"/>
      <c r="QE2" s="437"/>
      <c r="QF2" s="437"/>
      <c r="QG2" s="437"/>
      <c r="QH2" s="437"/>
      <c r="QI2" s="437"/>
      <c r="QJ2" s="437"/>
      <c r="QK2" s="437"/>
      <c r="QL2" s="437"/>
      <c r="QM2" s="437"/>
      <c r="QN2" s="437"/>
      <c r="QO2" s="437"/>
      <c r="QP2" s="437"/>
      <c r="QQ2" s="437"/>
      <c r="QR2" s="437"/>
      <c r="QS2" s="437"/>
      <c r="QT2" s="437"/>
      <c r="QU2" s="437"/>
      <c r="QV2" s="437"/>
      <c r="QW2" s="437"/>
      <c r="QX2" s="437"/>
      <c r="QY2" s="437"/>
      <c r="QZ2" s="437"/>
      <c r="RA2" s="437"/>
      <c r="RB2" s="437"/>
      <c r="RC2" s="437"/>
      <c r="RD2" s="437"/>
      <c r="RE2" s="437"/>
      <c r="RF2" s="437"/>
      <c r="RG2" s="437"/>
      <c r="RH2" s="437"/>
      <c r="RI2" s="437"/>
      <c r="RJ2" s="437"/>
      <c r="RK2" s="437"/>
      <c r="RL2" s="437"/>
      <c r="RM2" s="437"/>
      <c r="RN2" s="437"/>
      <c r="RO2" s="437"/>
      <c r="RP2" s="437"/>
      <c r="RQ2" s="437"/>
      <c r="RR2" s="437"/>
      <c r="RS2" s="437"/>
      <c r="RT2" s="437"/>
      <c r="RU2" s="437"/>
      <c r="RV2" s="437"/>
      <c r="RW2" s="437"/>
      <c r="RX2" s="437"/>
      <c r="RY2" s="437"/>
      <c r="RZ2" s="437"/>
      <c r="SA2" s="437"/>
      <c r="SB2" s="437"/>
      <c r="SC2" s="437"/>
      <c r="SD2" s="437"/>
      <c r="SE2" s="437"/>
      <c r="SF2" s="437"/>
      <c r="SG2" s="437"/>
      <c r="SH2" s="437"/>
      <c r="SI2" s="437"/>
      <c r="SJ2" s="437"/>
      <c r="SK2" s="437"/>
      <c r="SL2" s="437"/>
      <c r="SM2" s="437"/>
      <c r="SN2" s="437"/>
      <c r="SO2" s="437"/>
      <c r="SP2" s="437"/>
      <c r="SQ2" s="437"/>
      <c r="SR2" s="437"/>
      <c r="SS2" s="437"/>
      <c r="ST2" s="437"/>
      <c r="SU2" s="437"/>
      <c r="SV2" s="437"/>
      <c r="SW2" s="437"/>
      <c r="SX2" s="437"/>
      <c r="SY2" s="437"/>
      <c r="SZ2" s="437"/>
      <c r="TA2" s="437"/>
      <c r="TB2" s="437"/>
      <c r="TC2" s="437"/>
      <c r="TD2" s="437"/>
      <c r="TE2" s="437"/>
      <c r="TF2" s="437"/>
      <c r="TG2" s="437"/>
      <c r="TH2" s="437"/>
      <c r="TI2" s="437"/>
      <c r="TJ2" s="437"/>
      <c r="TK2" s="437"/>
      <c r="TL2" s="437"/>
      <c r="TM2" s="437"/>
      <c r="TN2" s="437"/>
      <c r="TO2" s="437"/>
      <c r="TP2" s="437"/>
      <c r="TQ2" s="437"/>
      <c r="TR2" s="437"/>
      <c r="TS2" s="437"/>
      <c r="TT2" s="437"/>
      <c r="TU2" s="437"/>
      <c r="TV2" s="437"/>
      <c r="TW2" s="437"/>
      <c r="TX2" s="437"/>
      <c r="TY2" s="437"/>
      <c r="TZ2" s="437"/>
      <c r="UA2" s="437"/>
      <c r="UB2" s="437"/>
      <c r="UC2" s="437"/>
      <c r="UD2" s="437"/>
      <c r="UE2" s="437"/>
      <c r="UF2" s="437"/>
      <c r="UG2" s="437"/>
      <c r="UH2" s="437"/>
      <c r="UI2" s="437"/>
    </row>
    <row r="3" spans="1:555" s="122" customFormat="1" ht="14.45" hidden="1" x14ac:dyDescent="0.3">
      <c r="A3" s="435"/>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6">
        <v>2500</v>
      </c>
      <c r="AI3" s="436">
        <v>1900</v>
      </c>
      <c r="AJ3" s="436">
        <v>1650</v>
      </c>
      <c r="AK3" s="436">
        <v>1580</v>
      </c>
      <c r="AL3" s="436">
        <v>2250</v>
      </c>
      <c r="AM3" s="436">
        <v>1650</v>
      </c>
      <c r="AN3" s="436">
        <v>1400</v>
      </c>
      <c r="AO3" s="436">
        <v>1340</v>
      </c>
      <c r="AP3" s="436">
        <v>2000</v>
      </c>
      <c r="AQ3" s="436">
        <v>1400</v>
      </c>
      <c r="AR3" s="436">
        <v>1150</v>
      </c>
      <c r="AS3" s="436">
        <v>1100</v>
      </c>
      <c r="AT3" s="436">
        <v>1750</v>
      </c>
      <c r="AU3" s="436">
        <v>1150</v>
      </c>
      <c r="AV3" s="436">
        <v>900</v>
      </c>
      <c r="AW3" s="436">
        <v>860</v>
      </c>
      <c r="AX3" s="436">
        <v>1200</v>
      </c>
      <c r="AY3" s="436">
        <v>900</v>
      </c>
      <c r="AZ3" s="436">
        <v>650</v>
      </c>
      <c r="BA3" s="436">
        <v>620</v>
      </c>
      <c r="BB3" s="434">
        <f>+'Cuadro Resumen'!C213</f>
        <v>5759.1495000000004</v>
      </c>
      <c r="BC3" s="434">
        <f>+'Cuadro Resumen'!D213</f>
        <v>5307.4515000000001</v>
      </c>
      <c r="BD3" s="434">
        <f>+'Cuadro Resumen'!E213</f>
        <v>6775.47</v>
      </c>
      <c r="BE3" s="434">
        <f>+'Cuadro Resumen'!F213</f>
        <v>6323.7719999999999</v>
      </c>
      <c r="BF3" s="434">
        <f>+'Cuadro Resumen'!C214</f>
        <v>5081.6025</v>
      </c>
      <c r="BG3" s="434">
        <f>+'Cuadro Resumen'!D214</f>
        <v>4629.9045000000006</v>
      </c>
      <c r="BH3" s="434">
        <f>+'Cuadro Resumen'!E214</f>
        <v>6097.9230000000007</v>
      </c>
      <c r="BI3" s="434">
        <f>+'Cuadro Resumen'!F214</f>
        <v>5646.2250000000004</v>
      </c>
      <c r="BJ3" s="434">
        <f>+'Cuadro Resumen'!C215</f>
        <v>4404.0555000000004</v>
      </c>
      <c r="BK3" s="434">
        <f>+'Cuadro Resumen'!D215</f>
        <v>4065.2820000000002</v>
      </c>
      <c r="BL3" s="434">
        <f>+'Cuadro Resumen'!E215</f>
        <v>5420.3760000000002</v>
      </c>
      <c r="BM3" s="434">
        <f>+'Cuadro Resumen'!F215</f>
        <v>4968.6779999999999</v>
      </c>
      <c r="BN3" s="434">
        <f>+'Cuadro Resumen'!C216</f>
        <v>3726.5085000000004</v>
      </c>
      <c r="BO3" s="434">
        <f>+'Cuadro Resumen'!D216</f>
        <v>3387.7350000000001</v>
      </c>
      <c r="BP3" s="434">
        <f>+'Cuadro Resumen'!E216</f>
        <v>4742.8290000000006</v>
      </c>
      <c r="BQ3" s="434">
        <f>+'Cuadro Resumen'!F216</f>
        <v>4404.0555000000004</v>
      </c>
      <c r="BR3" s="434">
        <f>+'Cuadro Resumen'!C217</f>
        <v>3274.8105</v>
      </c>
      <c r="BS3" s="434">
        <f>+'Cuadro Resumen'!D217</f>
        <v>3048.9615000000003</v>
      </c>
      <c r="BT3" s="434">
        <f>+'Cuadro Resumen'!E217</f>
        <v>4178.2065000000002</v>
      </c>
      <c r="BU3" s="434">
        <f>+'Cuadro Resumen'!F217</f>
        <v>3839.433</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thickBot="1" x14ac:dyDescent="0.35"/>
    <row r="5" spans="1:555" ht="52.15" thickBot="1" x14ac:dyDescent="0.35">
      <c r="C5" s="87" t="s">
        <v>384</v>
      </c>
      <c r="D5" s="198">
        <f>SUMIF(C:C,$C$10,D:D)</f>
        <v>237500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67">
        <f>SUM(F17:F51)</f>
        <v>60000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3" t="s">
        <v>1739</v>
      </c>
      <c r="E13" s="93"/>
      <c r="F13" s="93"/>
      <c r="G13" s="93"/>
      <c r="H13" s="76"/>
      <c r="I13" s="76"/>
      <c r="J13" s="76"/>
      <c r="K13" s="112"/>
    </row>
    <row r="14" spans="1:555" ht="24" x14ac:dyDescent="0.25">
      <c r="B14" s="93"/>
      <c r="C14" s="497" t="s">
        <v>1739</v>
      </c>
      <c r="D14" s="499" t="s">
        <v>1875</v>
      </c>
      <c r="E14" s="93"/>
      <c r="F14" s="93"/>
      <c r="G14" s="93"/>
      <c r="H14" s="76"/>
      <c r="I14" s="76"/>
      <c r="J14" s="76"/>
      <c r="K14" s="112"/>
    </row>
    <row r="15" spans="1:555" thickBot="1" x14ac:dyDescent="0.35">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ht="15.75" thickBot="1" x14ac:dyDescent="0.3">
      <c r="C17" s="524" t="s">
        <v>431</v>
      </c>
      <c r="D17" s="221">
        <v>5</v>
      </c>
      <c r="E17" s="219">
        <f t="shared" ref="E17:E22" si="0">HLOOKUP(C17,$AH$2:$BU$3,2,0)</f>
        <v>1750</v>
      </c>
      <c r="F17" s="97">
        <f t="shared" ref="F17:F51" si="1">D17*E17</f>
        <v>8750</v>
      </c>
      <c r="G17" s="161" t="s">
        <v>128</v>
      </c>
      <c r="H17" s="142" t="s">
        <v>760</v>
      </c>
      <c r="I17" s="130" t="str">
        <f>VLOOKUP(H17,Presupuesto!$B$11:$C$565,2,0)</f>
        <v>VIATICOS NACIONALES</v>
      </c>
      <c r="J17" s="218" t="s">
        <v>1363</v>
      </c>
      <c r="K17" s="98" t="s">
        <v>397</v>
      </c>
    </row>
    <row r="18" spans="3:11" ht="15.75" thickBot="1" x14ac:dyDescent="0.3">
      <c r="C18" s="524" t="s">
        <v>431</v>
      </c>
      <c r="D18" s="221">
        <v>5</v>
      </c>
      <c r="E18" s="219">
        <f t="shared" si="0"/>
        <v>1750</v>
      </c>
      <c r="F18" s="97">
        <f t="shared" ref="F18:F24" si="2">D18*E18</f>
        <v>8750</v>
      </c>
      <c r="G18" s="161" t="s">
        <v>128</v>
      </c>
      <c r="H18" s="142" t="s">
        <v>760</v>
      </c>
      <c r="I18" s="130" t="str">
        <f>VLOOKUP(H18,Presupuesto!$B$11:$C$565,2,0)</f>
        <v>VIATICOS NACIONALES</v>
      </c>
      <c r="J18" s="218" t="str">
        <f t="shared" ref="J18:J51" si="3">$J$17</f>
        <v>Gestión Administrativa y  financiera en apoyo al Desarrollo Académico</v>
      </c>
      <c r="K18" s="98" t="s">
        <v>402</v>
      </c>
    </row>
    <row r="19" spans="3:11" ht="15.75" thickBot="1" x14ac:dyDescent="0.3">
      <c r="C19" s="524" t="s">
        <v>431</v>
      </c>
      <c r="D19" s="221">
        <v>5</v>
      </c>
      <c r="E19" s="219">
        <f t="shared" si="0"/>
        <v>1750</v>
      </c>
      <c r="F19" s="97">
        <f t="shared" si="2"/>
        <v>8750</v>
      </c>
      <c r="G19" s="161" t="s">
        <v>128</v>
      </c>
      <c r="H19" s="142" t="s">
        <v>760</v>
      </c>
      <c r="I19" s="130" t="str">
        <f>VLOOKUP(H19,Presupuesto!$B$11:$C$565,2,0)</f>
        <v>VIATICOS NACIONALES</v>
      </c>
      <c r="J19" s="218" t="str">
        <f t="shared" si="3"/>
        <v>Gestión Administrativa y  financiera en apoyo al Desarrollo Académico</v>
      </c>
      <c r="K19" s="98" t="s">
        <v>397</v>
      </c>
    </row>
    <row r="20" spans="3:11" ht="15.75" thickBot="1" x14ac:dyDescent="0.3">
      <c r="C20" s="524" t="s">
        <v>431</v>
      </c>
      <c r="D20" s="221">
        <v>5</v>
      </c>
      <c r="E20" s="219">
        <f t="shared" si="0"/>
        <v>1750</v>
      </c>
      <c r="F20" s="97">
        <f t="shared" si="2"/>
        <v>8750</v>
      </c>
      <c r="G20" s="161" t="s">
        <v>128</v>
      </c>
      <c r="H20" s="142" t="s">
        <v>760</v>
      </c>
      <c r="I20" s="130" t="str">
        <f>VLOOKUP(H20,Presupuesto!$B$11:$C$565,2,0)</f>
        <v>VIATICOS NACIONALES</v>
      </c>
      <c r="J20" s="218" t="str">
        <f t="shared" si="3"/>
        <v>Gestión Administrativa y  financiera en apoyo al Desarrollo Académico</v>
      </c>
      <c r="K20" s="98" t="s">
        <v>402</v>
      </c>
    </row>
    <row r="21" spans="3:11" ht="15.75" thickBot="1" x14ac:dyDescent="0.3">
      <c r="C21" s="524" t="s">
        <v>419</v>
      </c>
      <c r="D21" s="221">
        <v>5</v>
      </c>
      <c r="E21" s="219">
        <f t="shared" si="0"/>
        <v>2500</v>
      </c>
      <c r="F21" s="97">
        <f t="shared" si="2"/>
        <v>12500</v>
      </c>
      <c r="G21" s="161" t="s">
        <v>128</v>
      </c>
      <c r="H21" s="142" t="s">
        <v>760</v>
      </c>
      <c r="I21" s="130" t="str">
        <f>VLOOKUP(H21,Presupuesto!$B$11:$C$565,2,0)</f>
        <v>VIATICOS NACIONALES</v>
      </c>
      <c r="J21" s="218" t="str">
        <f t="shared" si="3"/>
        <v>Gestión Administrativa y  financiera en apoyo al Desarrollo Académico</v>
      </c>
      <c r="K21" s="98" t="s">
        <v>397</v>
      </c>
    </row>
    <row r="22" spans="3:11" x14ac:dyDescent="0.25">
      <c r="C22" s="524" t="s">
        <v>419</v>
      </c>
      <c r="D22" s="221">
        <v>5</v>
      </c>
      <c r="E22" s="219">
        <f t="shared" si="0"/>
        <v>2500</v>
      </c>
      <c r="F22" s="97">
        <f t="shared" si="2"/>
        <v>12500</v>
      </c>
      <c r="G22" s="161" t="s">
        <v>128</v>
      </c>
      <c r="H22" s="142" t="s">
        <v>760</v>
      </c>
      <c r="I22" s="130" t="str">
        <f>VLOOKUP(H22,Presupuesto!$B$11:$C$565,2,0)</f>
        <v>VIATICOS NACIONALES</v>
      </c>
      <c r="J22" s="218" t="str">
        <f t="shared" si="3"/>
        <v>Gestión Administrativa y  financiera en apoyo al Desarrollo Académico</v>
      </c>
      <c r="K22" s="98" t="s">
        <v>402</v>
      </c>
    </row>
    <row r="23" spans="3:11" ht="14.45" x14ac:dyDescent="0.3">
      <c r="C23" s="141"/>
      <c r="D23" s="158"/>
      <c r="E23" s="123"/>
      <c r="F23" s="97">
        <f t="shared" si="2"/>
        <v>0</v>
      </c>
      <c r="G23" s="161"/>
      <c r="H23" s="142"/>
      <c r="I23" s="130" t="e">
        <f>VLOOKUP(H23,Presupuesto!$B$11:$C$565,2,0)</f>
        <v>#N/A</v>
      </c>
      <c r="J23" s="98" t="str">
        <f t="shared" si="3"/>
        <v>Gestión Administrativa y  financiera en apoyo al Desarrollo Académico</v>
      </c>
      <c r="K23" s="98" t="s">
        <v>411</v>
      </c>
    </row>
    <row r="24" spans="3:11" ht="14.45" x14ac:dyDescent="0.3">
      <c r="C24" s="141"/>
      <c r="D24" s="158"/>
      <c r="E24" s="123"/>
      <c r="F24" s="97">
        <f t="shared" si="2"/>
        <v>0</v>
      </c>
      <c r="G24" s="161"/>
      <c r="H24" s="142"/>
      <c r="I24" s="130" t="e">
        <f>VLOOKUP(H24,Presupuesto!$B$11:$C$565,2,0)</f>
        <v>#N/A</v>
      </c>
      <c r="J24" s="98" t="str">
        <f t="shared" si="3"/>
        <v>Gestión Administrativa y  financiera en apoyo al Desarrollo Académico</v>
      </c>
      <c r="K24" s="98" t="s">
        <v>411</v>
      </c>
    </row>
    <row r="25" spans="3:11" ht="14.45" x14ac:dyDescent="0.3">
      <c r="C25" s="141"/>
      <c r="D25" s="158"/>
      <c r="E25" s="123"/>
      <c r="F25" s="97">
        <f t="shared" si="1"/>
        <v>0</v>
      </c>
      <c r="G25" s="161"/>
      <c r="H25" s="142"/>
      <c r="I25" s="130" t="e">
        <f>VLOOKUP(H25,Presupuesto!$B$11:$C$565,2,0)</f>
        <v>#N/A</v>
      </c>
      <c r="J25" s="98" t="str">
        <f t="shared" si="3"/>
        <v>Gestión Administrativa y  financiera en apoyo al Desarrollo Académico</v>
      </c>
      <c r="K25" s="98" t="s">
        <v>411</v>
      </c>
    </row>
    <row r="26" spans="3:11" ht="14.45" x14ac:dyDescent="0.3">
      <c r="C26" s="141"/>
      <c r="D26" s="158"/>
      <c r="E26" s="123"/>
      <c r="F26" s="97">
        <f t="shared" si="1"/>
        <v>0</v>
      </c>
      <c r="G26" s="161"/>
      <c r="H26" s="142"/>
      <c r="I26" s="130" t="e">
        <f>VLOOKUP(H26,Presupuesto!$B$11:$C$565,2,0)</f>
        <v>#N/A</v>
      </c>
      <c r="J26" s="98" t="str">
        <f t="shared" si="3"/>
        <v>Gestión Administrativa y  financiera en apoyo al Desarrollo Académico</v>
      </c>
      <c r="K26" s="98" t="s">
        <v>411</v>
      </c>
    </row>
    <row r="27" spans="3:11" ht="14.45" x14ac:dyDescent="0.3">
      <c r="C27" s="141"/>
      <c r="D27" s="158"/>
      <c r="E27" s="123"/>
      <c r="F27" s="97">
        <f t="shared" si="1"/>
        <v>0</v>
      </c>
      <c r="G27" s="161"/>
      <c r="H27" s="142"/>
      <c r="I27" s="130" t="e">
        <f>VLOOKUP(H27,Presupuesto!$B$11:$C$565,2,0)</f>
        <v>#N/A</v>
      </c>
      <c r="J27" s="98" t="str">
        <f t="shared" si="3"/>
        <v>Gestión Administrativa y  financiera en apoyo al Desarrollo Académico</v>
      </c>
      <c r="K27" s="98" t="s">
        <v>411</v>
      </c>
    </row>
    <row r="28" spans="3:11" ht="14.45" x14ac:dyDescent="0.3">
      <c r="C28" s="141"/>
      <c r="D28" s="158"/>
      <c r="E28" s="123"/>
      <c r="F28" s="97">
        <f t="shared" si="1"/>
        <v>0</v>
      </c>
      <c r="G28" s="161"/>
      <c r="H28" s="142"/>
      <c r="I28" s="130" t="e">
        <f>VLOOKUP(H28,Presupuesto!$B$11:$C$565,2,0)</f>
        <v>#N/A</v>
      </c>
      <c r="J28" s="98" t="str">
        <f t="shared" si="3"/>
        <v>Gestión Administrativa y  financiera en apoyo al Desarrollo Académico</v>
      </c>
      <c r="K28" s="98" t="s">
        <v>411</v>
      </c>
    </row>
    <row r="29" spans="3:11" ht="14.45" x14ac:dyDescent="0.3">
      <c r="C29" s="141"/>
      <c r="D29" s="158"/>
      <c r="E29" s="123"/>
      <c r="F29" s="97">
        <f t="shared" si="1"/>
        <v>0</v>
      </c>
      <c r="G29" s="161"/>
      <c r="H29" s="142"/>
      <c r="I29" s="130" t="e">
        <f>VLOOKUP(H29,Presupuesto!$B$11:$C$565,2,0)</f>
        <v>#N/A</v>
      </c>
      <c r="J29" s="98" t="str">
        <f t="shared" si="3"/>
        <v>Gestión Administrativa y  financiera en apoyo al Desarrollo Académico</v>
      </c>
      <c r="K29" s="98" t="s">
        <v>411</v>
      </c>
    </row>
    <row r="30" spans="3:11" ht="14.45" x14ac:dyDescent="0.3">
      <c r="C30" s="141"/>
      <c r="D30" s="158"/>
      <c r="E30" s="123"/>
      <c r="F30" s="97">
        <f t="shared" si="1"/>
        <v>0</v>
      </c>
      <c r="G30" s="161"/>
      <c r="H30" s="142"/>
      <c r="I30" s="130" t="e">
        <f>VLOOKUP(H30,Presupuesto!$B$11:$C$565,2,0)</f>
        <v>#N/A</v>
      </c>
      <c r="J30" s="98" t="str">
        <f t="shared" si="3"/>
        <v>Gestión Administrativa y  financiera en apoyo al Desarrollo Académico</v>
      </c>
      <c r="K30" s="98" t="s">
        <v>411</v>
      </c>
    </row>
    <row r="31" spans="3:11" ht="14.45" x14ac:dyDescent="0.3">
      <c r="C31" s="141"/>
      <c r="D31" s="158"/>
      <c r="E31" s="123"/>
      <c r="F31" s="97">
        <f t="shared" si="1"/>
        <v>0</v>
      </c>
      <c r="G31" s="161"/>
      <c r="H31" s="142"/>
      <c r="I31" s="130" t="e">
        <f>VLOOKUP(H31,Presupuesto!$B$11:$C$565,2,0)</f>
        <v>#N/A</v>
      </c>
      <c r="J31" s="98" t="str">
        <f t="shared" si="3"/>
        <v>Gestión Administrativa y  financiera en apoyo al Desarrollo Académico</v>
      </c>
      <c r="K31" s="98" t="s">
        <v>411</v>
      </c>
    </row>
    <row r="32" spans="3:11" ht="14.45" x14ac:dyDescent="0.3">
      <c r="C32" s="141"/>
      <c r="D32" s="158"/>
      <c r="E32" s="123"/>
      <c r="F32" s="97">
        <f t="shared" si="1"/>
        <v>0</v>
      </c>
      <c r="G32" s="161"/>
      <c r="H32" s="142"/>
      <c r="I32" s="130" t="e">
        <f>VLOOKUP(H32,Presupuesto!$B$11:$C$565,2,0)</f>
        <v>#N/A</v>
      </c>
      <c r="J32" s="98" t="str">
        <f t="shared" si="3"/>
        <v>Gestión Administrativa y  financiera en apoyo al Desarrollo Académico</v>
      </c>
      <c r="K32" s="98" t="s">
        <v>411</v>
      </c>
    </row>
    <row r="33" spans="3:11" ht="14.45" x14ac:dyDescent="0.3">
      <c r="C33" s="141"/>
      <c r="D33" s="158"/>
      <c r="E33" s="123"/>
      <c r="F33" s="97">
        <f t="shared" si="1"/>
        <v>0</v>
      </c>
      <c r="G33" s="161"/>
      <c r="H33" s="142"/>
      <c r="I33" s="130" t="e">
        <f>VLOOKUP(H33,Presupuesto!$B$11:$C$565,2,0)</f>
        <v>#N/A</v>
      </c>
      <c r="J33" s="98" t="str">
        <f t="shared" si="3"/>
        <v>Gestión Administrativa y  financiera en apoyo al Desarrollo Académico</v>
      </c>
      <c r="K33" s="98" t="s">
        <v>411</v>
      </c>
    </row>
    <row r="34" spans="3:11" ht="14.45" x14ac:dyDescent="0.3">
      <c r="C34" s="141"/>
      <c r="D34" s="158"/>
      <c r="E34" s="123"/>
      <c r="F34" s="97">
        <f t="shared" si="1"/>
        <v>0</v>
      </c>
      <c r="G34" s="161"/>
      <c r="H34" s="142"/>
      <c r="I34" s="130" t="e">
        <f>VLOOKUP(H34,Presupuesto!$B$11:$C$565,2,0)</f>
        <v>#N/A</v>
      </c>
      <c r="J34" s="98" t="str">
        <f t="shared" si="3"/>
        <v>Gestión Administrativa y  financiera en apoyo al Desarrollo Académico</v>
      </c>
      <c r="K34" s="98" t="s">
        <v>411</v>
      </c>
    </row>
    <row r="35" spans="3:11" ht="14.45" x14ac:dyDescent="0.3">
      <c r="C35" s="141"/>
      <c r="D35" s="158"/>
      <c r="E35" s="123"/>
      <c r="F35" s="97">
        <f t="shared" si="1"/>
        <v>0</v>
      </c>
      <c r="G35" s="161"/>
      <c r="H35" s="142"/>
      <c r="I35" s="130" t="e">
        <f>VLOOKUP(H35,Presupuesto!$B$11:$C$565,2,0)</f>
        <v>#N/A</v>
      </c>
      <c r="J35" s="98" t="str">
        <f t="shared" si="3"/>
        <v>Gestión Administrativa y  financiera en apoyo al Desarrollo Académico</v>
      </c>
      <c r="K35" s="98" t="s">
        <v>411</v>
      </c>
    </row>
    <row r="36" spans="3:11" ht="14.45" x14ac:dyDescent="0.3">
      <c r="C36" s="141"/>
      <c r="D36" s="158"/>
      <c r="E36" s="123"/>
      <c r="F36" s="97">
        <f t="shared" si="1"/>
        <v>0</v>
      </c>
      <c r="G36" s="161"/>
      <c r="H36" s="142"/>
      <c r="I36" s="130" t="e">
        <f>VLOOKUP(H36,Presupuesto!$B$11:$C$565,2,0)</f>
        <v>#N/A</v>
      </c>
      <c r="J36" s="98" t="str">
        <f t="shared" si="3"/>
        <v>Gestión Administrativa y  financiera en apoyo al Desarrollo Académico</v>
      </c>
      <c r="K36" s="98" t="s">
        <v>411</v>
      </c>
    </row>
    <row r="37" spans="3:11" ht="14.45" x14ac:dyDescent="0.3">
      <c r="C37" s="141"/>
      <c r="D37" s="158"/>
      <c r="E37" s="123"/>
      <c r="F37" s="97">
        <f t="shared" si="1"/>
        <v>0</v>
      </c>
      <c r="G37" s="161"/>
      <c r="H37" s="142"/>
      <c r="I37" s="130" t="e">
        <f>VLOOKUP(H37,Presupuesto!$B$11:$C$565,2,0)</f>
        <v>#N/A</v>
      </c>
      <c r="J37" s="98" t="str">
        <f t="shared" si="3"/>
        <v>Gestión Administrativa y  financiera en apoyo al Desarrollo Académico</v>
      </c>
      <c r="K37" s="98" t="s">
        <v>411</v>
      </c>
    </row>
    <row r="38" spans="3:11" ht="14.45" x14ac:dyDescent="0.3">
      <c r="C38" s="141"/>
      <c r="D38" s="158"/>
      <c r="E38" s="123"/>
      <c r="F38" s="97">
        <f t="shared" si="1"/>
        <v>0</v>
      </c>
      <c r="G38" s="161"/>
      <c r="H38" s="142"/>
      <c r="I38" s="130" t="e">
        <f>VLOOKUP(H38,Presupuesto!$B$11:$C$565,2,0)</f>
        <v>#N/A</v>
      </c>
      <c r="J38" s="98" t="str">
        <f t="shared" si="3"/>
        <v>Gestión Administrativa y  financiera en apoyo al Desarrollo Académico</v>
      </c>
      <c r="K38" s="98" t="s">
        <v>411</v>
      </c>
    </row>
    <row r="39" spans="3:11" ht="14.45" x14ac:dyDescent="0.3">
      <c r="C39" s="143"/>
      <c r="D39" s="151"/>
      <c r="E39" s="118"/>
      <c r="F39" s="97">
        <f t="shared" ref="F39:F45" si="4">D39*E39</f>
        <v>0</v>
      </c>
      <c r="G39" s="161"/>
      <c r="H39" s="144"/>
      <c r="I39" s="130" t="e">
        <f>VLOOKUP(H39,Presupuesto!$B$11:$C$565,2,0)</f>
        <v>#N/A</v>
      </c>
      <c r="J39" s="98" t="str">
        <f t="shared" si="3"/>
        <v>Gestión Administrativa y  financiera en apoyo al Desarrollo Académico</v>
      </c>
      <c r="K39" s="98" t="s">
        <v>411</v>
      </c>
    </row>
    <row r="40" spans="3:11" ht="14.45" x14ac:dyDescent="0.3">
      <c r="C40" s="143"/>
      <c r="D40" s="151"/>
      <c r="E40" s="118"/>
      <c r="F40" s="97">
        <f t="shared" si="4"/>
        <v>0</v>
      </c>
      <c r="G40" s="161"/>
      <c r="H40" s="144"/>
      <c r="I40" s="130" t="e">
        <f>VLOOKUP(H40,Presupuesto!$B$11:$C$565,2,0)</f>
        <v>#N/A</v>
      </c>
      <c r="J40" s="98" t="str">
        <f t="shared" si="3"/>
        <v>Gestión Administrativa y  financiera en apoyo al Desarrollo Académico</v>
      </c>
      <c r="K40" s="98" t="s">
        <v>411</v>
      </c>
    </row>
    <row r="41" spans="3:11" ht="14.45" x14ac:dyDescent="0.3">
      <c r="C41" s="143"/>
      <c r="D41" s="151"/>
      <c r="E41" s="118"/>
      <c r="F41" s="97">
        <f t="shared" si="4"/>
        <v>0</v>
      </c>
      <c r="G41" s="161"/>
      <c r="H41" s="144"/>
      <c r="I41" s="130" t="e">
        <f>VLOOKUP(H41,Presupuesto!$B$11:$C$565,2,0)</f>
        <v>#N/A</v>
      </c>
      <c r="J41" s="98" t="str">
        <f t="shared" si="3"/>
        <v>Gestión Administrativa y  financiera en apoyo al Desarrollo Académico</v>
      </c>
      <c r="K41" s="98" t="s">
        <v>411</v>
      </c>
    </row>
    <row r="42" spans="3:11" ht="14.45" x14ac:dyDescent="0.3">
      <c r="C42" s="143"/>
      <c r="D42" s="151"/>
      <c r="E42" s="118"/>
      <c r="F42" s="97">
        <f t="shared" si="4"/>
        <v>0</v>
      </c>
      <c r="G42" s="161"/>
      <c r="H42" s="144"/>
      <c r="I42" s="130" t="e">
        <f>VLOOKUP(H42,Presupuesto!$B$11:$C$565,2,0)</f>
        <v>#N/A</v>
      </c>
      <c r="J42" s="98" t="str">
        <f t="shared" si="3"/>
        <v>Gestión Administrativa y  financiera en apoyo al Desarrollo Académico</v>
      </c>
      <c r="K42" s="98" t="s">
        <v>411</v>
      </c>
    </row>
    <row r="43" spans="3:11" ht="14.45" x14ac:dyDescent="0.3">
      <c r="C43" s="143"/>
      <c r="D43" s="151"/>
      <c r="E43" s="118"/>
      <c r="F43" s="97">
        <f t="shared" si="4"/>
        <v>0</v>
      </c>
      <c r="G43" s="161"/>
      <c r="H43" s="144"/>
      <c r="I43" s="130" t="e">
        <f>VLOOKUP(H43,Presupuesto!$B$11:$C$565,2,0)</f>
        <v>#N/A</v>
      </c>
      <c r="J43" s="98" t="str">
        <f t="shared" si="3"/>
        <v>Gestión Administrativa y  financiera en apoyo al Desarrollo Académico</v>
      </c>
      <c r="K43" s="98" t="s">
        <v>411</v>
      </c>
    </row>
    <row r="44" spans="3:11" ht="14.45" x14ac:dyDescent="0.3">
      <c r="C44" s="143"/>
      <c r="D44" s="151"/>
      <c r="E44" s="118"/>
      <c r="F44" s="97">
        <f t="shared" si="4"/>
        <v>0</v>
      </c>
      <c r="G44" s="161"/>
      <c r="H44" s="144"/>
      <c r="I44" s="130" t="e">
        <f>VLOOKUP(H44,Presupuesto!$B$11:$C$565,2,0)</f>
        <v>#N/A</v>
      </c>
      <c r="J44" s="98" t="str">
        <f t="shared" si="3"/>
        <v>Gestión Administrativa y  financiera en apoyo al Desarrollo Académico</v>
      </c>
      <c r="K44" s="98" t="s">
        <v>411</v>
      </c>
    </row>
    <row r="45" spans="3:11" ht="14.45" x14ac:dyDescent="0.3">
      <c r="C45" s="143"/>
      <c r="D45" s="151"/>
      <c r="E45" s="118"/>
      <c r="F45" s="97">
        <f t="shared" si="4"/>
        <v>0</v>
      </c>
      <c r="G45" s="161"/>
      <c r="H45" s="144"/>
      <c r="I45" s="130" t="e">
        <f>VLOOKUP(H45,Presupuesto!$B$11:$C$565,2,0)</f>
        <v>#N/A</v>
      </c>
      <c r="J45" s="98" t="str">
        <f t="shared" si="3"/>
        <v>Gestión Administrativa y  financiera en apoyo al Desarrollo Académico</v>
      </c>
      <c r="K45" s="98" t="s">
        <v>411</v>
      </c>
    </row>
    <row r="46" spans="3:11" ht="14.45" x14ac:dyDescent="0.3">
      <c r="C46" s="143"/>
      <c r="D46" s="151"/>
      <c r="E46" s="118"/>
      <c r="F46" s="97">
        <f t="shared" si="1"/>
        <v>0</v>
      </c>
      <c r="G46" s="161"/>
      <c r="H46" s="144"/>
      <c r="I46" s="130" t="e">
        <f>VLOOKUP(H46,Presupuesto!$B$11:$C$565,2,0)</f>
        <v>#N/A</v>
      </c>
      <c r="J46" s="98" t="str">
        <f t="shared" si="3"/>
        <v>Gestión Administrativa y  financiera en apoyo al Desarrollo Académico</v>
      </c>
      <c r="K46" s="98" t="s">
        <v>411</v>
      </c>
    </row>
    <row r="47" spans="3:11" ht="14.45" x14ac:dyDescent="0.3">
      <c r="C47" s="145"/>
      <c r="D47" s="151"/>
      <c r="E47" s="118"/>
      <c r="F47" s="97">
        <f t="shared" si="1"/>
        <v>0</v>
      </c>
      <c r="G47" s="161"/>
      <c r="H47" s="146"/>
      <c r="I47" s="130" t="e">
        <f>VLOOKUP(H47,Presupuesto!$B$11:$C$565,2,0)</f>
        <v>#N/A</v>
      </c>
      <c r="J47" s="98" t="str">
        <f t="shared" si="3"/>
        <v>Gestión Administrativa y  financiera en apoyo al Desarrollo Académico</v>
      </c>
      <c r="K47" s="98" t="s">
        <v>402</v>
      </c>
    </row>
    <row r="48" spans="3:11" ht="14.45" x14ac:dyDescent="0.3">
      <c r="C48" s="145"/>
      <c r="D48" s="151"/>
      <c r="E48" s="118"/>
      <c r="F48" s="97">
        <f t="shared" si="1"/>
        <v>0</v>
      </c>
      <c r="G48" s="161"/>
      <c r="H48" s="146"/>
      <c r="I48" s="130" t="e">
        <f>VLOOKUP(H48,Presupuesto!$B$11:$C$565,2,0)</f>
        <v>#N/A</v>
      </c>
      <c r="J48" s="98" t="str">
        <f t="shared" si="3"/>
        <v>Gestión Administrativa y  financiera en apoyo al Desarrollo Académico</v>
      </c>
      <c r="K48" s="98" t="s">
        <v>411</v>
      </c>
    </row>
    <row r="49" spans="3:11" ht="14.45" x14ac:dyDescent="0.3">
      <c r="C49" s="145"/>
      <c r="D49" s="151"/>
      <c r="E49" s="118"/>
      <c r="F49" s="97">
        <f t="shared" si="1"/>
        <v>0</v>
      </c>
      <c r="G49" s="161"/>
      <c r="H49" s="146"/>
      <c r="I49" s="130" t="e">
        <f>VLOOKUP(H49,Presupuesto!$B$11:$C$565,2,0)</f>
        <v>#N/A</v>
      </c>
      <c r="J49" s="98" t="str">
        <f t="shared" si="3"/>
        <v>Gestión Administrativa y  financiera en apoyo al Desarrollo Académico</v>
      </c>
      <c r="K49" s="98" t="s">
        <v>411</v>
      </c>
    </row>
    <row r="50" spans="3:11" ht="14.45" x14ac:dyDescent="0.3">
      <c r="C50" s="145"/>
      <c r="D50" s="151"/>
      <c r="E50" s="118"/>
      <c r="F50" s="97">
        <f t="shared" si="1"/>
        <v>0</v>
      </c>
      <c r="G50" s="161"/>
      <c r="H50" s="146"/>
      <c r="I50" s="130" t="e">
        <f>VLOOKUP(H50,Presupuesto!$B$11:$C$565,2,0)</f>
        <v>#N/A</v>
      </c>
      <c r="J50" s="98" t="str">
        <f t="shared" si="3"/>
        <v>Gestión Administrativa y  financiera en apoyo al Desarrollo Académico</v>
      </c>
      <c r="K50" s="98" t="s">
        <v>411</v>
      </c>
    </row>
    <row r="51" spans="3:11" thickBot="1" x14ac:dyDescent="0.35">
      <c r="C51" s="147"/>
      <c r="D51" s="159"/>
      <c r="E51" s="103"/>
      <c r="F51" s="105">
        <f t="shared" si="1"/>
        <v>0</v>
      </c>
      <c r="G51" s="162"/>
      <c r="H51" s="148"/>
      <c r="I51" s="132" t="e">
        <f>VLOOKUP(H51,Presupuesto!$B$11:$C$565,2,0)</f>
        <v>#N/A</v>
      </c>
      <c r="J51" s="106" t="str">
        <f t="shared" si="3"/>
        <v>Gestión Administrativa y  financiera en apoyo al Desarrollo Académico</v>
      </c>
      <c r="K51" s="124" t="s">
        <v>393</v>
      </c>
    </row>
    <row r="53" spans="3:11" thickBot="1" x14ac:dyDescent="0.35">
      <c r="F53" s="90"/>
      <c r="G53" s="89"/>
      <c r="H53" s="90"/>
      <c r="I53" s="90"/>
    </row>
    <row r="54" spans="3:11" thickBot="1" x14ac:dyDescent="0.35">
      <c r="C54" s="157" t="s">
        <v>53</v>
      </c>
      <c r="D54" s="367">
        <f>SUM(F61:F93)</f>
        <v>42500</v>
      </c>
      <c r="F54" s="70"/>
      <c r="G54" s="79"/>
      <c r="H54" s="70"/>
      <c r="I54" s="70"/>
    </row>
    <row r="55" spans="3:11" ht="14.45" x14ac:dyDescent="0.3">
      <c r="C55" s="70"/>
      <c r="D55" s="31"/>
      <c r="E55" s="93"/>
      <c r="F55" s="93"/>
      <c r="G55" s="93"/>
      <c r="H55" s="76"/>
      <c r="I55" s="76"/>
      <c r="J55" s="76"/>
      <c r="K55" s="112"/>
    </row>
    <row r="56" spans="3:11" ht="14.45" x14ac:dyDescent="0.3">
      <c r="C56" s="70"/>
      <c r="D56" s="31"/>
      <c r="E56" s="93"/>
      <c r="F56" s="93"/>
      <c r="G56" s="93"/>
      <c r="H56" s="76"/>
      <c r="I56" s="76"/>
      <c r="J56" s="76"/>
      <c r="K56" s="112"/>
    </row>
    <row r="57" spans="3:11" ht="15.6" x14ac:dyDescent="0.3">
      <c r="C57" s="202" t="s">
        <v>391</v>
      </c>
      <c r="D57" s="363"/>
      <c r="E57" s="93"/>
      <c r="F57" s="93"/>
      <c r="G57" s="93"/>
      <c r="H57" s="76"/>
      <c r="I57" s="76"/>
      <c r="J57" s="76"/>
      <c r="K57" s="112"/>
    </row>
    <row r="58" spans="3:11" ht="24" x14ac:dyDescent="0.25">
      <c r="C58" s="497" t="s">
        <v>1749</v>
      </c>
      <c r="D58" s="499" t="s">
        <v>1732</v>
      </c>
      <c r="E58" s="93"/>
      <c r="F58" s="93"/>
      <c r="G58" s="93"/>
      <c r="H58" s="76"/>
      <c r="I58" s="76"/>
      <c r="J58" s="76"/>
      <c r="K58" s="112"/>
    </row>
    <row r="59" spans="3:11" thickBot="1" x14ac:dyDescent="0.35">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ht="15.75" thickBot="1" x14ac:dyDescent="0.3">
      <c r="C61" s="524" t="s">
        <v>431</v>
      </c>
      <c r="D61" s="221">
        <v>5</v>
      </c>
      <c r="E61" s="219">
        <f>HLOOKUP(C61,$AH$2:$BU$3,2,0)</f>
        <v>1750</v>
      </c>
      <c r="F61" s="97">
        <f t="shared" ref="F61:F93" si="5">D61*E61</f>
        <v>8750</v>
      </c>
      <c r="G61" s="161" t="s">
        <v>128</v>
      </c>
      <c r="H61" s="142" t="s">
        <v>760</v>
      </c>
      <c r="I61" s="130" t="str">
        <f>VLOOKUP(H61,Presupuesto!$B$11:$C$565,2,0)</f>
        <v>VIATICOS NACIONALES</v>
      </c>
      <c r="J61" s="218" t="s">
        <v>1363</v>
      </c>
      <c r="K61" s="98" t="s">
        <v>397</v>
      </c>
    </row>
    <row r="62" spans="3:11" ht="15.75" thickBot="1" x14ac:dyDescent="0.3">
      <c r="C62" s="524" t="s">
        <v>431</v>
      </c>
      <c r="D62" s="221">
        <v>5</v>
      </c>
      <c r="E62" s="219">
        <f>HLOOKUP(C62,$AH$2:$BU$3,2,0)</f>
        <v>1750</v>
      </c>
      <c r="F62" s="97">
        <f t="shared" si="5"/>
        <v>8750</v>
      </c>
      <c r="G62" s="161" t="s">
        <v>128</v>
      </c>
      <c r="H62" s="142" t="s">
        <v>760</v>
      </c>
      <c r="I62" s="130" t="str">
        <f>VLOOKUP(H62,Presupuesto!$B$11:$C$565,2,0)</f>
        <v>VIATICOS NACIONALES</v>
      </c>
      <c r="J62" s="218" t="str">
        <f t="shared" ref="J62:J64" si="6">$J$17</f>
        <v>Gestión Administrativa y  financiera en apoyo al Desarrollo Académico</v>
      </c>
      <c r="K62" s="98" t="s">
        <v>401</v>
      </c>
    </row>
    <row r="63" spans="3:11" ht="15.75" thickBot="1" x14ac:dyDescent="0.3">
      <c r="C63" s="524" t="s">
        <v>419</v>
      </c>
      <c r="D63" s="221">
        <v>5</v>
      </c>
      <c r="E63" s="219">
        <f t="shared" ref="E63:E64" si="7">HLOOKUP(C63,$AH$2:$BU$3,2,0)</f>
        <v>2500</v>
      </c>
      <c r="F63" s="97">
        <f t="shared" si="5"/>
        <v>12500</v>
      </c>
      <c r="G63" s="161" t="s">
        <v>128</v>
      </c>
      <c r="H63" s="142" t="s">
        <v>760</v>
      </c>
      <c r="I63" s="130" t="str">
        <f>VLOOKUP(H63,Presupuesto!$B$11:$C$565,2,0)</f>
        <v>VIATICOS NACIONALES</v>
      </c>
      <c r="J63" s="218" t="str">
        <f t="shared" si="6"/>
        <v>Gestión Administrativa y  financiera en apoyo al Desarrollo Académico</v>
      </c>
      <c r="K63" s="98" t="s">
        <v>397</v>
      </c>
    </row>
    <row r="64" spans="3:11" x14ac:dyDescent="0.25">
      <c r="C64" s="524" t="s">
        <v>419</v>
      </c>
      <c r="D64" s="221">
        <v>5</v>
      </c>
      <c r="E64" s="219">
        <f t="shared" si="7"/>
        <v>2500</v>
      </c>
      <c r="F64" s="97">
        <f t="shared" si="5"/>
        <v>12500</v>
      </c>
      <c r="G64" s="161" t="s">
        <v>128</v>
      </c>
      <c r="H64" s="142" t="s">
        <v>760</v>
      </c>
      <c r="I64" s="130" t="str">
        <f>VLOOKUP(H64,Presupuesto!$B$11:$C$565,2,0)</f>
        <v>VIATICOS NACIONALES</v>
      </c>
      <c r="J64" s="218" t="str">
        <f t="shared" si="6"/>
        <v>Gestión Administrativa y  financiera en apoyo al Desarrollo Académico</v>
      </c>
      <c r="K64" s="98" t="s">
        <v>401</v>
      </c>
    </row>
    <row r="65" spans="3:11" ht="14.45" x14ac:dyDescent="0.3">
      <c r="C65" s="141"/>
      <c r="D65" s="158"/>
      <c r="E65" s="123"/>
      <c r="F65" s="97">
        <f t="shared" si="5"/>
        <v>0</v>
      </c>
      <c r="G65" s="161"/>
      <c r="H65" s="142"/>
      <c r="I65" s="130" t="e">
        <f>VLOOKUP(H65,Presupuesto!$B$11:$C$565,2,0)</f>
        <v>#N/A</v>
      </c>
      <c r="J65" s="98" t="str">
        <f t="shared" ref="J65:J93" si="8">$J$61</f>
        <v>Gestión Administrativa y  financiera en apoyo al Desarrollo Académico</v>
      </c>
      <c r="K65" s="98" t="s">
        <v>411</v>
      </c>
    </row>
    <row r="66" spans="3:11" ht="14.45" x14ac:dyDescent="0.3">
      <c r="C66" s="141"/>
      <c r="D66" s="158"/>
      <c r="E66" s="123"/>
      <c r="F66" s="97">
        <f t="shared" si="5"/>
        <v>0</v>
      </c>
      <c r="G66" s="161"/>
      <c r="H66" s="142"/>
      <c r="I66" s="130" t="e">
        <f>VLOOKUP(H66,Presupuesto!$B$11:$C$565,2,0)</f>
        <v>#N/A</v>
      </c>
      <c r="J66" s="98" t="str">
        <f t="shared" si="8"/>
        <v>Gestión Administrativa y  financiera en apoyo al Desarrollo Académico</v>
      </c>
      <c r="K66" s="98" t="s">
        <v>411</v>
      </c>
    </row>
    <row r="67" spans="3:11" ht="14.45" x14ac:dyDescent="0.3">
      <c r="C67" s="141"/>
      <c r="D67" s="158"/>
      <c r="E67" s="123"/>
      <c r="F67" s="97">
        <f t="shared" si="5"/>
        <v>0</v>
      </c>
      <c r="G67" s="161"/>
      <c r="H67" s="142"/>
      <c r="I67" s="130" t="e">
        <f>VLOOKUP(H67,Presupuesto!$B$11:$C$565,2,0)</f>
        <v>#N/A</v>
      </c>
      <c r="J67" s="98" t="str">
        <f t="shared" si="8"/>
        <v>Gestión Administrativa y  financiera en apoyo al Desarrollo Académico</v>
      </c>
      <c r="K67" s="98" t="s">
        <v>411</v>
      </c>
    </row>
    <row r="68" spans="3:11" ht="14.45" x14ac:dyDescent="0.3">
      <c r="C68" s="141"/>
      <c r="D68" s="158"/>
      <c r="E68" s="123"/>
      <c r="F68" s="97">
        <f t="shared" si="5"/>
        <v>0</v>
      </c>
      <c r="G68" s="161"/>
      <c r="H68" s="142"/>
      <c r="I68" s="130" t="e">
        <f>VLOOKUP(H68,Presupuesto!$B$11:$C$565,2,0)</f>
        <v>#N/A</v>
      </c>
      <c r="J68" s="98" t="str">
        <f t="shared" si="8"/>
        <v>Gestión Administrativa y  financiera en apoyo al Desarrollo Académico</v>
      </c>
      <c r="K68" s="98" t="s">
        <v>411</v>
      </c>
    </row>
    <row r="69" spans="3:11" ht="14.45" x14ac:dyDescent="0.3">
      <c r="C69" s="141"/>
      <c r="D69" s="158"/>
      <c r="E69" s="123"/>
      <c r="F69" s="97">
        <f t="shared" si="5"/>
        <v>0</v>
      </c>
      <c r="G69" s="161"/>
      <c r="H69" s="142"/>
      <c r="I69" s="130" t="e">
        <f>VLOOKUP(H69,Presupuesto!$B$11:$C$565,2,0)</f>
        <v>#N/A</v>
      </c>
      <c r="J69" s="98" t="str">
        <f t="shared" si="8"/>
        <v>Gestión Administrativa y  financiera en apoyo al Desarrollo Académico</v>
      </c>
      <c r="K69" s="98" t="s">
        <v>411</v>
      </c>
    </row>
    <row r="70" spans="3:11" ht="14.45" x14ac:dyDescent="0.3">
      <c r="C70" s="141"/>
      <c r="D70" s="158"/>
      <c r="E70" s="123"/>
      <c r="F70" s="97">
        <f t="shared" si="5"/>
        <v>0</v>
      </c>
      <c r="G70" s="161"/>
      <c r="H70" s="142"/>
      <c r="I70" s="130" t="e">
        <f>VLOOKUP(H70,Presupuesto!$B$11:$C$565,2,0)</f>
        <v>#N/A</v>
      </c>
      <c r="J70" s="98" t="str">
        <f t="shared" si="8"/>
        <v>Gestión Administrativa y  financiera en apoyo al Desarrollo Académico</v>
      </c>
      <c r="K70" s="98" t="s">
        <v>411</v>
      </c>
    </row>
    <row r="71" spans="3:11" ht="14.45" x14ac:dyDescent="0.3">
      <c r="C71" s="141"/>
      <c r="D71" s="158"/>
      <c r="E71" s="123"/>
      <c r="F71" s="97">
        <f t="shared" si="5"/>
        <v>0</v>
      </c>
      <c r="G71" s="161"/>
      <c r="H71" s="142"/>
      <c r="I71" s="130" t="e">
        <f>VLOOKUP(H71,Presupuesto!$B$11:$C$565,2,0)</f>
        <v>#N/A</v>
      </c>
      <c r="J71" s="98" t="str">
        <f t="shared" si="8"/>
        <v>Gestión Administrativa y  financiera en apoyo al Desarrollo Académico</v>
      </c>
      <c r="K71" s="98" t="s">
        <v>411</v>
      </c>
    </row>
    <row r="72" spans="3:11" ht="14.45" x14ac:dyDescent="0.3">
      <c r="C72" s="141"/>
      <c r="D72" s="158"/>
      <c r="E72" s="123"/>
      <c r="F72" s="97">
        <f t="shared" si="5"/>
        <v>0</v>
      </c>
      <c r="G72" s="161"/>
      <c r="H72" s="142"/>
      <c r="I72" s="130" t="e">
        <f>VLOOKUP(H72,Presupuesto!$B$11:$C$565,2,0)</f>
        <v>#N/A</v>
      </c>
      <c r="J72" s="98" t="str">
        <f t="shared" si="8"/>
        <v>Gestión Administrativa y  financiera en apoyo al Desarrollo Académico</v>
      </c>
      <c r="K72" s="98" t="s">
        <v>411</v>
      </c>
    </row>
    <row r="73" spans="3:11" ht="14.45" x14ac:dyDescent="0.3">
      <c r="C73" s="141"/>
      <c r="D73" s="158"/>
      <c r="E73" s="123"/>
      <c r="F73" s="97">
        <f t="shared" si="5"/>
        <v>0</v>
      </c>
      <c r="G73" s="161"/>
      <c r="H73" s="142"/>
      <c r="I73" s="130" t="e">
        <f>VLOOKUP(H73,Presupuesto!$B$11:$C$565,2,0)</f>
        <v>#N/A</v>
      </c>
      <c r="J73" s="98" t="str">
        <f t="shared" si="8"/>
        <v>Gestión Administrativa y  financiera en apoyo al Desarrollo Académico</v>
      </c>
      <c r="K73" s="98" t="s">
        <v>411</v>
      </c>
    </row>
    <row r="74" spans="3:11" ht="14.45" x14ac:dyDescent="0.3">
      <c r="C74" s="141"/>
      <c r="D74" s="158"/>
      <c r="E74" s="123"/>
      <c r="F74" s="97">
        <f t="shared" si="5"/>
        <v>0</v>
      </c>
      <c r="G74" s="161"/>
      <c r="H74" s="142"/>
      <c r="I74" s="130" t="e">
        <f>VLOOKUP(H74,Presupuesto!$B$11:$C$565,2,0)</f>
        <v>#N/A</v>
      </c>
      <c r="J74" s="98" t="str">
        <f t="shared" si="8"/>
        <v>Gestión Administrativa y  financiera en apoyo al Desarrollo Académico</v>
      </c>
      <c r="K74" s="98" t="s">
        <v>411</v>
      </c>
    </row>
    <row r="75" spans="3:11" ht="14.45" x14ac:dyDescent="0.3">
      <c r="C75" s="141"/>
      <c r="D75" s="158"/>
      <c r="E75" s="123"/>
      <c r="F75" s="97">
        <f t="shared" si="5"/>
        <v>0</v>
      </c>
      <c r="G75" s="161"/>
      <c r="H75" s="142"/>
      <c r="I75" s="130" t="e">
        <f>VLOOKUP(H75,Presupuesto!$B$11:$C$565,2,0)</f>
        <v>#N/A</v>
      </c>
      <c r="J75" s="98" t="str">
        <f t="shared" si="8"/>
        <v>Gestión Administrativa y  financiera en apoyo al Desarrollo Académico</v>
      </c>
      <c r="K75" s="98" t="s">
        <v>411</v>
      </c>
    </row>
    <row r="76" spans="3:11" ht="14.45" x14ac:dyDescent="0.3">
      <c r="C76" s="141"/>
      <c r="D76" s="158"/>
      <c r="E76" s="123"/>
      <c r="F76" s="97">
        <f t="shared" si="5"/>
        <v>0</v>
      </c>
      <c r="G76" s="161"/>
      <c r="H76" s="142"/>
      <c r="I76" s="130" t="e">
        <f>VLOOKUP(H76,Presupuesto!$B$11:$C$565,2,0)</f>
        <v>#N/A</v>
      </c>
      <c r="J76" s="98" t="str">
        <f t="shared" si="8"/>
        <v>Gestión Administrativa y  financiera en apoyo al Desarrollo Académico</v>
      </c>
      <c r="K76" s="98" t="s">
        <v>411</v>
      </c>
    </row>
    <row r="77" spans="3:11" ht="14.45" x14ac:dyDescent="0.3">
      <c r="C77" s="141"/>
      <c r="D77" s="158"/>
      <c r="E77" s="123"/>
      <c r="F77" s="97">
        <f t="shared" si="5"/>
        <v>0</v>
      </c>
      <c r="G77" s="161"/>
      <c r="H77" s="142"/>
      <c r="I77" s="130" t="e">
        <f>VLOOKUP(H77,Presupuesto!$B$11:$C$565,2,0)</f>
        <v>#N/A</v>
      </c>
      <c r="J77" s="98" t="str">
        <f t="shared" si="8"/>
        <v>Gestión Administrativa y  financiera en apoyo al Desarrollo Académico</v>
      </c>
      <c r="K77" s="98" t="s">
        <v>411</v>
      </c>
    </row>
    <row r="78" spans="3:11" ht="14.45" x14ac:dyDescent="0.3">
      <c r="C78" s="141"/>
      <c r="D78" s="158"/>
      <c r="E78" s="123"/>
      <c r="F78" s="97">
        <f t="shared" si="5"/>
        <v>0</v>
      </c>
      <c r="G78" s="161"/>
      <c r="H78" s="142"/>
      <c r="I78" s="130" t="e">
        <f>VLOOKUP(H78,Presupuesto!$B$11:$C$565,2,0)</f>
        <v>#N/A</v>
      </c>
      <c r="J78" s="98" t="str">
        <f t="shared" si="8"/>
        <v>Gestión Administrativa y  financiera en apoyo al Desarrollo Académico</v>
      </c>
      <c r="K78" s="98" t="s">
        <v>411</v>
      </c>
    </row>
    <row r="79" spans="3:11" ht="14.45" x14ac:dyDescent="0.3">
      <c r="C79" s="141"/>
      <c r="D79" s="158"/>
      <c r="E79" s="123"/>
      <c r="F79" s="97">
        <f t="shared" si="5"/>
        <v>0</v>
      </c>
      <c r="G79" s="161"/>
      <c r="H79" s="142"/>
      <c r="I79" s="130" t="e">
        <f>VLOOKUP(H79,Presupuesto!$B$11:$C$565,2,0)</f>
        <v>#N/A</v>
      </c>
      <c r="J79" s="98" t="str">
        <f t="shared" si="8"/>
        <v>Gestión Administrativa y  financiera en apoyo al Desarrollo Académico</v>
      </c>
      <c r="K79" s="98" t="s">
        <v>411</v>
      </c>
    </row>
    <row r="80" spans="3:11" ht="14.45" x14ac:dyDescent="0.3">
      <c r="C80" s="141"/>
      <c r="D80" s="158"/>
      <c r="E80" s="123"/>
      <c r="F80" s="97">
        <f t="shared" si="5"/>
        <v>0</v>
      </c>
      <c r="G80" s="161"/>
      <c r="H80" s="142"/>
      <c r="I80" s="130" t="e">
        <f>VLOOKUP(H80,Presupuesto!$B$11:$C$565,2,0)</f>
        <v>#N/A</v>
      </c>
      <c r="J80" s="98" t="str">
        <f t="shared" si="8"/>
        <v>Gestión Administrativa y  financiera en apoyo al Desarrollo Académico</v>
      </c>
      <c r="K80" s="98" t="s">
        <v>411</v>
      </c>
    </row>
    <row r="81" spans="3:11" ht="14.45" x14ac:dyDescent="0.3">
      <c r="C81" s="143"/>
      <c r="D81" s="151"/>
      <c r="E81" s="118"/>
      <c r="F81" s="97">
        <f t="shared" si="5"/>
        <v>0</v>
      </c>
      <c r="G81" s="161"/>
      <c r="H81" s="144"/>
      <c r="I81" s="130" t="e">
        <f>VLOOKUP(H81,Presupuesto!$B$11:$C$565,2,0)</f>
        <v>#N/A</v>
      </c>
      <c r="J81" s="98" t="str">
        <f t="shared" si="8"/>
        <v>Gestión Administrativa y  financiera en apoyo al Desarrollo Académico</v>
      </c>
      <c r="K81" s="98" t="s">
        <v>411</v>
      </c>
    </row>
    <row r="82" spans="3:11" ht="14.45" x14ac:dyDescent="0.3">
      <c r="C82" s="143"/>
      <c r="D82" s="151"/>
      <c r="E82" s="118"/>
      <c r="F82" s="97">
        <f t="shared" si="5"/>
        <v>0</v>
      </c>
      <c r="G82" s="161"/>
      <c r="H82" s="144"/>
      <c r="I82" s="130" t="e">
        <f>VLOOKUP(H82,Presupuesto!$B$11:$C$565,2,0)</f>
        <v>#N/A</v>
      </c>
      <c r="J82" s="98" t="str">
        <f t="shared" si="8"/>
        <v>Gestión Administrativa y  financiera en apoyo al Desarrollo Académico</v>
      </c>
      <c r="K82" s="98" t="s">
        <v>411</v>
      </c>
    </row>
    <row r="83" spans="3:11" ht="14.45" x14ac:dyDescent="0.3">
      <c r="C83" s="143"/>
      <c r="D83" s="151"/>
      <c r="E83" s="118"/>
      <c r="F83" s="97">
        <f t="shared" si="5"/>
        <v>0</v>
      </c>
      <c r="G83" s="161"/>
      <c r="H83" s="144"/>
      <c r="I83" s="130" t="e">
        <f>VLOOKUP(H83,Presupuesto!$B$11:$C$565,2,0)</f>
        <v>#N/A</v>
      </c>
      <c r="J83" s="98" t="str">
        <f t="shared" si="8"/>
        <v>Gestión Administrativa y  financiera en apoyo al Desarrollo Académico</v>
      </c>
      <c r="K83" s="98" t="s">
        <v>411</v>
      </c>
    </row>
    <row r="84" spans="3:11" ht="14.45" x14ac:dyDescent="0.3">
      <c r="C84" s="143"/>
      <c r="D84" s="151"/>
      <c r="E84" s="118"/>
      <c r="F84" s="97">
        <f t="shared" si="5"/>
        <v>0</v>
      </c>
      <c r="G84" s="161"/>
      <c r="H84" s="144"/>
      <c r="I84" s="130" t="e">
        <f>VLOOKUP(H84,Presupuesto!$B$11:$C$565,2,0)</f>
        <v>#N/A</v>
      </c>
      <c r="J84" s="98" t="str">
        <f t="shared" si="8"/>
        <v>Gestión Administrativa y  financiera en apoyo al Desarrollo Académico</v>
      </c>
      <c r="K84" s="98" t="s">
        <v>411</v>
      </c>
    </row>
    <row r="85" spans="3:11" ht="14.45" x14ac:dyDescent="0.3">
      <c r="C85" s="143"/>
      <c r="D85" s="151"/>
      <c r="E85" s="118"/>
      <c r="F85" s="97">
        <f t="shared" si="5"/>
        <v>0</v>
      </c>
      <c r="G85" s="161"/>
      <c r="H85" s="144"/>
      <c r="I85" s="130" t="e">
        <f>VLOOKUP(H85,Presupuesto!$B$11:$C$565,2,0)</f>
        <v>#N/A</v>
      </c>
      <c r="J85" s="98" t="str">
        <f t="shared" si="8"/>
        <v>Gestión Administrativa y  financiera en apoyo al Desarrollo Académico</v>
      </c>
      <c r="K85" s="98" t="s">
        <v>411</v>
      </c>
    </row>
    <row r="86" spans="3:11" ht="14.45" x14ac:dyDescent="0.3">
      <c r="C86" s="143"/>
      <c r="D86" s="151"/>
      <c r="E86" s="118"/>
      <c r="F86" s="97">
        <f t="shared" si="5"/>
        <v>0</v>
      </c>
      <c r="G86" s="161"/>
      <c r="H86" s="144"/>
      <c r="I86" s="130" t="e">
        <f>VLOOKUP(H86,Presupuesto!$B$11:$C$565,2,0)</f>
        <v>#N/A</v>
      </c>
      <c r="J86" s="98" t="str">
        <f t="shared" si="8"/>
        <v>Gestión Administrativa y  financiera en apoyo al Desarrollo Académico</v>
      </c>
      <c r="K86" s="98" t="s">
        <v>411</v>
      </c>
    </row>
    <row r="87" spans="3:11" ht="14.45" x14ac:dyDescent="0.3">
      <c r="C87" s="143"/>
      <c r="D87" s="151"/>
      <c r="E87" s="118"/>
      <c r="F87" s="97">
        <f t="shared" si="5"/>
        <v>0</v>
      </c>
      <c r="G87" s="161"/>
      <c r="H87" s="144"/>
      <c r="I87" s="130" t="e">
        <f>VLOOKUP(H87,Presupuesto!$B$11:$C$565,2,0)</f>
        <v>#N/A</v>
      </c>
      <c r="J87" s="98" t="str">
        <f t="shared" si="8"/>
        <v>Gestión Administrativa y  financiera en apoyo al Desarrollo Académico</v>
      </c>
      <c r="K87" s="98" t="s">
        <v>411</v>
      </c>
    </row>
    <row r="88" spans="3:11" ht="14.45" x14ac:dyDescent="0.3">
      <c r="C88" s="143"/>
      <c r="D88" s="151"/>
      <c r="E88" s="118"/>
      <c r="F88" s="97">
        <f t="shared" si="5"/>
        <v>0</v>
      </c>
      <c r="G88" s="161"/>
      <c r="H88" s="144"/>
      <c r="I88" s="130" t="e">
        <f>VLOOKUP(H88,Presupuesto!$B$11:$C$565,2,0)</f>
        <v>#N/A</v>
      </c>
      <c r="J88" s="98" t="str">
        <f t="shared" si="8"/>
        <v>Gestión Administrativa y  financiera en apoyo al Desarrollo Académico</v>
      </c>
      <c r="K88" s="98" t="s">
        <v>411</v>
      </c>
    </row>
    <row r="89" spans="3:11" ht="14.45" x14ac:dyDescent="0.3">
      <c r="C89" s="145"/>
      <c r="D89" s="151"/>
      <c r="E89" s="118"/>
      <c r="F89" s="97">
        <f t="shared" si="5"/>
        <v>0</v>
      </c>
      <c r="G89" s="161"/>
      <c r="H89" s="146"/>
      <c r="I89" s="130" t="e">
        <f>VLOOKUP(H89,Presupuesto!$B$11:$C$565,2,0)</f>
        <v>#N/A</v>
      </c>
      <c r="J89" s="98" t="str">
        <f t="shared" si="8"/>
        <v>Gestión Administrativa y  financiera en apoyo al Desarrollo Académico</v>
      </c>
      <c r="K89" s="98" t="s">
        <v>402</v>
      </c>
    </row>
    <row r="90" spans="3:11" ht="14.45" x14ac:dyDescent="0.3">
      <c r="C90" s="145"/>
      <c r="D90" s="151"/>
      <c r="E90" s="118"/>
      <c r="F90" s="97">
        <f t="shared" si="5"/>
        <v>0</v>
      </c>
      <c r="G90" s="161"/>
      <c r="H90" s="146"/>
      <c r="I90" s="130" t="e">
        <f>VLOOKUP(H90,Presupuesto!$B$11:$C$565,2,0)</f>
        <v>#N/A</v>
      </c>
      <c r="J90" s="98" t="str">
        <f t="shared" si="8"/>
        <v>Gestión Administrativa y  financiera en apoyo al Desarrollo Académico</v>
      </c>
      <c r="K90" s="98" t="s">
        <v>411</v>
      </c>
    </row>
    <row r="91" spans="3:11" ht="14.45" x14ac:dyDescent="0.3">
      <c r="C91" s="145"/>
      <c r="D91" s="151"/>
      <c r="E91" s="118"/>
      <c r="F91" s="97">
        <f t="shared" si="5"/>
        <v>0</v>
      </c>
      <c r="G91" s="161"/>
      <c r="H91" s="146"/>
      <c r="I91" s="130" t="e">
        <f>VLOOKUP(H91,Presupuesto!$B$11:$C$565,2,0)</f>
        <v>#N/A</v>
      </c>
      <c r="J91" s="98" t="str">
        <f t="shared" si="8"/>
        <v>Gestión Administrativa y  financiera en apoyo al Desarrollo Académico</v>
      </c>
      <c r="K91" s="98" t="s">
        <v>411</v>
      </c>
    </row>
    <row r="92" spans="3:11" ht="14.45" x14ac:dyDescent="0.3">
      <c r="C92" s="145"/>
      <c r="D92" s="151"/>
      <c r="E92" s="118"/>
      <c r="F92" s="97">
        <f t="shared" si="5"/>
        <v>0</v>
      </c>
      <c r="G92" s="161"/>
      <c r="H92" s="146"/>
      <c r="I92" s="130" t="e">
        <f>VLOOKUP(H92,Presupuesto!$B$11:$C$565,2,0)</f>
        <v>#N/A</v>
      </c>
      <c r="J92" s="98" t="str">
        <f t="shared" si="8"/>
        <v>Gestión Administrativa y  financiera en apoyo al Desarrollo Académico</v>
      </c>
      <c r="K92" s="98" t="s">
        <v>411</v>
      </c>
    </row>
    <row r="93" spans="3:11" thickBot="1" x14ac:dyDescent="0.35">
      <c r="C93" s="147"/>
      <c r="D93" s="159"/>
      <c r="E93" s="103"/>
      <c r="F93" s="105">
        <f t="shared" si="5"/>
        <v>0</v>
      </c>
      <c r="G93" s="162"/>
      <c r="H93" s="148"/>
      <c r="I93" s="132" t="e">
        <f>VLOOKUP(H93,Presupuesto!$B$11:$C$565,2,0)</f>
        <v>#N/A</v>
      </c>
      <c r="J93" s="106" t="str">
        <f t="shared" si="8"/>
        <v>Gestión Administrativa y  financiera en apoyo al Desarrollo Académico</v>
      </c>
      <c r="K93" s="124" t="s">
        <v>393</v>
      </c>
    </row>
    <row r="95" spans="3:11" thickBot="1" x14ac:dyDescent="0.35"/>
    <row r="96" spans="3:11" thickBot="1" x14ac:dyDescent="0.35">
      <c r="C96" s="157" t="s">
        <v>53</v>
      </c>
      <c r="D96" s="367">
        <f>SUM(F103:F137)</f>
        <v>120000</v>
      </c>
      <c r="F96" s="70"/>
      <c r="G96" s="79"/>
      <c r="H96" s="70"/>
      <c r="I96" s="70"/>
    </row>
    <row r="97" spans="3:11" ht="14.45" x14ac:dyDescent="0.3">
      <c r="C97" s="70"/>
      <c r="D97" s="31"/>
      <c r="E97" s="93"/>
      <c r="F97" s="93"/>
      <c r="G97" s="93"/>
      <c r="H97" s="76"/>
      <c r="I97" s="76"/>
      <c r="J97" s="76"/>
      <c r="K97" s="112"/>
    </row>
    <row r="98" spans="3:11" ht="14.45" x14ac:dyDescent="0.3">
      <c r="C98" s="70"/>
      <c r="D98" s="31"/>
      <c r="E98" s="93"/>
      <c r="F98" s="93"/>
      <c r="G98" s="93"/>
      <c r="H98" s="76"/>
      <c r="I98" s="76"/>
      <c r="J98" s="76"/>
      <c r="K98" s="112"/>
    </row>
    <row r="99" spans="3:11" ht="15.6" x14ac:dyDescent="0.3">
      <c r="C99" s="202" t="s">
        <v>391</v>
      </c>
      <c r="D99" s="363"/>
      <c r="E99" s="93"/>
      <c r="F99" s="93"/>
      <c r="G99" s="93"/>
      <c r="H99" s="76"/>
      <c r="I99" s="76"/>
      <c r="J99" s="76"/>
      <c r="K99" s="112"/>
    </row>
    <row r="100" spans="3:11" ht="39" customHeight="1" x14ac:dyDescent="0.25">
      <c r="C100" s="491" t="s">
        <v>1797</v>
      </c>
      <c r="D100" s="493" t="s">
        <v>1798</v>
      </c>
      <c r="E100" s="93"/>
      <c r="F100" s="93"/>
      <c r="G100" s="93"/>
      <c r="H100" s="76"/>
      <c r="I100" s="76"/>
      <c r="J100" s="76"/>
      <c r="K100" s="112"/>
    </row>
    <row r="101" spans="3:11" thickBot="1" x14ac:dyDescent="0.35">
      <c r="F101" s="93"/>
      <c r="G101" s="76"/>
      <c r="H101" s="76"/>
      <c r="I101" s="76"/>
    </row>
    <row r="102" spans="3:11" ht="30.75" thickBot="1" x14ac:dyDescent="0.3">
      <c r="C102" s="129" t="s">
        <v>44</v>
      </c>
      <c r="D102" s="129" t="s">
        <v>55</v>
      </c>
      <c r="E102" s="136" t="s">
        <v>57</v>
      </c>
      <c r="F102" s="135" t="s">
        <v>27</v>
      </c>
      <c r="G102" s="133" t="s">
        <v>130</v>
      </c>
      <c r="H102" s="136" t="s">
        <v>46</v>
      </c>
      <c r="I102" s="133" t="s">
        <v>131</v>
      </c>
      <c r="J102" s="133" t="s">
        <v>409</v>
      </c>
      <c r="K102" s="133" t="s">
        <v>410</v>
      </c>
    </row>
    <row r="103" spans="3:11" ht="15.75" thickBot="1" x14ac:dyDescent="0.3">
      <c r="C103" s="524" t="s">
        <v>431</v>
      </c>
      <c r="D103" s="221">
        <v>10</v>
      </c>
      <c r="E103" s="219">
        <f>HLOOKUP(C103,$AH$2:$BU$3,2,0)</f>
        <v>1750</v>
      </c>
      <c r="F103" s="97">
        <f t="shared" ref="F103:F137" si="9">D103*E103</f>
        <v>17500</v>
      </c>
      <c r="G103" s="161" t="s">
        <v>128</v>
      </c>
      <c r="H103" s="142" t="s">
        <v>760</v>
      </c>
      <c r="I103" s="130" t="str">
        <f>VLOOKUP(H103,Presupuesto!$B$11:$C$565,2,0)</f>
        <v>VIATICOS NACIONALES</v>
      </c>
      <c r="J103" s="218" t="s">
        <v>1363</v>
      </c>
      <c r="K103" s="98" t="s">
        <v>397</v>
      </c>
    </row>
    <row r="104" spans="3:11" ht="15.75" thickBot="1" x14ac:dyDescent="0.3">
      <c r="C104" s="524" t="s">
        <v>431</v>
      </c>
      <c r="D104" s="221">
        <v>10</v>
      </c>
      <c r="E104" s="219">
        <f t="shared" ref="E104:E108" si="10">HLOOKUP(C104,$AH$2:$BU$3,2,0)</f>
        <v>1750</v>
      </c>
      <c r="F104" s="97">
        <f t="shared" si="9"/>
        <v>17500</v>
      </c>
      <c r="G104" s="161" t="s">
        <v>128</v>
      </c>
      <c r="H104" s="142" t="s">
        <v>760</v>
      </c>
      <c r="I104" s="130" t="str">
        <f>VLOOKUP(H104,Presupuesto!$B$11:$C$565,2,0)</f>
        <v>VIATICOS NACIONALES</v>
      </c>
      <c r="J104" s="218" t="str">
        <f t="shared" ref="J104:J108" si="11">$J$17</f>
        <v>Gestión Administrativa y  financiera en apoyo al Desarrollo Académico</v>
      </c>
      <c r="K104" s="98" t="s">
        <v>401</v>
      </c>
    </row>
    <row r="105" spans="3:11" ht="15.75" thickBot="1" x14ac:dyDescent="0.3">
      <c r="C105" s="524" t="s">
        <v>431</v>
      </c>
      <c r="D105" s="221">
        <v>10</v>
      </c>
      <c r="E105" s="219">
        <f t="shared" si="10"/>
        <v>1750</v>
      </c>
      <c r="F105" s="97">
        <f t="shared" si="9"/>
        <v>17500</v>
      </c>
      <c r="G105" s="161" t="s">
        <v>128</v>
      </c>
      <c r="H105" s="142" t="s">
        <v>760</v>
      </c>
      <c r="I105" s="130" t="str">
        <f>VLOOKUP(H105,Presupuesto!$B$11:$C$565,2,0)</f>
        <v>VIATICOS NACIONALES</v>
      </c>
      <c r="J105" s="218" t="str">
        <f t="shared" si="11"/>
        <v>Gestión Administrativa y  financiera en apoyo al Desarrollo Académico</v>
      </c>
      <c r="K105" s="98" t="s">
        <v>397</v>
      </c>
    </row>
    <row r="106" spans="3:11" ht="15.75" thickBot="1" x14ac:dyDescent="0.3">
      <c r="C106" s="524" t="s">
        <v>431</v>
      </c>
      <c r="D106" s="221">
        <v>10</v>
      </c>
      <c r="E106" s="219">
        <f t="shared" si="10"/>
        <v>1750</v>
      </c>
      <c r="F106" s="97">
        <f t="shared" si="9"/>
        <v>17500</v>
      </c>
      <c r="G106" s="161" t="s">
        <v>128</v>
      </c>
      <c r="H106" s="142" t="s">
        <v>760</v>
      </c>
      <c r="I106" s="130" t="str">
        <f>VLOOKUP(H106,Presupuesto!$B$11:$C$565,2,0)</f>
        <v>VIATICOS NACIONALES</v>
      </c>
      <c r="J106" s="218" t="str">
        <f t="shared" si="11"/>
        <v>Gestión Administrativa y  financiera en apoyo al Desarrollo Académico</v>
      </c>
      <c r="K106" s="98" t="s">
        <v>401</v>
      </c>
    </row>
    <row r="107" spans="3:11" ht="15.75" thickBot="1" x14ac:dyDescent="0.3">
      <c r="C107" s="524" t="s">
        <v>419</v>
      </c>
      <c r="D107" s="221">
        <v>10</v>
      </c>
      <c r="E107" s="219">
        <f t="shared" si="10"/>
        <v>2500</v>
      </c>
      <c r="F107" s="97">
        <f t="shared" si="9"/>
        <v>25000</v>
      </c>
      <c r="G107" s="161" t="s">
        <v>128</v>
      </c>
      <c r="H107" s="142" t="s">
        <v>760</v>
      </c>
      <c r="I107" s="130" t="str">
        <f>VLOOKUP(H107,Presupuesto!$B$11:$C$565,2,0)</f>
        <v>VIATICOS NACIONALES</v>
      </c>
      <c r="J107" s="218" t="str">
        <f t="shared" si="11"/>
        <v>Gestión Administrativa y  financiera en apoyo al Desarrollo Académico</v>
      </c>
      <c r="K107" s="98" t="s">
        <v>397</v>
      </c>
    </row>
    <row r="108" spans="3:11" x14ac:dyDescent="0.25">
      <c r="C108" s="524" t="s">
        <v>419</v>
      </c>
      <c r="D108" s="221">
        <v>10</v>
      </c>
      <c r="E108" s="219">
        <f t="shared" si="10"/>
        <v>2500</v>
      </c>
      <c r="F108" s="97">
        <f t="shared" si="9"/>
        <v>25000</v>
      </c>
      <c r="G108" s="161" t="s">
        <v>128</v>
      </c>
      <c r="H108" s="142" t="s">
        <v>760</v>
      </c>
      <c r="I108" s="130" t="str">
        <f>VLOOKUP(H108,Presupuesto!$B$11:$C$565,2,0)</f>
        <v>VIATICOS NACIONALES</v>
      </c>
      <c r="J108" s="218" t="str">
        <f t="shared" si="11"/>
        <v>Gestión Administrativa y  financiera en apoyo al Desarrollo Académico</v>
      </c>
      <c r="K108" s="98" t="s">
        <v>401</v>
      </c>
    </row>
    <row r="109" spans="3:11" ht="14.45" x14ac:dyDescent="0.3">
      <c r="C109" s="141"/>
      <c r="D109" s="158"/>
      <c r="E109" s="123"/>
      <c r="F109" s="97">
        <f t="shared" si="9"/>
        <v>0</v>
      </c>
      <c r="G109" s="161"/>
      <c r="H109" s="142"/>
      <c r="I109" s="130" t="e">
        <f>VLOOKUP(H109,Presupuesto!$B$11:$C$565,2,0)</f>
        <v>#N/A</v>
      </c>
      <c r="J109" s="98" t="str">
        <f t="shared" ref="J109:J137" si="12">$J$103</f>
        <v>Gestión Administrativa y  financiera en apoyo al Desarrollo Académico</v>
      </c>
      <c r="K109" s="98" t="s">
        <v>411</v>
      </c>
    </row>
    <row r="110" spans="3:11" ht="14.45" x14ac:dyDescent="0.3">
      <c r="C110" s="141"/>
      <c r="D110" s="158"/>
      <c r="E110" s="123"/>
      <c r="F110" s="97">
        <f t="shared" si="9"/>
        <v>0</v>
      </c>
      <c r="G110" s="161"/>
      <c r="H110" s="142"/>
      <c r="I110" s="130" t="e">
        <f>VLOOKUP(H110,Presupuesto!$B$11:$C$565,2,0)</f>
        <v>#N/A</v>
      </c>
      <c r="J110" s="98" t="str">
        <f t="shared" si="12"/>
        <v>Gestión Administrativa y  financiera en apoyo al Desarrollo Académico</v>
      </c>
      <c r="K110" s="98" t="s">
        <v>411</v>
      </c>
    </row>
    <row r="111" spans="3:11" ht="14.45" x14ac:dyDescent="0.3">
      <c r="C111" s="141"/>
      <c r="D111" s="158"/>
      <c r="E111" s="123"/>
      <c r="F111" s="97">
        <f t="shared" si="9"/>
        <v>0</v>
      </c>
      <c r="G111" s="161"/>
      <c r="H111" s="142"/>
      <c r="I111" s="130" t="e">
        <f>VLOOKUP(H111,Presupuesto!$B$11:$C$565,2,0)</f>
        <v>#N/A</v>
      </c>
      <c r="J111" s="98" t="str">
        <f t="shared" si="12"/>
        <v>Gestión Administrativa y  financiera en apoyo al Desarrollo Académico</v>
      </c>
      <c r="K111" s="98" t="s">
        <v>411</v>
      </c>
    </row>
    <row r="112" spans="3:11" ht="14.45" x14ac:dyDescent="0.3">
      <c r="C112" s="141"/>
      <c r="D112" s="158"/>
      <c r="E112" s="123"/>
      <c r="F112" s="97">
        <f t="shared" si="9"/>
        <v>0</v>
      </c>
      <c r="G112" s="161"/>
      <c r="H112" s="142"/>
      <c r="I112" s="130" t="e">
        <f>VLOOKUP(H112,Presupuesto!$B$11:$C$565,2,0)</f>
        <v>#N/A</v>
      </c>
      <c r="J112" s="98" t="str">
        <f t="shared" si="12"/>
        <v>Gestión Administrativa y  financiera en apoyo al Desarrollo Académico</v>
      </c>
      <c r="K112" s="98" t="s">
        <v>411</v>
      </c>
    </row>
    <row r="113" spans="3:11" ht="14.45" x14ac:dyDescent="0.3">
      <c r="C113" s="141"/>
      <c r="D113" s="158"/>
      <c r="E113" s="123"/>
      <c r="F113" s="97">
        <f t="shared" si="9"/>
        <v>0</v>
      </c>
      <c r="G113" s="161"/>
      <c r="H113" s="142"/>
      <c r="I113" s="130" t="e">
        <f>VLOOKUP(H113,Presupuesto!$B$11:$C$565,2,0)</f>
        <v>#N/A</v>
      </c>
      <c r="J113" s="98" t="str">
        <f t="shared" si="12"/>
        <v>Gestión Administrativa y  financiera en apoyo al Desarrollo Académico</v>
      </c>
      <c r="K113" s="98" t="s">
        <v>411</v>
      </c>
    </row>
    <row r="114" spans="3:11" ht="14.45" x14ac:dyDescent="0.3">
      <c r="C114" s="141"/>
      <c r="D114" s="158"/>
      <c r="E114" s="123"/>
      <c r="F114" s="97">
        <f t="shared" si="9"/>
        <v>0</v>
      </c>
      <c r="G114" s="161"/>
      <c r="H114" s="142"/>
      <c r="I114" s="130" t="e">
        <f>VLOOKUP(H114,Presupuesto!$B$11:$C$565,2,0)</f>
        <v>#N/A</v>
      </c>
      <c r="J114" s="98" t="str">
        <f t="shared" si="12"/>
        <v>Gestión Administrativa y  financiera en apoyo al Desarrollo Académico</v>
      </c>
      <c r="K114" s="98" t="s">
        <v>411</v>
      </c>
    </row>
    <row r="115" spans="3:11" ht="14.45" x14ac:dyDescent="0.3">
      <c r="C115" s="141"/>
      <c r="D115" s="158"/>
      <c r="E115" s="123"/>
      <c r="F115" s="97">
        <f t="shared" si="9"/>
        <v>0</v>
      </c>
      <c r="G115" s="161"/>
      <c r="H115" s="142"/>
      <c r="I115" s="130" t="e">
        <f>VLOOKUP(H115,Presupuesto!$B$11:$C$565,2,0)</f>
        <v>#N/A</v>
      </c>
      <c r="J115" s="98" t="str">
        <f t="shared" si="12"/>
        <v>Gestión Administrativa y  financiera en apoyo al Desarrollo Académico</v>
      </c>
      <c r="K115" s="98" t="s">
        <v>411</v>
      </c>
    </row>
    <row r="116" spans="3:11" ht="14.45" x14ac:dyDescent="0.3">
      <c r="C116" s="141"/>
      <c r="D116" s="158"/>
      <c r="E116" s="123"/>
      <c r="F116" s="97">
        <f t="shared" si="9"/>
        <v>0</v>
      </c>
      <c r="G116" s="161"/>
      <c r="H116" s="142"/>
      <c r="I116" s="130" t="e">
        <f>VLOOKUP(H116,Presupuesto!$B$11:$C$565,2,0)</f>
        <v>#N/A</v>
      </c>
      <c r="J116" s="98" t="str">
        <f t="shared" si="12"/>
        <v>Gestión Administrativa y  financiera en apoyo al Desarrollo Académico</v>
      </c>
      <c r="K116" s="98" t="s">
        <v>411</v>
      </c>
    </row>
    <row r="117" spans="3:11" ht="14.45" x14ac:dyDescent="0.3">
      <c r="C117" s="141"/>
      <c r="D117" s="158"/>
      <c r="E117" s="123"/>
      <c r="F117" s="97">
        <f t="shared" si="9"/>
        <v>0</v>
      </c>
      <c r="G117" s="161"/>
      <c r="H117" s="142"/>
      <c r="I117" s="130" t="e">
        <f>VLOOKUP(H117,Presupuesto!$B$11:$C$565,2,0)</f>
        <v>#N/A</v>
      </c>
      <c r="J117" s="98" t="str">
        <f t="shared" si="12"/>
        <v>Gestión Administrativa y  financiera en apoyo al Desarrollo Académico</v>
      </c>
      <c r="K117" s="98" t="s">
        <v>411</v>
      </c>
    </row>
    <row r="118" spans="3:11" ht="14.45" x14ac:dyDescent="0.3">
      <c r="C118" s="141"/>
      <c r="D118" s="158"/>
      <c r="E118" s="123"/>
      <c r="F118" s="97">
        <f t="shared" si="9"/>
        <v>0</v>
      </c>
      <c r="G118" s="161"/>
      <c r="H118" s="142"/>
      <c r="I118" s="130" t="e">
        <f>VLOOKUP(H118,Presupuesto!$B$11:$C$565,2,0)</f>
        <v>#N/A</v>
      </c>
      <c r="J118" s="98" t="str">
        <f t="shared" si="12"/>
        <v>Gestión Administrativa y  financiera en apoyo al Desarrollo Académico</v>
      </c>
      <c r="K118" s="98" t="s">
        <v>411</v>
      </c>
    </row>
    <row r="119" spans="3:11" ht="14.45" x14ac:dyDescent="0.3">
      <c r="C119" s="141"/>
      <c r="D119" s="158"/>
      <c r="E119" s="123"/>
      <c r="F119" s="97">
        <f t="shared" si="9"/>
        <v>0</v>
      </c>
      <c r="G119" s="161"/>
      <c r="H119" s="142"/>
      <c r="I119" s="130" t="e">
        <f>VLOOKUP(H119,Presupuesto!$B$11:$C$565,2,0)</f>
        <v>#N/A</v>
      </c>
      <c r="J119" s="98" t="str">
        <f t="shared" si="12"/>
        <v>Gestión Administrativa y  financiera en apoyo al Desarrollo Académico</v>
      </c>
      <c r="K119" s="98" t="s">
        <v>411</v>
      </c>
    </row>
    <row r="120" spans="3:11" ht="14.45" x14ac:dyDescent="0.3">
      <c r="C120" s="141"/>
      <c r="D120" s="158"/>
      <c r="E120" s="123"/>
      <c r="F120" s="97">
        <f t="shared" si="9"/>
        <v>0</v>
      </c>
      <c r="G120" s="161"/>
      <c r="H120" s="142"/>
      <c r="I120" s="130" t="e">
        <f>VLOOKUP(H120,Presupuesto!$B$11:$C$565,2,0)</f>
        <v>#N/A</v>
      </c>
      <c r="J120" s="98" t="str">
        <f t="shared" si="12"/>
        <v>Gestión Administrativa y  financiera en apoyo al Desarrollo Académico</v>
      </c>
      <c r="K120" s="98" t="s">
        <v>411</v>
      </c>
    </row>
    <row r="121" spans="3:11" ht="14.45" x14ac:dyDescent="0.3">
      <c r="C121" s="141"/>
      <c r="D121" s="158"/>
      <c r="E121" s="123"/>
      <c r="F121" s="97">
        <f t="shared" si="9"/>
        <v>0</v>
      </c>
      <c r="G121" s="161"/>
      <c r="H121" s="142"/>
      <c r="I121" s="130" t="e">
        <f>VLOOKUP(H121,Presupuesto!$B$11:$C$565,2,0)</f>
        <v>#N/A</v>
      </c>
      <c r="J121" s="98" t="str">
        <f t="shared" si="12"/>
        <v>Gestión Administrativa y  financiera en apoyo al Desarrollo Académico</v>
      </c>
      <c r="K121" s="98" t="s">
        <v>411</v>
      </c>
    </row>
    <row r="122" spans="3:11" ht="14.45" x14ac:dyDescent="0.3">
      <c r="C122" s="141"/>
      <c r="D122" s="158"/>
      <c r="E122" s="123"/>
      <c r="F122" s="97">
        <f t="shared" si="9"/>
        <v>0</v>
      </c>
      <c r="G122" s="161"/>
      <c r="H122" s="142"/>
      <c r="I122" s="130" t="e">
        <f>VLOOKUP(H122,Presupuesto!$B$11:$C$565,2,0)</f>
        <v>#N/A</v>
      </c>
      <c r="J122" s="98" t="str">
        <f t="shared" si="12"/>
        <v>Gestión Administrativa y  financiera en apoyo al Desarrollo Académico</v>
      </c>
      <c r="K122" s="98" t="s">
        <v>411</v>
      </c>
    </row>
    <row r="123" spans="3:11" ht="14.45" x14ac:dyDescent="0.3">
      <c r="C123" s="141"/>
      <c r="D123" s="158"/>
      <c r="E123" s="123"/>
      <c r="F123" s="97">
        <f t="shared" si="9"/>
        <v>0</v>
      </c>
      <c r="G123" s="161"/>
      <c r="H123" s="142"/>
      <c r="I123" s="130" t="e">
        <f>VLOOKUP(H123,Presupuesto!$B$11:$C$565,2,0)</f>
        <v>#N/A</v>
      </c>
      <c r="J123" s="98" t="str">
        <f t="shared" si="12"/>
        <v>Gestión Administrativa y  financiera en apoyo al Desarrollo Académico</v>
      </c>
      <c r="K123" s="98" t="s">
        <v>411</v>
      </c>
    </row>
    <row r="124" spans="3:11" ht="14.45" x14ac:dyDescent="0.3">
      <c r="C124" s="141"/>
      <c r="D124" s="158"/>
      <c r="E124" s="123"/>
      <c r="F124" s="97">
        <f t="shared" si="9"/>
        <v>0</v>
      </c>
      <c r="G124" s="161"/>
      <c r="H124" s="142"/>
      <c r="I124" s="130" t="e">
        <f>VLOOKUP(H124,Presupuesto!$B$11:$C$565,2,0)</f>
        <v>#N/A</v>
      </c>
      <c r="J124" s="98" t="str">
        <f t="shared" si="12"/>
        <v>Gestión Administrativa y  financiera en apoyo al Desarrollo Académico</v>
      </c>
      <c r="K124" s="98" t="s">
        <v>411</v>
      </c>
    </row>
    <row r="125" spans="3:11" ht="14.45" x14ac:dyDescent="0.3">
      <c r="C125" s="143"/>
      <c r="D125" s="151"/>
      <c r="E125" s="118"/>
      <c r="F125" s="97">
        <f t="shared" si="9"/>
        <v>0</v>
      </c>
      <c r="G125" s="161"/>
      <c r="H125" s="144"/>
      <c r="I125" s="130" t="e">
        <f>VLOOKUP(H125,Presupuesto!$B$11:$C$565,2,0)</f>
        <v>#N/A</v>
      </c>
      <c r="J125" s="98" t="str">
        <f t="shared" si="12"/>
        <v>Gestión Administrativa y  financiera en apoyo al Desarrollo Académico</v>
      </c>
      <c r="K125" s="98" t="s">
        <v>411</v>
      </c>
    </row>
    <row r="126" spans="3:11" ht="14.45" x14ac:dyDescent="0.3">
      <c r="C126" s="143"/>
      <c r="D126" s="151"/>
      <c r="E126" s="118"/>
      <c r="F126" s="97">
        <f t="shared" si="9"/>
        <v>0</v>
      </c>
      <c r="G126" s="161"/>
      <c r="H126" s="144"/>
      <c r="I126" s="130" t="e">
        <f>VLOOKUP(H126,Presupuesto!$B$11:$C$565,2,0)</f>
        <v>#N/A</v>
      </c>
      <c r="J126" s="98" t="str">
        <f t="shared" si="12"/>
        <v>Gestión Administrativa y  financiera en apoyo al Desarrollo Académico</v>
      </c>
      <c r="K126" s="98" t="s">
        <v>411</v>
      </c>
    </row>
    <row r="127" spans="3:11" ht="14.45" x14ac:dyDescent="0.3">
      <c r="C127" s="143"/>
      <c r="D127" s="151"/>
      <c r="E127" s="118"/>
      <c r="F127" s="97">
        <f t="shared" si="9"/>
        <v>0</v>
      </c>
      <c r="G127" s="161"/>
      <c r="H127" s="144"/>
      <c r="I127" s="130" t="e">
        <f>VLOOKUP(H127,Presupuesto!$B$11:$C$565,2,0)</f>
        <v>#N/A</v>
      </c>
      <c r="J127" s="98" t="str">
        <f t="shared" si="12"/>
        <v>Gestión Administrativa y  financiera en apoyo al Desarrollo Académico</v>
      </c>
      <c r="K127" s="98" t="s">
        <v>411</v>
      </c>
    </row>
    <row r="128" spans="3:11" ht="14.45" x14ac:dyDescent="0.3">
      <c r="C128" s="143"/>
      <c r="D128" s="151"/>
      <c r="E128" s="118"/>
      <c r="F128" s="97">
        <f t="shared" si="9"/>
        <v>0</v>
      </c>
      <c r="G128" s="161"/>
      <c r="H128" s="144"/>
      <c r="I128" s="130" t="e">
        <f>VLOOKUP(H128,Presupuesto!$B$11:$C$565,2,0)</f>
        <v>#N/A</v>
      </c>
      <c r="J128" s="98" t="str">
        <f t="shared" si="12"/>
        <v>Gestión Administrativa y  financiera en apoyo al Desarrollo Académico</v>
      </c>
      <c r="K128" s="98" t="s">
        <v>411</v>
      </c>
    </row>
    <row r="129" spans="3:11" ht="14.45" x14ac:dyDescent="0.3">
      <c r="C129" s="143"/>
      <c r="D129" s="151"/>
      <c r="E129" s="118"/>
      <c r="F129" s="97">
        <f t="shared" si="9"/>
        <v>0</v>
      </c>
      <c r="G129" s="161"/>
      <c r="H129" s="144"/>
      <c r="I129" s="130" t="e">
        <f>VLOOKUP(H129,Presupuesto!$B$11:$C$565,2,0)</f>
        <v>#N/A</v>
      </c>
      <c r="J129" s="98" t="str">
        <f t="shared" si="12"/>
        <v>Gestión Administrativa y  financiera en apoyo al Desarrollo Académico</v>
      </c>
      <c r="K129" s="98" t="s">
        <v>411</v>
      </c>
    </row>
    <row r="130" spans="3:11" ht="14.45" x14ac:dyDescent="0.3">
      <c r="C130" s="143"/>
      <c r="D130" s="151"/>
      <c r="E130" s="118"/>
      <c r="F130" s="97">
        <f t="shared" si="9"/>
        <v>0</v>
      </c>
      <c r="G130" s="161"/>
      <c r="H130" s="144"/>
      <c r="I130" s="130" t="e">
        <f>VLOOKUP(H130,Presupuesto!$B$11:$C$565,2,0)</f>
        <v>#N/A</v>
      </c>
      <c r="J130" s="98" t="str">
        <f t="shared" si="12"/>
        <v>Gestión Administrativa y  financiera en apoyo al Desarrollo Académico</v>
      </c>
      <c r="K130" s="98" t="s">
        <v>411</v>
      </c>
    </row>
    <row r="131" spans="3:11" ht="14.45" x14ac:dyDescent="0.3">
      <c r="C131" s="143"/>
      <c r="D131" s="151"/>
      <c r="E131" s="118"/>
      <c r="F131" s="97">
        <f t="shared" si="9"/>
        <v>0</v>
      </c>
      <c r="G131" s="161"/>
      <c r="H131" s="144"/>
      <c r="I131" s="130" t="e">
        <f>VLOOKUP(H131,Presupuesto!$B$11:$C$565,2,0)</f>
        <v>#N/A</v>
      </c>
      <c r="J131" s="98" t="str">
        <f t="shared" si="12"/>
        <v>Gestión Administrativa y  financiera en apoyo al Desarrollo Académico</v>
      </c>
      <c r="K131" s="98" t="s">
        <v>411</v>
      </c>
    </row>
    <row r="132" spans="3:11" ht="14.45" x14ac:dyDescent="0.3">
      <c r="C132" s="143"/>
      <c r="D132" s="151"/>
      <c r="E132" s="118"/>
      <c r="F132" s="97">
        <f t="shared" si="9"/>
        <v>0</v>
      </c>
      <c r="G132" s="161"/>
      <c r="H132" s="144"/>
      <c r="I132" s="130" t="e">
        <f>VLOOKUP(H132,Presupuesto!$B$11:$C$565,2,0)</f>
        <v>#N/A</v>
      </c>
      <c r="J132" s="98" t="str">
        <f t="shared" si="12"/>
        <v>Gestión Administrativa y  financiera en apoyo al Desarrollo Académico</v>
      </c>
      <c r="K132" s="98" t="s">
        <v>411</v>
      </c>
    </row>
    <row r="133" spans="3:11" ht="14.45" x14ac:dyDescent="0.3">
      <c r="C133" s="145"/>
      <c r="D133" s="151"/>
      <c r="E133" s="118"/>
      <c r="F133" s="97">
        <f t="shared" si="9"/>
        <v>0</v>
      </c>
      <c r="G133" s="161"/>
      <c r="H133" s="146"/>
      <c r="I133" s="130" t="e">
        <f>VLOOKUP(H133,Presupuesto!$B$11:$C$565,2,0)</f>
        <v>#N/A</v>
      </c>
      <c r="J133" s="98" t="str">
        <f t="shared" si="12"/>
        <v>Gestión Administrativa y  financiera en apoyo al Desarrollo Académico</v>
      </c>
      <c r="K133" s="98" t="s">
        <v>402</v>
      </c>
    </row>
    <row r="134" spans="3:11" ht="14.45" x14ac:dyDescent="0.3">
      <c r="C134" s="145"/>
      <c r="D134" s="151"/>
      <c r="E134" s="118"/>
      <c r="F134" s="97">
        <f t="shared" si="9"/>
        <v>0</v>
      </c>
      <c r="G134" s="161"/>
      <c r="H134" s="146"/>
      <c r="I134" s="130" t="e">
        <f>VLOOKUP(H134,Presupuesto!$B$11:$C$565,2,0)</f>
        <v>#N/A</v>
      </c>
      <c r="J134" s="98" t="str">
        <f t="shared" si="12"/>
        <v>Gestión Administrativa y  financiera en apoyo al Desarrollo Académico</v>
      </c>
      <c r="K134" s="98" t="s">
        <v>411</v>
      </c>
    </row>
    <row r="135" spans="3:11" ht="14.45" x14ac:dyDescent="0.3">
      <c r="C135" s="145"/>
      <c r="D135" s="151"/>
      <c r="E135" s="118"/>
      <c r="F135" s="97">
        <f t="shared" si="9"/>
        <v>0</v>
      </c>
      <c r="G135" s="161"/>
      <c r="H135" s="146"/>
      <c r="I135" s="130" t="e">
        <f>VLOOKUP(H135,Presupuesto!$B$11:$C$565,2,0)</f>
        <v>#N/A</v>
      </c>
      <c r="J135" s="98" t="str">
        <f t="shared" si="12"/>
        <v>Gestión Administrativa y  financiera en apoyo al Desarrollo Académico</v>
      </c>
      <c r="K135" s="98" t="s">
        <v>411</v>
      </c>
    </row>
    <row r="136" spans="3:11" ht="14.45" x14ac:dyDescent="0.3">
      <c r="C136" s="145"/>
      <c r="D136" s="151"/>
      <c r="E136" s="118"/>
      <c r="F136" s="97">
        <f t="shared" si="9"/>
        <v>0</v>
      </c>
      <c r="G136" s="161"/>
      <c r="H136" s="146"/>
      <c r="I136" s="130" t="e">
        <f>VLOOKUP(H136,Presupuesto!$B$11:$C$565,2,0)</f>
        <v>#N/A</v>
      </c>
      <c r="J136" s="98" t="str">
        <f t="shared" si="12"/>
        <v>Gestión Administrativa y  financiera en apoyo al Desarrollo Académico</v>
      </c>
      <c r="K136" s="98" t="s">
        <v>411</v>
      </c>
    </row>
    <row r="137" spans="3:11" thickBot="1" x14ac:dyDescent="0.35">
      <c r="C137" s="147"/>
      <c r="D137" s="159"/>
      <c r="E137" s="103"/>
      <c r="F137" s="105">
        <f t="shared" si="9"/>
        <v>0</v>
      </c>
      <c r="G137" s="162"/>
      <c r="H137" s="148"/>
      <c r="I137" s="132" t="e">
        <f>VLOOKUP(H137,Presupuesto!$B$11:$C$565,2,0)</f>
        <v>#N/A</v>
      </c>
      <c r="J137" s="106" t="str">
        <f t="shared" si="12"/>
        <v>Gestión Administrativa y  financiera en apoyo al Desarrollo Académico</v>
      </c>
      <c r="K137" s="124" t="s">
        <v>393</v>
      </c>
    </row>
    <row r="139" spans="3:11" thickBot="1" x14ac:dyDescent="0.35">
      <c r="F139" s="90"/>
      <c r="G139" s="89"/>
      <c r="H139" s="90"/>
      <c r="I139" s="90"/>
    </row>
    <row r="140" spans="3:11" thickBot="1" x14ac:dyDescent="0.35">
      <c r="C140" s="157" t="s">
        <v>53</v>
      </c>
      <c r="D140" s="367">
        <f>SUM(F147:F181)</f>
        <v>15000</v>
      </c>
      <c r="F140" s="70"/>
      <c r="G140" s="79"/>
      <c r="H140" s="70"/>
      <c r="I140" s="70"/>
    </row>
    <row r="141" spans="3:11" ht="14.45" x14ac:dyDescent="0.3">
      <c r="C141" s="70"/>
      <c r="D141" s="31"/>
      <c r="E141" s="93"/>
      <c r="F141" s="93"/>
      <c r="G141" s="93"/>
      <c r="H141" s="76"/>
      <c r="I141" s="76"/>
      <c r="J141" s="76"/>
      <c r="K141" s="112"/>
    </row>
    <row r="142" spans="3:11" ht="14.45" x14ac:dyDescent="0.3">
      <c r="C142" s="70"/>
      <c r="D142" s="31"/>
      <c r="E142" s="93"/>
      <c r="F142" s="93"/>
      <c r="G142" s="93"/>
      <c r="H142" s="76"/>
      <c r="I142" s="76"/>
      <c r="J142" s="76"/>
      <c r="K142" s="112"/>
    </row>
    <row r="143" spans="3:11" ht="15.6" x14ac:dyDescent="0.3">
      <c r="C143" s="202" t="s">
        <v>391</v>
      </c>
      <c r="D143" s="363"/>
      <c r="E143" s="93"/>
      <c r="F143" s="93"/>
      <c r="G143" s="93"/>
      <c r="H143" s="76"/>
      <c r="I143" s="76"/>
      <c r="J143" s="76"/>
      <c r="K143" s="112"/>
    </row>
    <row r="144" spans="3:11" ht="18.75" x14ac:dyDescent="0.25">
      <c r="C144" s="210" t="s">
        <v>1956</v>
      </c>
      <c r="D144" s="31" t="s">
        <v>1960</v>
      </c>
      <c r="E144" s="93"/>
      <c r="F144" s="93"/>
      <c r="G144" s="93"/>
      <c r="H144" s="76"/>
      <c r="I144" s="76"/>
      <c r="J144" s="76"/>
      <c r="K144" s="112"/>
    </row>
    <row r="145" spans="3:11" thickBot="1" x14ac:dyDescent="0.35">
      <c r="F145" s="93"/>
      <c r="G145" s="76"/>
      <c r="H145" s="76"/>
      <c r="I145" s="76"/>
    </row>
    <row r="146" spans="3:11" ht="30.75" thickBot="1" x14ac:dyDescent="0.3">
      <c r="C146" s="129" t="s">
        <v>44</v>
      </c>
      <c r="D146" s="129" t="s">
        <v>55</v>
      </c>
      <c r="E146" s="136" t="s">
        <v>57</v>
      </c>
      <c r="F146" s="135" t="s">
        <v>27</v>
      </c>
      <c r="G146" s="133" t="s">
        <v>130</v>
      </c>
      <c r="H146" s="136" t="s">
        <v>46</v>
      </c>
      <c r="I146" s="133" t="s">
        <v>131</v>
      </c>
      <c r="J146" s="133" t="s">
        <v>409</v>
      </c>
      <c r="K146" s="133" t="s">
        <v>410</v>
      </c>
    </row>
    <row r="147" spans="3:11" x14ac:dyDescent="0.25">
      <c r="C147" s="220" t="s">
        <v>438</v>
      </c>
      <c r="D147" s="221"/>
      <c r="E147" s="219">
        <f>HLOOKUP(C147,$AH$2:$BU$3,2,0)</f>
        <v>620</v>
      </c>
      <c r="F147" s="97">
        <f t="shared" ref="F147:F181" si="13">D147*E147</f>
        <v>0</v>
      </c>
      <c r="G147" s="161"/>
      <c r="H147" s="142"/>
      <c r="I147" s="130" t="e">
        <f>VLOOKUP(H147,Presupuesto!$B$11:$C$565,2,0)</f>
        <v>#N/A</v>
      </c>
      <c r="J147" s="218" t="s">
        <v>1472</v>
      </c>
      <c r="K147" s="98" t="s">
        <v>393</v>
      </c>
    </row>
    <row r="148" spans="3:11" x14ac:dyDescent="0.25">
      <c r="C148" s="141" t="s">
        <v>1960</v>
      </c>
      <c r="D148" s="158">
        <v>1000</v>
      </c>
      <c r="E148" s="123">
        <v>15</v>
      </c>
      <c r="F148" s="97">
        <f t="shared" si="13"/>
        <v>15000</v>
      </c>
      <c r="G148" s="161" t="s">
        <v>128</v>
      </c>
      <c r="H148" s="142" t="s">
        <v>822</v>
      </c>
      <c r="I148" s="130" t="str">
        <f>VLOOKUP(H148,Presupuesto!$B$11:$C$565,2,0)</f>
        <v>OTROS PRODUCTOS DE PAPEL CARTON</v>
      </c>
      <c r="J148" s="98" t="s">
        <v>1363</v>
      </c>
      <c r="K148" s="98" t="s">
        <v>395</v>
      </c>
    </row>
    <row r="149" spans="3:11" ht="14.45" x14ac:dyDescent="0.3">
      <c r="C149" s="141"/>
      <c r="D149" s="158"/>
      <c r="E149" s="123"/>
      <c r="F149" s="97">
        <f t="shared" si="13"/>
        <v>0</v>
      </c>
      <c r="G149" s="161"/>
      <c r="H149" s="142"/>
      <c r="I149" s="130" t="e">
        <f>VLOOKUP(H149,Presupuesto!$B$11:$C$565,2,0)</f>
        <v>#N/A</v>
      </c>
      <c r="J149" s="98" t="str">
        <f t="shared" ref="J149:J181" si="14">$J$147</f>
        <v>Desarrollo del Sistema de Educación Superior</v>
      </c>
      <c r="K149" s="98" t="s">
        <v>411</v>
      </c>
    </row>
    <row r="150" spans="3:11" ht="14.45" x14ac:dyDescent="0.3">
      <c r="C150" s="141"/>
      <c r="D150" s="158"/>
      <c r="E150" s="123"/>
      <c r="F150" s="97">
        <f t="shared" si="13"/>
        <v>0</v>
      </c>
      <c r="G150" s="161"/>
      <c r="H150" s="142"/>
      <c r="I150" s="130" t="e">
        <f>VLOOKUP(H150,Presupuesto!$B$11:$C$565,2,0)</f>
        <v>#N/A</v>
      </c>
      <c r="J150" s="98" t="str">
        <f t="shared" si="14"/>
        <v>Desarrollo del Sistema de Educación Superior</v>
      </c>
      <c r="K150" s="98" t="s">
        <v>411</v>
      </c>
    </row>
    <row r="151" spans="3:11" ht="14.45" x14ac:dyDescent="0.3">
      <c r="C151" s="141"/>
      <c r="D151" s="158"/>
      <c r="E151" s="123"/>
      <c r="F151" s="97">
        <f t="shared" si="13"/>
        <v>0</v>
      </c>
      <c r="G151" s="161"/>
      <c r="H151" s="142"/>
      <c r="I151" s="130" t="e">
        <f>VLOOKUP(H151,Presupuesto!$B$11:$C$565,2,0)</f>
        <v>#N/A</v>
      </c>
      <c r="J151" s="98" t="str">
        <f t="shared" si="14"/>
        <v>Desarrollo del Sistema de Educación Superior</v>
      </c>
      <c r="K151" s="98" t="s">
        <v>411</v>
      </c>
    </row>
    <row r="152" spans="3:11" ht="14.45" x14ac:dyDescent="0.3">
      <c r="C152" s="141"/>
      <c r="D152" s="158"/>
      <c r="E152" s="123"/>
      <c r="F152" s="97">
        <f t="shared" si="13"/>
        <v>0</v>
      </c>
      <c r="G152" s="161"/>
      <c r="H152" s="142"/>
      <c r="I152" s="130" t="e">
        <f>VLOOKUP(H152,Presupuesto!$B$11:$C$565,2,0)</f>
        <v>#N/A</v>
      </c>
      <c r="J152" s="98" t="str">
        <f t="shared" si="14"/>
        <v>Desarrollo del Sistema de Educación Superior</v>
      </c>
      <c r="K152" s="98" t="s">
        <v>400</v>
      </c>
    </row>
    <row r="153" spans="3:11" ht="14.45" x14ac:dyDescent="0.3">
      <c r="C153" s="141"/>
      <c r="D153" s="158"/>
      <c r="E153" s="123"/>
      <c r="F153" s="97">
        <f t="shared" si="13"/>
        <v>0</v>
      </c>
      <c r="G153" s="161"/>
      <c r="H153" s="142"/>
      <c r="I153" s="130" t="e">
        <f>VLOOKUP(H153,Presupuesto!$B$11:$C$565,2,0)</f>
        <v>#N/A</v>
      </c>
      <c r="J153" s="98" t="str">
        <f t="shared" si="14"/>
        <v>Desarrollo del Sistema de Educación Superior</v>
      </c>
      <c r="K153" s="98" t="s">
        <v>411</v>
      </c>
    </row>
    <row r="154" spans="3:11" ht="14.45" x14ac:dyDescent="0.3">
      <c r="C154" s="141"/>
      <c r="D154" s="158"/>
      <c r="E154" s="123"/>
      <c r="F154" s="97">
        <f t="shared" si="13"/>
        <v>0</v>
      </c>
      <c r="G154" s="161"/>
      <c r="H154" s="142"/>
      <c r="I154" s="130" t="e">
        <f>VLOOKUP(H154,Presupuesto!$B$11:$C$565,2,0)</f>
        <v>#N/A</v>
      </c>
      <c r="J154" s="98" t="str">
        <f t="shared" si="14"/>
        <v>Desarrollo del Sistema de Educación Superior</v>
      </c>
      <c r="K154" s="98" t="s">
        <v>411</v>
      </c>
    </row>
    <row r="155" spans="3:11" ht="14.45" x14ac:dyDescent="0.3">
      <c r="C155" s="141"/>
      <c r="D155" s="158"/>
      <c r="E155" s="123"/>
      <c r="F155" s="97">
        <f t="shared" si="13"/>
        <v>0</v>
      </c>
      <c r="G155" s="161"/>
      <c r="H155" s="142"/>
      <c r="I155" s="130" t="e">
        <f>VLOOKUP(H155,Presupuesto!$B$11:$C$565,2,0)</f>
        <v>#N/A</v>
      </c>
      <c r="J155" s="98" t="str">
        <f t="shared" si="14"/>
        <v>Desarrollo del Sistema de Educación Superior</v>
      </c>
      <c r="K155" s="98" t="s">
        <v>411</v>
      </c>
    </row>
    <row r="156" spans="3:11" ht="14.45" x14ac:dyDescent="0.3">
      <c r="C156" s="141"/>
      <c r="D156" s="158"/>
      <c r="E156" s="123"/>
      <c r="F156" s="97">
        <f t="shared" si="13"/>
        <v>0</v>
      </c>
      <c r="G156" s="161"/>
      <c r="H156" s="142"/>
      <c r="I156" s="130" t="e">
        <f>VLOOKUP(H156,Presupuesto!$B$11:$C$565,2,0)</f>
        <v>#N/A</v>
      </c>
      <c r="J156" s="98" t="str">
        <f t="shared" si="14"/>
        <v>Desarrollo del Sistema de Educación Superior</v>
      </c>
      <c r="K156" s="98" t="s">
        <v>411</v>
      </c>
    </row>
    <row r="157" spans="3:11" ht="14.45" x14ac:dyDescent="0.3">
      <c r="C157" s="141"/>
      <c r="D157" s="158"/>
      <c r="E157" s="123"/>
      <c r="F157" s="97">
        <f t="shared" si="13"/>
        <v>0</v>
      </c>
      <c r="G157" s="161"/>
      <c r="H157" s="142"/>
      <c r="I157" s="130" t="e">
        <f>VLOOKUP(H157,Presupuesto!$B$11:$C$565,2,0)</f>
        <v>#N/A</v>
      </c>
      <c r="J157" s="98" t="str">
        <f t="shared" si="14"/>
        <v>Desarrollo del Sistema de Educación Superior</v>
      </c>
      <c r="K157" s="98" t="s">
        <v>411</v>
      </c>
    </row>
    <row r="158" spans="3:11" ht="14.45" x14ac:dyDescent="0.3">
      <c r="C158" s="141"/>
      <c r="D158" s="158"/>
      <c r="E158" s="123"/>
      <c r="F158" s="97">
        <f t="shared" si="13"/>
        <v>0</v>
      </c>
      <c r="G158" s="161"/>
      <c r="H158" s="142"/>
      <c r="I158" s="130" t="e">
        <f>VLOOKUP(H158,Presupuesto!$B$11:$C$565,2,0)</f>
        <v>#N/A</v>
      </c>
      <c r="J158" s="98" t="str">
        <f t="shared" si="14"/>
        <v>Desarrollo del Sistema de Educación Superior</v>
      </c>
      <c r="K158" s="98" t="s">
        <v>411</v>
      </c>
    </row>
    <row r="159" spans="3:11" ht="14.45" x14ac:dyDescent="0.3">
      <c r="C159" s="141"/>
      <c r="D159" s="158"/>
      <c r="E159" s="123"/>
      <c r="F159" s="97">
        <f t="shared" si="13"/>
        <v>0</v>
      </c>
      <c r="G159" s="161"/>
      <c r="H159" s="142"/>
      <c r="I159" s="130" t="e">
        <f>VLOOKUP(H159,Presupuesto!$B$11:$C$565,2,0)</f>
        <v>#N/A</v>
      </c>
      <c r="J159" s="98" t="str">
        <f t="shared" si="14"/>
        <v>Desarrollo del Sistema de Educación Superior</v>
      </c>
      <c r="K159" s="98" t="s">
        <v>411</v>
      </c>
    </row>
    <row r="160" spans="3:11" ht="14.45" x14ac:dyDescent="0.3">
      <c r="C160" s="141"/>
      <c r="D160" s="158"/>
      <c r="E160" s="123"/>
      <c r="F160" s="97">
        <f t="shared" si="13"/>
        <v>0</v>
      </c>
      <c r="G160" s="161"/>
      <c r="H160" s="142"/>
      <c r="I160" s="130" t="e">
        <f>VLOOKUP(H160,Presupuesto!$B$11:$C$565,2,0)</f>
        <v>#N/A</v>
      </c>
      <c r="J160" s="98" t="str">
        <f t="shared" si="14"/>
        <v>Desarrollo del Sistema de Educación Superior</v>
      </c>
      <c r="K160" s="98" t="s">
        <v>411</v>
      </c>
    </row>
    <row r="161" spans="3:11" ht="14.45" x14ac:dyDescent="0.3">
      <c r="C161" s="141"/>
      <c r="D161" s="158"/>
      <c r="E161" s="123"/>
      <c r="F161" s="97">
        <f t="shared" si="13"/>
        <v>0</v>
      </c>
      <c r="G161" s="161"/>
      <c r="H161" s="142"/>
      <c r="I161" s="130" t="e">
        <f>VLOOKUP(H161,Presupuesto!$B$11:$C$565,2,0)</f>
        <v>#N/A</v>
      </c>
      <c r="J161" s="98" t="str">
        <f t="shared" si="14"/>
        <v>Desarrollo del Sistema de Educación Superior</v>
      </c>
      <c r="K161" s="98" t="s">
        <v>411</v>
      </c>
    </row>
    <row r="162" spans="3:11" ht="14.45" x14ac:dyDescent="0.3">
      <c r="C162" s="141"/>
      <c r="D162" s="158"/>
      <c r="E162" s="123"/>
      <c r="F162" s="97">
        <f t="shared" si="13"/>
        <v>0</v>
      </c>
      <c r="G162" s="161"/>
      <c r="H162" s="142"/>
      <c r="I162" s="130" t="e">
        <f>VLOOKUP(H162,Presupuesto!$B$11:$C$565,2,0)</f>
        <v>#N/A</v>
      </c>
      <c r="J162" s="98" t="str">
        <f t="shared" si="14"/>
        <v>Desarrollo del Sistema de Educación Superior</v>
      </c>
      <c r="K162" s="98" t="s">
        <v>411</v>
      </c>
    </row>
    <row r="163" spans="3:11" ht="14.45" x14ac:dyDescent="0.3">
      <c r="C163" s="141"/>
      <c r="D163" s="158"/>
      <c r="E163" s="123"/>
      <c r="F163" s="97">
        <f t="shared" si="13"/>
        <v>0</v>
      </c>
      <c r="G163" s="161"/>
      <c r="H163" s="142"/>
      <c r="I163" s="130" t="e">
        <f>VLOOKUP(H163,Presupuesto!$B$11:$C$565,2,0)</f>
        <v>#N/A</v>
      </c>
      <c r="J163" s="98" t="str">
        <f t="shared" si="14"/>
        <v>Desarrollo del Sistema de Educación Superior</v>
      </c>
      <c r="K163" s="98" t="s">
        <v>411</v>
      </c>
    </row>
    <row r="164" spans="3:11" ht="14.45" x14ac:dyDescent="0.3">
      <c r="C164" s="141"/>
      <c r="D164" s="158"/>
      <c r="E164" s="123"/>
      <c r="F164" s="97">
        <f t="shared" si="13"/>
        <v>0</v>
      </c>
      <c r="G164" s="161"/>
      <c r="H164" s="142"/>
      <c r="I164" s="130" t="e">
        <f>VLOOKUP(H164,Presupuesto!$B$11:$C$565,2,0)</f>
        <v>#N/A</v>
      </c>
      <c r="J164" s="98" t="str">
        <f t="shared" si="14"/>
        <v>Desarrollo del Sistema de Educación Superior</v>
      </c>
      <c r="K164" s="98" t="s">
        <v>411</v>
      </c>
    </row>
    <row r="165" spans="3:11" ht="14.45" x14ac:dyDescent="0.3">
      <c r="C165" s="141"/>
      <c r="D165" s="158"/>
      <c r="E165" s="123"/>
      <c r="F165" s="97">
        <f t="shared" si="13"/>
        <v>0</v>
      </c>
      <c r="G165" s="161"/>
      <c r="H165" s="142"/>
      <c r="I165" s="130" t="e">
        <f>VLOOKUP(H165,Presupuesto!$B$11:$C$565,2,0)</f>
        <v>#N/A</v>
      </c>
      <c r="J165" s="98" t="str">
        <f t="shared" si="14"/>
        <v>Desarrollo del Sistema de Educación Superior</v>
      </c>
      <c r="K165" s="98" t="s">
        <v>411</v>
      </c>
    </row>
    <row r="166" spans="3:11" ht="14.45" x14ac:dyDescent="0.3">
      <c r="C166" s="141"/>
      <c r="D166" s="158"/>
      <c r="E166" s="123"/>
      <c r="F166" s="97">
        <f t="shared" si="13"/>
        <v>0</v>
      </c>
      <c r="G166" s="161"/>
      <c r="H166" s="142"/>
      <c r="I166" s="130" t="e">
        <f>VLOOKUP(H166,Presupuesto!$B$11:$C$565,2,0)</f>
        <v>#N/A</v>
      </c>
      <c r="J166" s="98" t="str">
        <f t="shared" si="14"/>
        <v>Desarrollo del Sistema de Educación Superior</v>
      </c>
      <c r="K166" s="98" t="s">
        <v>411</v>
      </c>
    </row>
    <row r="167" spans="3:11" x14ac:dyDescent="0.25">
      <c r="C167" s="141"/>
      <c r="D167" s="158"/>
      <c r="E167" s="123"/>
      <c r="F167" s="97">
        <f t="shared" si="13"/>
        <v>0</v>
      </c>
      <c r="G167" s="161"/>
      <c r="H167" s="142"/>
      <c r="I167" s="130" t="e">
        <f>VLOOKUP(H167,Presupuesto!$B$11:$C$565,2,0)</f>
        <v>#N/A</v>
      </c>
      <c r="J167" s="98" t="str">
        <f t="shared" si="14"/>
        <v>Desarrollo del Sistema de Educación Superior</v>
      </c>
      <c r="K167" s="98" t="s">
        <v>411</v>
      </c>
    </row>
    <row r="168" spans="3:11" x14ac:dyDescent="0.25">
      <c r="C168" s="141"/>
      <c r="D168" s="158"/>
      <c r="E168" s="123"/>
      <c r="F168" s="97">
        <f t="shared" si="13"/>
        <v>0</v>
      </c>
      <c r="G168" s="161"/>
      <c r="H168" s="142"/>
      <c r="I168" s="130" t="e">
        <f>VLOOKUP(H168,Presupuesto!$B$11:$C$565,2,0)</f>
        <v>#N/A</v>
      </c>
      <c r="J168" s="98" t="str">
        <f t="shared" si="14"/>
        <v>Desarrollo del Sistema de Educación Superior</v>
      </c>
      <c r="K168" s="98" t="s">
        <v>411</v>
      </c>
    </row>
    <row r="169" spans="3:11" x14ac:dyDescent="0.25">
      <c r="C169" s="143"/>
      <c r="D169" s="151"/>
      <c r="E169" s="118"/>
      <c r="F169" s="97">
        <f t="shared" si="13"/>
        <v>0</v>
      </c>
      <c r="G169" s="161"/>
      <c r="H169" s="144"/>
      <c r="I169" s="130" t="e">
        <f>VLOOKUP(H169,Presupuesto!$B$11:$C$565,2,0)</f>
        <v>#N/A</v>
      </c>
      <c r="J169" s="98" t="str">
        <f t="shared" si="14"/>
        <v>Desarrollo del Sistema de Educación Superior</v>
      </c>
      <c r="K169" s="98" t="s">
        <v>411</v>
      </c>
    </row>
    <row r="170" spans="3:11" x14ac:dyDescent="0.25">
      <c r="C170" s="143"/>
      <c r="D170" s="151"/>
      <c r="E170" s="118"/>
      <c r="F170" s="97">
        <f t="shared" si="13"/>
        <v>0</v>
      </c>
      <c r="G170" s="161"/>
      <c r="H170" s="144"/>
      <c r="I170" s="130" t="e">
        <f>VLOOKUP(H170,Presupuesto!$B$11:$C$565,2,0)</f>
        <v>#N/A</v>
      </c>
      <c r="J170" s="98" t="str">
        <f t="shared" si="14"/>
        <v>Desarrollo del Sistema de Educación Superior</v>
      </c>
      <c r="K170" s="98" t="s">
        <v>411</v>
      </c>
    </row>
    <row r="171" spans="3:11" x14ac:dyDescent="0.25">
      <c r="C171" s="143"/>
      <c r="D171" s="151"/>
      <c r="E171" s="118"/>
      <c r="F171" s="97">
        <f t="shared" si="13"/>
        <v>0</v>
      </c>
      <c r="G171" s="161"/>
      <c r="H171" s="144"/>
      <c r="I171" s="130" t="e">
        <f>VLOOKUP(H171,Presupuesto!$B$11:$C$565,2,0)</f>
        <v>#N/A</v>
      </c>
      <c r="J171" s="98" t="str">
        <f t="shared" si="14"/>
        <v>Desarrollo del Sistema de Educación Superior</v>
      </c>
      <c r="K171" s="98" t="s">
        <v>411</v>
      </c>
    </row>
    <row r="172" spans="3:11" x14ac:dyDescent="0.25">
      <c r="C172" s="143"/>
      <c r="D172" s="151"/>
      <c r="E172" s="118"/>
      <c r="F172" s="97">
        <f t="shared" si="13"/>
        <v>0</v>
      </c>
      <c r="G172" s="161"/>
      <c r="H172" s="144"/>
      <c r="I172" s="130" t="e">
        <f>VLOOKUP(H172,Presupuesto!$B$11:$C$565,2,0)</f>
        <v>#N/A</v>
      </c>
      <c r="J172" s="98" t="str">
        <f t="shared" si="14"/>
        <v>Desarrollo del Sistema de Educación Superior</v>
      </c>
      <c r="K172" s="98" t="s">
        <v>411</v>
      </c>
    </row>
    <row r="173" spans="3:11" x14ac:dyDescent="0.25">
      <c r="C173" s="143"/>
      <c r="D173" s="151"/>
      <c r="E173" s="118"/>
      <c r="F173" s="97">
        <f t="shared" si="13"/>
        <v>0</v>
      </c>
      <c r="G173" s="161"/>
      <c r="H173" s="144"/>
      <c r="I173" s="130" t="e">
        <f>VLOOKUP(H173,Presupuesto!$B$11:$C$565,2,0)</f>
        <v>#N/A</v>
      </c>
      <c r="J173" s="98" t="str">
        <f t="shared" si="14"/>
        <v>Desarrollo del Sistema de Educación Superior</v>
      </c>
      <c r="K173" s="98" t="s">
        <v>411</v>
      </c>
    </row>
    <row r="174" spans="3:11" x14ac:dyDescent="0.25">
      <c r="C174" s="143"/>
      <c r="D174" s="151"/>
      <c r="E174" s="118"/>
      <c r="F174" s="97">
        <f t="shared" si="13"/>
        <v>0</v>
      </c>
      <c r="G174" s="161"/>
      <c r="H174" s="144"/>
      <c r="I174" s="130" t="e">
        <f>VLOOKUP(H174,Presupuesto!$B$11:$C$565,2,0)</f>
        <v>#N/A</v>
      </c>
      <c r="J174" s="98" t="str">
        <f t="shared" si="14"/>
        <v>Desarrollo del Sistema de Educación Superior</v>
      </c>
      <c r="K174" s="98" t="s">
        <v>411</v>
      </c>
    </row>
    <row r="175" spans="3:11" x14ac:dyDescent="0.25">
      <c r="C175" s="143"/>
      <c r="D175" s="151"/>
      <c r="E175" s="118"/>
      <c r="F175" s="97">
        <f t="shared" si="13"/>
        <v>0</v>
      </c>
      <c r="G175" s="161"/>
      <c r="H175" s="144"/>
      <c r="I175" s="130" t="e">
        <f>VLOOKUP(H175,Presupuesto!$B$11:$C$565,2,0)</f>
        <v>#N/A</v>
      </c>
      <c r="J175" s="98" t="str">
        <f t="shared" si="14"/>
        <v>Desarrollo del Sistema de Educación Superior</v>
      </c>
      <c r="K175" s="98" t="s">
        <v>411</v>
      </c>
    </row>
    <row r="176" spans="3:11" x14ac:dyDescent="0.25">
      <c r="C176" s="143"/>
      <c r="D176" s="151"/>
      <c r="E176" s="118"/>
      <c r="F176" s="97">
        <f t="shared" si="13"/>
        <v>0</v>
      </c>
      <c r="G176" s="161"/>
      <c r="H176" s="144"/>
      <c r="I176" s="130" t="e">
        <f>VLOOKUP(H176,Presupuesto!$B$11:$C$565,2,0)</f>
        <v>#N/A</v>
      </c>
      <c r="J176" s="98" t="str">
        <f t="shared" si="14"/>
        <v>Desarrollo del Sistema de Educación Superior</v>
      </c>
      <c r="K176" s="98" t="s">
        <v>411</v>
      </c>
    </row>
    <row r="177" spans="3:11" x14ac:dyDescent="0.25">
      <c r="C177" s="145"/>
      <c r="D177" s="151"/>
      <c r="E177" s="118"/>
      <c r="F177" s="97">
        <f t="shared" si="13"/>
        <v>0</v>
      </c>
      <c r="G177" s="161"/>
      <c r="H177" s="146"/>
      <c r="I177" s="130" t="e">
        <f>VLOOKUP(H177,Presupuesto!$B$11:$C$565,2,0)</f>
        <v>#N/A</v>
      </c>
      <c r="J177" s="98" t="str">
        <f t="shared" si="14"/>
        <v>Desarrollo del Sistema de Educación Superior</v>
      </c>
      <c r="K177" s="98" t="s">
        <v>402</v>
      </c>
    </row>
    <row r="178" spans="3:11" x14ac:dyDescent="0.25">
      <c r="C178" s="145"/>
      <c r="D178" s="151"/>
      <c r="E178" s="118"/>
      <c r="F178" s="97">
        <f t="shared" si="13"/>
        <v>0</v>
      </c>
      <c r="G178" s="161"/>
      <c r="H178" s="146"/>
      <c r="I178" s="130" t="e">
        <f>VLOOKUP(H178,Presupuesto!$B$11:$C$565,2,0)</f>
        <v>#N/A</v>
      </c>
      <c r="J178" s="98" t="str">
        <f t="shared" si="14"/>
        <v>Desarrollo del Sistema de Educación Superior</v>
      </c>
      <c r="K178" s="98" t="s">
        <v>411</v>
      </c>
    </row>
    <row r="179" spans="3:11" x14ac:dyDescent="0.25">
      <c r="C179" s="145"/>
      <c r="D179" s="151"/>
      <c r="E179" s="118"/>
      <c r="F179" s="97">
        <f t="shared" si="13"/>
        <v>0</v>
      </c>
      <c r="G179" s="161"/>
      <c r="H179" s="146"/>
      <c r="I179" s="130" t="e">
        <f>VLOOKUP(H179,Presupuesto!$B$11:$C$565,2,0)</f>
        <v>#N/A</v>
      </c>
      <c r="J179" s="98" t="str">
        <f t="shared" si="14"/>
        <v>Desarrollo del Sistema de Educación Superior</v>
      </c>
      <c r="K179" s="98" t="s">
        <v>411</v>
      </c>
    </row>
    <row r="180" spans="3:11" x14ac:dyDescent="0.25">
      <c r="C180" s="145"/>
      <c r="D180" s="151"/>
      <c r="E180" s="118"/>
      <c r="F180" s="97">
        <f t="shared" si="13"/>
        <v>0</v>
      </c>
      <c r="G180" s="161"/>
      <c r="H180" s="146"/>
      <c r="I180" s="130" t="e">
        <f>VLOOKUP(H180,Presupuesto!$B$11:$C$565,2,0)</f>
        <v>#N/A</v>
      </c>
      <c r="J180" s="98" t="str">
        <f t="shared" si="14"/>
        <v>Desarrollo del Sistema de Educación Superior</v>
      </c>
      <c r="K180" s="98" t="s">
        <v>411</v>
      </c>
    </row>
    <row r="181" spans="3:11" ht="15.75" thickBot="1" x14ac:dyDescent="0.3">
      <c r="C181" s="147"/>
      <c r="D181" s="159"/>
      <c r="E181" s="103"/>
      <c r="F181" s="105">
        <f t="shared" si="13"/>
        <v>0</v>
      </c>
      <c r="G181" s="162"/>
      <c r="H181" s="148"/>
      <c r="I181" s="132" t="e">
        <f>VLOOKUP(H181,Presupuesto!$B$11:$C$565,2,0)</f>
        <v>#N/A</v>
      </c>
      <c r="J181" s="106" t="str">
        <f t="shared" si="14"/>
        <v>Desarrollo del Sistema de Educación Superior</v>
      </c>
      <c r="K181" s="124" t="s">
        <v>393</v>
      </c>
    </row>
    <row r="183" spans="3:11" ht="15.75" thickBot="1" x14ac:dyDescent="0.3"/>
    <row r="184" spans="3:11" ht="15.75" thickBot="1" x14ac:dyDescent="0.3">
      <c r="C184" s="157" t="s">
        <v>53</v>
      </c>
      <c r="D184" s="367">
        <f>SUM(F191:F225)</f>
        <v>0</v>
      </c>
      <c r="F184" s="70"/>
      <c r="G184" s="79"/>
      <c r="H184" s="70"/>
      <c r="I184" s="70"/>
    </row>
    <row r="185" spans="3:11" x14ac:dyDescent="0.25">
      <c r="C185" s="70"/>
      <c r="D185" s="31"/>
      <c r="E185" s="93"/>
      <c r="F185" s="93"/>
      <c r="G185" s="93"/>
      <c r="H185" s="76"/>
      <c r="I185" s="76"/>
      <c r="J185" s="76"/>
      <c r="K185" s="112"/>
    </row>
    <row r="186" spans="3:11" x14ac:dyDescent="0.25">
      <c r="C186" s="70"/>
      <c r="D186" s="31"/>
      <c r="E186" s="93"/>
      <c r="F186" s="93"/>
      <c r="G186" s="93"/>
      <c r="H186" s="76"/>
      <c r="I186" s="76"/>
      <c r="J186" s="76"/>
      <c r="K186" s="112"/>
    </row>
    <row r="187" spans="3:11" ht="15.75" x14ac:dyDescent="0.25">
      <c r="C187" s="202" t="s">
        <v>391</v>
      </c>
      <c r="D187" s="363"/>
      <c r="E187" s="93"/>
      <c r="F187" s="93"/>
      <c r="G187" s="93"/>
      <c r="H187" s="76"/>
      <c r="I187" s="76"/>
      <c r="J187" s="76"/>
      <c r="K187" s="112"/>
    </row>
    <row r="188" spans="3:11" ht="18.75" x14ac:dyDescent="0.25">
      <c r="C188" s="210" t="e">
        <f>IFERROR(VLOOKUP(D187,'1. Desarrollo e Innov. Curricu.'!$F:$G,2,FALSE),IFERROR(VLOOKUP(D187,'2. Investigación Científica'!$F:$G,2,FALSE),IFERROR(VLOOKUP(D187,'3. Vinculación Univ. Sociedad'!$F:$G,2,FALSE),IFERROR(VLOOKUP(D187,'4. Docencia y Profesorado Univ.'!$F:$G,2,FALSE),IFERROR(VLOOKUP(D187,'5. Estudiantes y Graduados'!$F:$G,2,FALSE),IFERROR(VLOOKUP(D187,'11. Gestion Administrativa'!$F:$G,2,FALSE),IFERROR(VLOOKUP(D187,'13. Gestión Académica'!$F:$G,2,FALSE),IFERROR(VLOOKUP(D187,'9. Asegura. de la Calid. y M'!$F:$G,2,FALSE),IFERROR(VLOOKUP(D187,'6. Gestión del Conocimiento'!$F:$G,2,FALSE),IFERROR(VLOOKUP(D187,'15. Gobernabilidad y Proceso...'!$F:$G,2,FALSE),IFERROR(VLOOKUP(D187,'12. Gestión del Talento Humano'!$F:$G,2,FALSE),IFERROR(VLOOKUP(D187,'14. Internacional... de la E.S.'!$F:$G,2,FALSE),IFERROR(VLOOKUP(D187,'10. Posgrado'!$F:$G,2,FALSE),IFERROR(VLOOKUP(D187,'17. Gestión TIC'!$F:$G,2,FALSE),IFERROR(VLOOKUP(D187,'16. Desa. del Sistema Educ.Sup.'!$F:$G,2,FALSE),IFERROR(VLOOKUP(D187,'8. Cultura de Inno. Insti...'!$F:$G,2,FALSE),VLOOKUP(D187,'7. Lo Esencial de la Reforma U.'!$F:$G,2,0)))))))))))))))))</f>
        <v>#N/A</v>
      </c>
      <c r="D188" s="31"/>
      <c r="E188" s="93"/>
      <c r="F188" s="93"/>
      <c r="G188" s="93"/>
      <c r="H188" s="76"/>
      <c r="I188" s="76"/>
      <c r="J188" s="76"/>
      <c r="K188" s="112"/>
    </row>
    <row r="189" spans="3:11" ht="15.75" thickBot="1" x14ac:dyDescent="0.3">
      <c r="F189" s="93"/>
      <c r="G189" s="76"/>
      <c r="H189" s="76"/>
      <c r="I189" s="76"/>
    </row>
    <row r="190" spans="3:11" ht="30.75" thickBot="1" x14ac:dyDescent="0.3">
      <c r="C190" s="129" t="s">
        <v>44</v>
      </c>
      <c r="D190" s="129" t="s">
        <v>55</v>
      </c>
      <c r="E190" s="136" t="s">
        <v>57</v>
      </c>
      <c r="F190" s="135" t="s">
        <v>27</v>
      </c>
      <c r="G190" s="133" t="s">
        <v>130</v>
      </c>
      <c r="H190" s="136" t="s">
        <v>46</v>
      </c>
      <c r="I190" s="133" t="s">
        <v>131</v>
      </c>
      <c r="J190" s="133" t="s">
        <v>409</v>
      </c>
      <c r="K190" s="133" t="s">
        <v>410</v>
      </c>
    </row>
    <row r="191" spans="3:11" x14ac:dyDescent="0.25">
      <c r="C191" s="220" t="s">
        <v>438</v>
      </c>
      <c r="D191" s="221"/>
      <c r="E191" s="219">
        <f>HLOOKUP(C191,$AH$2:$BU$3,2,0)</f>
        <v>620</v>
      </c>
      <c r="F191" s="97">
        <f t="shared" ref="F191:F225" si="15">D191*E191</f>
        <v>0</v>
      </c>
      <c r="G191" s="161"/>
      <c r="H191" s="142"/>
      <c r="I191" s="130" t="e">
        <f>VLOOKUP(H191,Presupuesto!$B$11:$C$565,2,0)</f>
        <v>#N/A</v>
      </c>
      <c r="J191" s="218" t="s">
        <v>1472</v>
      </c>
      <c r="K191" s="98" t="s">
        <v>393</v>
      </c>
    </row>
    <row r="192" spans="3:11" x14ac:dyDescent="0.25">
      <c r="C192" s="141"/>
      <c r="D192" s="158"/>
      <c r="E192" s="123"/>
      <c r="F192" s="97">
        <f t="shared" si="15"/>
        <v>0</v>
      </c>
      <c r="G192" s="161"/>
      <c r="H192" s="142"/>
      <c r="I192" s="130" t="e">
        <f>VLOOKUP(H192,Presupuesto!$B$11:$C$565,2,0)</f>
        <v>#N/A</v>
      </c>
      <c r="J192" s="98" t="str">
        <f>$J$191</f>
        <v>Desarrollo del Sistema de Educación Superior</v>
      </c>
      <c r="K192" s="98" t="s">
        <v>411</v>
      </c>
    </row>
    <row r="193" spans="3:11" x14ac:dyDescent="0.25">
      <c r="C193" s="141"/>
      <c r="D193" s="158"/>
      <c r="E193" s="123"/>
      <c r="F193" s="97">
        <f t="shared" si="15"/>
        <v>0</v>
      </c>
      <c r="G193" s="161"/>
      <c r="H193" s="142"/>
      <c r="I193" s="130" t="e">
        <f>VLOOKUP(H193,Presupuesto!$B$11:$C$565,2,0)</f>
        <v>#N/A</v>
      </c>
      <c r="J193" s="98" t="str">
        <f t="shared" ref="J193:J225" si="16">$J$191</f>
        <v>Desarrollo del Sistema de Educación Superior</v>
      </c>
      <c r="K193" s="98" t="s">
        <v>411</v>
      </c>
    </row>
    <row r="194" spans="3:11" x14ac:dyDescent="0.25">
      <c r="C194" s="141"/>
      <c r="D194" s="158"/>
      <c r="E194" s="123"/>
      <c r="F194" s="97">
        <f t="shared" si="15"/>
        <v>0</v>
      </c>
      <c r="G194" s="161"/>
      <c r="H194" s="142"/>
      <c r="I194" s="130" t="e">
        <f>VLOOKUP(H194,Presupuesto!$B$11:$C$565,2,0)</f>
        <v>#N/A</v>
      </c>
      <c r="J194" s="98" t="str">
        <f t="shared" si="16"/>
        <v>Desarrollo del Sistema de Educación Superior</v>
      </c>
      <c r="K194" s="98" t="s">
        <v>411</v>
      </c>
    </row>
    <row r="195" spans="3:11" x14ac:dyDescent="0.25">
      <c r="C195" s="141"/>
      <c r="D195" s="158"/>
      <c r="E195" s="123"/>
      <c r="F195" s="97">
        <f t="shared" si="15"/>
        <v>0</v>
      </c>
      <c r="G195" s="161"/>
      <c r="H195" s="142"/>
      <c r="I195" s="130" t="e">
        <f>VLOOKUP(H195,Presupuesto!$B$11:$C$565,2,0)</f>
        <v>#N/A</v>
      </c>
      <c r="J195" s="98" t="str">
        <f t="shared" si="16"/>
        <v>Desarrollo del Sistema de Educación Superior</v>
      </c>
      <c r="K195" s="98" t="s">
        <v>411</v>
      </c>
    </row>
    <row r="196" spans="3:11" x14ac:dyDescent="0.25">
      <c r="C196" s="141"/>
      <c r="D196" s="158"/>
      <c r="E196" s="123"/>
      <c r="F196" s="97">
        <f t="shared" si="15"/>
        <v>0</v>
      </c>
      <c r="G196" s="161"/>
      <c r="H196" s="142"/>
      <c r="I196" s="130" t="e">
        <f>VLOOKUP(H196,Presupuesto!$B$11:$C$565,2,0)</f>
        <v>#N/A</v>
      </c>
      <c r="J196" s="98" t="str">
        <f t="shared" si="16"/>
        <v>Desarrollo del Sistema de Educación Superior</v>
      </c>
      <c r="K196" s="98" t="s">
        <v>400</v>
      </c>
    </row>
    <row r="197" spans="3:11" x14ac:dyDescent="0.25">
      <c r="C197" s="141"/>
      <c r="D197" s="158"/>
      <c r="E197" s="123"/>
      <c r="F197" s="97">
        <f t="shared" si="15"/>
        <v>0</v>
      </c>
      <c r="G197" s="161"/>
      <c r="H197" s="142"/>
      <c r="I197" s="130" t="e">
        <f>VLOOKUP(H197,Presupuesto!$B$11:$C$565,2,0)</f>
        <v>#N/A</v>
      </c>
      <c r="J197" s="98" t="str">
        <f t="shared" si="16"/>
        <v>Desarrollo del Sistema de Educación Superior</v>
      </c>
      <c r="K197" s="98" t="s">
        <v>411</v>
      </c>
    </row>
    <row r="198" spans="3:11" x14ac:dyDescent="0.25">
      <c r="C198" s="141"/>
      <c r="D198" s="158"/>
      <c r="E198" s="123"/>
      <c r="F198" s="97">
        <f t="shared" si="15"/>
        <v>0</v>
      </c>
      <c r="G198" s="161"/>
      <c r="H198" s="142"/>
      <c r="I198" s="130" t="e">
        <f>VLOOKUP(H198,Presupuesto!$B$11:$C$565,2,0)</f>
        <v>#N/A</v>
      </c>
      <c r="J198" s="98" t="str">
        <f t="shared" si="16"/>
        <v>Desarrollo del Sistema de Educación Superior</v>
      </c>
      <c r="K198" s="98" t="s">
        <v>411</v>
      </c>
    </row>
    <row r="199" spans="3:11" x14ac:dyDescent="0.25">
      <c r="C199" s="141"/>
      <c r="D199" s="158"/>
      <c r="E199" s="123"/>
      <c r="F199" s="97">
        <f t="shared" si="15"/>
        <v>0</v>
      </c>
      <c r="G199" s="161"/>
      <c r="H199" s="142"/>
      <c r="I199" s="130" t="e">
        <f>VLOOKUP(H199,Presupuesto!$B$11:$C$565,2,0)</f>
        <v>#N/A</v>
      </c>
      <c r="J199" s="98" t="str">
        <f t="shared" si="16"/>
        <v>Desarrollo del Sistema de Educación Superior</v>
      </c>
      <c r="K199" s="98" t="s">
        <v>411</v>
      </c>
    </row>
    <row r="200" spans="3:11" x14ac:dyDescent="0.25">
      <c r="C200" s="141"/>
      <c r="D200" s="158"/>
      <c r="E200" s="123"/>
      <c r="F200" s="97">
        <f t="shared" si="15"/>
        <v>0</v>
      </c>
      <c r="G200" s="161"/>
      <c r="H200" s="142"/>
      <c r="I200" s="130" t="e">
        <f>VLOOKUP(H200,Presupuesto!$B$11:$C$565,2,0)</f>
        <v>#N/A</v>
      </c>
      <c r="J200" s="98" t="str">
        <f t="shared" si="16"/>
        <v>Desarrollo del Sistema de Educación Superior</v>
      </c>
      <c r="K200" s="98" t="s">
        <v>411</v>
      </c>
    </row>
    <row r="201" spans="3:11" x14ac:dyDescent="0.25">
      <c r="C201" s="141"/>
      <c r="D201" s="158"/>
      <c r="E201" s="123"/>
      <c r="F201" s="97">
        <f t="shared" si="15"/>
        <v>0</v>
      </c>
      <c r="G201" s="161"/>
      <c r="H201" s="142"/>
      <c r="I201" s="130" t="e">
        <f>VLOOKUP(H201,Presupuesto!$B$11:$C$565,2,0)</f>
        <v>#N/A</v>
      </c>
      <c r="J201" s="98" t="str">
        <f t="shared" si="16"/>
        <v>Desarrollo del Sistema de Educación Superior</v>
      </c>
      <c r="K201" s="98" t="s">
        <v>411</v>
      </c>
    </row>
    <row r="202" spans="3:11" x14ac:dyDescent="0.25">
      <c r="C202" s="141"/>
      <c r="D202" s="158"/>
      <c r="E202" s="123"/>
      <c r="F202" s="97">
        <f t="shared" si="15"/>
        <v>0</v>
      </c>
      <c r="G202" s="161"/>
      <c r="H202" s="142"/>
      <c r="I202" s="130" t="e">
        <f>VLOOKUP(H202,Presupuesto!$B$11:$C$565,2,0)</f>
        <v>#N/A</v>
      </c>
      <c r="J202" s="98" t="str">
        <f t="shared" si="16"/>
        <v>Desarrollo del Sistema de Educación Superior</v>
      </c>
      <c r="K202" s="98" t="s">
        <v>411</v>
      </c>
    </row>
    <row r="203" spans="3:11" x14ac:dyDescent="0.25">
      <c r="C203" s="141"/>
      <c r="D203" s="158"/>
      <c r="E203" s="123"/>
      <c r="F203" s="97">
        <f t="shared" si="15"/>
        <v>0</v>
      </c>
      <c r="G203" s="161"/>
      <c r="H203" s="142"/>
      <c r="I203" s="130" t="e">
        <f>VLOOKUP(H203,Presupuesto!$B$11:$C$565,2,0)</f>
        <v>#N/A</v>
      </c>
      <c r="J203" s="98" t="str">
        <f t="shared" si="16"/>
        <v>Desarrollo del Sistema de Educación Superior</v>
      </c>
      <c r="K203" s="98" t="s">
        <v>411</v>
      </c>
    </row>
    <row r="204" spans="3:11" x14ac:dyDescent="0.25">
      <c r="C204" s="141"/>
      <c r="D204" s="158"/>
      <c r="E204" s="123"/>
      <c r="F204" s="97">
        <f t="shared" si="15"/>
        <v>0</v>
      </c>
      <c r="G204" s="161"/>
      <c r="H204" s="142"/>
      <c r="I204" s="130" t="e">
        <f>VLOOKUP(H204,Presupuesto!$B$11:$C$565,2,0)</f>
        <v>#N/A</v>
      </c>
      <c r="J204" s="98" t="str">
        <f t="shared" si="16"/>
        <v>Desarrollo del Sistema de Educación Superior</v>
      </c>
      <c r="K204" s="98" t="s">
        <v>411</v>
      </c>
    </row>
    <row r="205" spans="3:11" x14ac:dyDescent="0.25">
      <c r="C205" s="141"/>
      <c r="D205" s="158"/>
      <c r="E205" s="123"/>
      <c r="F205" s="97">
        <f t="shared" si="15"/>
        <v>0</v>
      </c>
      <c r="G205" s="161"/>
      <c r="H205" s="142"/>
      <c r="I205" s="130" t="e">
        <f>VLOOKUP(H205,Presupuesto!$B$11:$C$565,2,0)</f>
        <v>#N/A</v>
      </c>
      <c r="J205" s="98" t="str">
        <f t="shared" si="16"/>
        <v>Desarrollo del Sistema de Educación Superior</v>
      </c>
      <c r="K205" s="98" t="s">
        <v>411</v>
      </c>
    </row>
    <row r="206" spans="3:11" x14ac:dyDescent="0.25">
      <c r="C206" s="141"/>
      <c r="D206" s="158"/>
      <c r="E206" s="123"/>
      <c r="F206" s="97">
        <f t="shared" si="15"/>
        <v>0</v>
      </c>
      <c r="G206" s="161"/>
      <c r="H206" s="142"/>
      <c r="I206" s="130" t="e">
        <f>VLOOKUP(H206,Presupuesto!$B$11:$C$565,2,0)</f>
        <v>#N/A</v>
      </c>
      <c r="J206" s="98" t="str">
        <f t="shared" si="16"/>
        <v>Desarrollo del Sistema de Educación Superior</v>
      </c>
      <c r="K206" s="98" t="s">
        <v>411</v>
      </c>
    </row>
    <row r="207" spans="3:11" x14ac:dyDescent="0.25">
      <c r="C207" s="141"/>
      <c r="D207" s="158"/>
      <c r="E207" s="123"/>
      <c r="F207" s="97">
        <f t="shared" si="15"/>
        <v>0</v>
      </c>
      <c r="G207" s="161"/>
      <c r="H207" s="142"/>
      <c r="I207" s="130" t="e">
        <f>VLOOKUP(H207,Presupuesto!$B$11:$C$565,2,0)</f>
        <v>#N/A</v>
      </c>
      <c r="J207" s="98" t="str">
        <f t="shared" si="16"/>
        <v>Desarrollo del Sistema de Educación Superior</v>
      </c>
      <c r="K207" s="98" t="s">
        <v>411</v>
      </c>
    </row>
    <row r="208" spans="3:11" x14ac:dyDescent="0.25">
      <c r="C208" s="141"/>
      <c r="D208" s="158"/>
      <c r="E208" s="123"/>
      <c r="F208" s="97">
        <f t="shared" si="15"/>
        <v>0</v>
      </c>
      <c r="G208" s="161"/>
      <c r="H208" s="142"/>
      <c r="I208" s="130" t="e">
        <f>VLOOKUP(H208,Presupuesto!$B$11:$C$565,2,0)</f>
        <v>#N/A</v>
      </c>
      <c r="J208" s="98" t="str">
        <f t="shared" si="16"/>
        <v>Desarrollo del Sistema de Educación Superior</v>
      </c>
      <c r="K208" s="98" t="s">
        <v>411</v>
      </c>
    </row>
    <row r="209" spans="3:11" x14ac:dyDescent="0.25">
      <c r="C209" s="141"/>
      <c r="D209" s="158"/>
      <c r="E209" s="123"/>
      <c r="F209" s="97">
        <f t="shared" si="15"/>
        <v>0</v>
      </c>
      <c r="G209" s="161"/>
      <c r="H209" s="142"/>
      <c r="I209" s="130" t="e">
        <f>VLOOKUP(H209,Presupuesto!$B$11:$C$565,2,0)</f>
        <v>#N/A</v>
      </c>
      <c r="J209" s="98" t="str">
        <f t="shared" si="16"/>
        <v>Desarrollo del Sistema de Educación Superior</v>
      </c>
      <c r="K209" s="98" t="s">
        <v>411</v>
      </c>
    </row>
    <row r="210" spans="3:11" x14ac:dyDescent="0.25">
      <c r="C210" s="141"/>
      <c r="D210" s="158"/>
      <c r="E210" s="123"/>
      <c r="F210" s="97">
        <f t="shared" si="15"/>
        <v>0</v>
      </c>
      <c r="G210" s="161"/>
      <c r="H210" s="142"/>
      <c r="I210" s="130" t="e">
        <f>VLOOKUP(H210,Presupuesto!$B$11:$C$565,2,0)</f>
        <v>#N/A</v>
      </c>
      <c r="J210" s="98" t="str">
        <f t="shared" si="16"/>
        <v>Desarrollo del Sistema de Educación Superior</v>
      </c>
      <c r="K210" s="98" t="s">
        <v>411</v>
      </c>
    </row>
    <row r="211" spans="3:11" x14ac:dyDescent="0.25">
      <c r="C211" s="141"/>
      <c r="D211" s="158"/>
      <c r="E211" s="123"/>
      <c r="F211" s="97">
        <f t="shared" si="15"/>
        <v>0</v>
      </c>
      <c r="G211" s="161"/>
      <c r="H211" s="142"/>
      <c r="I211" s="130" t="e">
        <f>VLOOKUP(H211,Presupuesto!$B$11:$C$565,2,0)</f>
        <v>#N/A</v>
      </c>
      <c r="J211" s="98" t="str">
        <f t="shared" si="16"/>
        <v>Desarrollo del Sistema de Educación Superior</v>
      </c>
      <c r="K211" s="98" t="s">
        <v>411</v>
      </c>
    </row>
    <row r="212" spans="3:11" x14ac:dyDescent="0.25">
      <c r="C212" s="141"/>
      <c r="D212" s="158"/>
      <c r="E212" s="123"/>
      <c r="F212" s="97">
        <f t="shared" si="15"/>
        <v>0</v>
      </c>
      <c r="G212" s="161"/>
      <c r="H212" s="142"/>
      <c r="I212" s="130" t="e">
        <f>VLOOKUP(H212,Presupuesto!$B$11:$C$565,2,0)</f>
        <v>#N/A</v>
      </c>
      <c r="J212" s="98" t="str">
        <f t="shared" si="16"/>
        <v>Desarrollo del Sistema de Educación Superior</v>
      </c>
      <c r="K212" s="98" t="s">
        <v>411</v>
      </c>
    </row>
    <row r="213" spans="3:11" x14ac:dyDescent="0.25">
      <c r="C213" s="143"/>
      <c r="D213" s="151"/>
      <c r="E213" s="118"/>
      <c r="F213" s="97">
        <f t="shared" si="15"/>
        <v>0</v>
      </c>
      <c r="G213" s="161"/>
      <c r="H213" s="144"/>
      <c r="I213" s="130" t="e">
        <f>VLOOKUP(H213,Presupuesto!$B$11:$C$565,2,0)</f>
        <v>#N/A</v>
      </c>
      <c r="J213" s="98" t="str">
        <f t="shared" si="16"/>
        <v>Desarrollo del Sistema de Educación Superior</v>
      </c>
      <c r="K213" s="98" t="s">
        <v>411</v>
      </c>
    </row>
    <row r="214" spans="3:11" x14ac:dyDescent="0.25">
      <c r="C214" s="143"/>
      <c r="D214" s="151"/>
      <c r="E214" s="118"/>
      <c r="F214" s="97">
        <f t="shared" si="15"/>
        <v>0</v>
      </c>
      <c r="G214" s="161"/>
      <c r="H214" s="144"/>
      <c r="I214" s="130" t="e">
        <f>VLOOKUP(H214,Presupuesto!$B$11:$C$565,2,0)</f>
        <v>#N/A</v>
      </c>
      <c r="J214" s="98" t="str">
        <f t="shared" si="16"/>
        <v>Desarrollo del Sistema de Educación Superior</v>
      </c>
      <c r="K214" s="98" t="s">
        <v>411</v>
      </c>
    </row>
    <row r="215" spans="3:11" x14ac:dyDescent="0.25">
      <c r="C215" s="143"/>
      <c r="D215" s="151"/>
      <c r="E215" s="118"/>
      <c r="F215" s="97">
        <f t="shared" si="15"/>
        <v>0</v>
      </c>
      <c r="G215" s="161"/>
      <c r="H215" s="144"/>
      <c r="I215" s="130" t="e">
        <f>VLOOKUP(H215,Presupuesto!$B$11:$C$565,2,0)</f>
        <v>#N/A</v>
      </c>
      <c r="J215" s="98" t="str">
        <f t="shared" si="16"/>
        <v>Desarrollo del Sistema de Educación Superior</v>
      </c>
      <c r="K215" s="98" t="s">
        <v>411</v>
      </c>
    </row>
    <row r="216" spans="3:11" x14ac:dyDescent="0.25">
      <c r="C216" s="143"/>
      <c r="D216" s="151"/>
      <c r="E216" s="118"/>
      <c r="F216" s="97">
        <f t="shared" si="15"/>
        <v>0</v>
      </c>
      <c r="G216" s="161"/>
      <c r="H216" s="144"/>
      <c r="I216" s="130" t="e">
        <f>VLOOKUP(H216,Presupuesto!$B$11:$C$565,2,0)</f>
        <v>#N/A</v>
      </c>
      <c r="J216" s="98" t="str">
        <f t="shared" si="16"/>
        <v>Desarrollo del Sistema de Educación Superior</v>
      </c>
      <c r="K216" s="98" t="s">
        <v>411</v>
      </c>
    </row>
    <row r="217" spans="3:11" x14ac:dyDescent="0.25">
      <c r="C217" s="143"/>
      <c r="D217" s="151"/>
      <c r="E217" s="118"/>
      <c r="F217" s="97">
        <f t="shared" si="15"/>
        <v>0</v>
      </c>
      <c r="G217" s="161"/>
      <c r="H217" s="144"/>
      <c r="I217" s="130" t="e">
        <f>VLOOKUP(H217,Presupuesto!$B$11:$C$565,2,0)</f>
        <v>#N/A</v>
      </c>
      <c r="J217" s="98" t="str">
        <f t="shared" si="16"/>
        <v>Desarrollo del Sistema de Educación Superior</v>
      </c>
      <c r="K217" s="98" t="s">
        <v>411</v>
      </c>
    </row>
    <row r="218" spans="3:11" x14ac:dyDescent="0.25">
      <c r="C218" s="143"/>
      <c r="D218" s="151"/>
      <c r="E218" s="118"/>
      <c r="F218" s="97">
        <f t="shared" si="15"/>
        <v>0</v>
      </c>
      <c r="G218" s="161"/>
      <c r="H218" s="144"/>
      <c r="I218" s="130" t="e">
        <f>VLOOKUP(H218,Presupuesto!$B$11:$C$565,2,0)</f>
        <v>#N/A</v>
      </c>
      <c r="J218" s="98" t="str">
        <f t="shared" si="16"/>
        <v>Desarrollo del Sistema de Educación Superior</v>
      </c>
      <c r="K218" s="98" t="s">
        <v>411</v>
      </c>
    </row>
    <row r="219" spans="3:11" x14ac:dyDescent="0.25">
      <c r="C219" s="143"/>
      <c r="D219" s="151"/>
      <c r="E219" s="118"/>
      <c r="F219" s="97">
        <f t="shared" si="15"/>
        <v>0</v>
      </c>
      <c r="G219" s="161"/>
      <c r="H219" s="144"/>
      <c r="I219" s="130" t="e">
        <f>VLOOKUP(H219,Presupuesto!$B$11:$C$565,2,0)</f>
        <v>#N/A</v>
      </c>
      <c r="J219" s="98" t="str">
        <f t="shared" si="16"/>
        <v>Desarrollo del Sistema de Educación Superior</v>
      </c>
      <c r="K219" s="98" t="s">
        <v>411</v>
      </c>
    </row>
    <row r="220" spans="3:11" x14ac:dyDescent="0.25">
      <c r="C220" s="143"/>
      <c r="D220" s="151"/>
      <c r="E220" s="118"/>
      <c r="F220" s="97">
        <f t="shared" si="15"/>
        <v>0</v>
      </c>
      <c r="G220" s="161"/>
      <c r="H220" s="144"/>
      <c r="I220" s="130" t="e">
        <f>VLOOKUP(H220,Presupuesto!$B$11:$C$565,2,0)</f>
        <v>#N/A</v>
      </c>
      <c r="J220" s="98" t="str">
        <f t="shared" si="16"/>
        <v>Desarrollo del Sistema de Educación Superior</v>
      </c>
      <c r="K220" s="98" t="s">
        <v>411</v>
      </c>
    </row>
    <row r="221" spans="3:11" x14ac:dyDescent="0.25">
      <c r="C221" s="145"/>
      <c r="D221" s="151"/>
      <c r="E221" s="118"/>
      <c r="F221" s="97">
        <f t="shared" si="15"/>
        <v>0</v>
      </c>
      <c r="G221" s="161"/>
      <c r="H221" s="146"/>
      <c r="I221" s="130" t="e">
        <f>VLOOKUP(H221,Presupuesto!$B$11:$C$565,2,0)</f>
        <v>#N/A</v>
      </c>
      <c r="J221" s="98" t="str">
        <f t="shared" si="16"/>
        <v>Desarrollo del Sistema de Educación Superior</v>
      </c>
      <c r="K221" s="98" t="s">
        <v>402</v>
      </c>
    </row>
    <row r="222" spans="3:11" x14ac:dyDescent="0.25">
      <c r="C222" s="145"/>
      <c r="D222" s="151"/>
      <c r="E222" s="118"/>
      <c r="F222" s="97">
        <f t="shared" si="15"/>
        <v>0</v>
      </c>
      <c r="G222" s="161"/>
      <c r="H222" s="146"/>
      <c r="I222" s="130" t="e">
        <f>VLOOKUP(H222,Presupuesto!$B$11:$C$565,2,0)</f>
        <v>#N/A</v>
      </c>
      <c r="J222" s="98" t="str">
        <f t="shared" si="16"/>
        <v>Desarrollo del Sistema de Educación Superior</v>
      </c>
      <c r="K222" s="98" t="s">
        <v>411</v>
      </c>
    </row>
    <row r="223" spans="3:11" x14ac:dyDescent="0.25">
      <c r="C223" s="145"/>
      <c r="D223" s="151"/>
      <c r="E223" s="118"/>
      <c r="F223" s="97">
        <f t="shared" si="15"/>
        <v>0</v>
      </c>
      <c r="G223" s="161"/>
      <c r="H223" s="146"/>
      <c r="I223" s="130" t="e">
        <f>VLOOKUP(H223,Presupuesto!$B$11:$C$565,2,0)</f>
        <v>#N/A</v>
      </c>
      <c r="J223" s="98" t="str">
        <f t="shared" si="16"/>
        <v>Desarrollo del Sistema de Educación Superior</v>
      </c>
      <c r="K223" s="98" t="s">
        <v>411</v>
      </c>
    </row>
    <row r="224" spans="3:11" x14ac:dyDescent="0.25">
      <c r="C224" s="145"/>
      <c r="D224" s="151"/>
      <c r="E224" s="118"/>
      <c r="F224" s="97">
        <f t="shared" si="15"/>
        <v>0</v>
      </c>
      <c r="G224" s="161"/>
      <c r="H224" s="146"/>
      <c r="I224" s="130" t="e">
        <f>VLOOKUP(H224,Presupuesto!$B$11:$C$565,2,0)</f>
        <v>#N/A</v>
      </c>
      <c r="J224" s="98" t="str">
        <f t="shared" si="16"/>
        <v>Desarrollo del Sistema de Educación Superior</v>
      </c>
      <c r="K224" s="98" t="s">
        <v>411</v>
      </c>
    </row>
    <row r="225" spans="3:11" ht="15.75" thickBot="1" x14ac:dyDescent="0.3">
      <c r="C225" s="147"/>
      <c r="D225" s="159"/>
      <c r="E225" s="103"/>
      <c r="F225" s="105">
        <f t="shared" si="15"/>
        <v>0</v>
      </c>
      <c r="G225" s="162"/>
      <c r="H225" s="148"/>
      <c r="I225" s="132" t="e">
        <f>VLOOKUP(H225,Presupuesto!$B$11:$C$565,2,0)</f>
        <v>#N/A</v>
      </c>
      <c r="J225" s="106" t="str">
        <f t="shared" si="16"/>
        <v>Desarrollo del Sistema de Educación Superior</v>
      </c>
      <c r="K225" s="124" t="s">
        <v>393</v>
      </c>
    </row>
    <row r="227" spans="3:11" ht="15.75" thickBot="1" x14ac:dyDescent="0.3">
      <c r="F227" s="90"/>
      <c r="G227" s="89"/>
      <c r="H227" s="90"/>
      <c r="I227" s="90"/>
    </row>
    <row r="228" spans="3:11" ht="15.75" thickBot="1" x14ac:dyDescent="0.3">
      <c r="C228" s="157" t="s">
        <v>53</v>
      </c>
      <c r="D228" s="367">
        <f>SUM(F235:F269)</f>
        <v>0</v>
      </c>
      <c r="F228" s="70"/>
      <c r="G228" s="79"/>
      <c r="H228" s="70"/>
      <c r="I228" s="70"/>
    </row>
    <row r="229" spans="3:11" x14ac:dyDescent="0.25">
      <c r="C229" s="70"/>
      <c r="D229" s="31"/>
      <c r="E229" s="93"/>
      <c r="F229" s="93"/>
      <c r="G229" s="93"/>
      <c r="H229" s="76"/>
      <c r="I229" s="76"/>
      <c r="J229" s="76"/>
      <c r="K229" s="112"/>
    </row>
    <row r="230" spans="3:11" x14ac:dyDescent="0.25">
      <c r="C230" s="70"/>
      <c r="D230" s="31"/>
      <c r="E230" s="93"/>
      <c r="F230" s="93"/>
      <c r="G230" s="93"/>
      <c r="H230" s="76"/>
      <c r="I230" s="76"/>
      <c r="J230" s="76"/>
      <c r="K230" s="112"/>
    </row>
    <row r="231" spans="3:11" ht="15.75" x14ac:dyDescent="0.25">
      <c r="C231" s="202" t="s">
        <v>391</v>
      </c>
      <c r="D231" s="363"/>
      <c r="E231" s="93"/>
      <c r="F231" s="93"/>
      <c r="G231" s="93"/>
      <c r="H231" s="76"/>
      <c r="I231" s="76"/>
      <c r="J231" s="76"/>
      <c r="K231" s="112"/>
    </row>
    <row r="232" spans="3:11" ht="18.75" x14ac:dyDescent="0.25">
      <c r="C232" s="210" t="e">
        <f>IFERROR(VLOOKUP(D231,'1. Desarrollo e Innov. Curricu.'!$F:$G,2,FALSE),IFERROR(VLOOKUP(D231,'2. Investigación Científica'!$F:$G,2,FALSE),IFERROR(VLOOKUP(D231,'3. Vinculación Univ. Sociedad'!$F:$G,2,FALSE),IFERROR(VLOOKUP(D231,'4. Docencia y Profesorado Univ.'!$F:$G,2,FALSE),IFERROR(VLOOKUP(D231,'5. Estudiantes y Graduados'!$F:$G,2,FALSE),IFERROR(VLOOKUP(D231,'11. Gestion Administrativa'!$F:$G,2,FALSE),IFERROR(VLOOKUP(D231,'13. Gestión Académica'!$F:$G,2,FALSE),IFERROR(VLOOKUP(D231,'9. Asegura. de la Calid. y M'!$F:$G,2,FALSE),IFERROR(VLOOKUP(D231,'6. Gestión del Conocimiento'!$F:$G,2,FALSE),IFERROR(VLOOKUP(D231,'15. Gobernabilidad y Proceso...'!$F:$G,2,FALSE),IFERROR(VLOOKUP(D231,'12. Gestión del Talento Humano'!$F:$G,2,FALSE),IFERROR(VLOOKUP(D231,'14. Internacional... de la E.S.'!$F:$G,2,FALSE),IFERROR(VLOOKUP(D231,'10. Posgrado'!$F:$G,2,FALSE),IFERROR(VLOOKUP(D231,'17. Gestión TIC'!$F:$G,2,FALSE),IFERROR(VLOOKUP(D231,'16. Desa. del Sistema Educ.Sup.'!$F:$G,2,FALSE),IFERROR(VLOOKUP(D231,'8. Cultura de Inno. Insti...'!$F:$G,2,FALSE),VLOOKUP(D231,'7. Lo Esencial de la Reforma U.'!$F:$G,2,0)))))))))))))))))</f>
        <v>#N/A</v>
      </c>
      <c r="D232" s="31"/>
      <c r="E232" s="93"/>
      <c r="F232" s="93"/>
      <c r="G232" s="93"/>
      <c r="H232" s="76"/>
      <c r="I232" s="76"/>
      <c r="J232" s="76"/>
      <c r="K232" s="112"/>
    </row>
    <row r="233" spans="3:11" ht="15.75" thickBot="1" x14ac:dyDescent="0.3">
      <c r="F233" s="93"/>
      <c r="G233" s="76"/>
      <c r="H233" s="76"/>
      <c r="I233" s="76"/>
    </row>
    <row r="234" spans="3:11" ht="30.75" thickBot="1" x14ac:dyDescent="0.3">
      <c r="C234" s="129" t="s">
        <v>44</v>
      </c>
      <c r="D234" s="129" t="s">
        <v>55</v>
      </c>
      <c r="E234" s="136" t="s">
        <v>57</v>
      </c>
      <c r="F234" s="135" t="s">
        <v>27</v>
      </c>
      <c r="G234" s="133" t="s">
        <v>130</v>
      </c>
      <c r="H234" s="136" t="s">
        <v>46</v>
      </c>
      <c r="I234" s="133" t="s">
        <v>131</v>
      </c>
      <c r="J234" s="133" t="s">
        <v>409</v>
      </c>
      <c r="K234" s="133" t="s">
        <v>410</v>
      </c>
    </row>
    <row r="235" spans="3:11" x14ac:dyDescent="0.25">
      <c r="C235" s="220" t="s">
        <v>438</v>
      </c>
      <c r="D235" s="221"/>
      <c r="E235" s="219">
        <f>HLOOKUP(C235,$AH$2:$BU$3,2,0)</f>
        <v>620</v>
      </c>
      <c r="F235" s="97">
        <f t="shared" ref="F235:F269" si="17">D235*E235</f>
        <v>0</v>
      </c>
      <c r="G235" s="161"/>
      <c r="H235" s="142"/>
      <c r="I235" s="130" t="e">
        <f>VLOOKUP(H235,Presupuesto!$B$11:$C$565,2,0)</f>
        <v>#N/A</v>
      </c>
      <c r="J235" s="218" t="s">
        <v>1472</v>
      </c>
      <c r="K235" s="98" t="s">
        <v>393</v>
      </c>
    </row>
    <row r="236" spans="3:11" x14ac:dyDescent="0.25">
      <c r="C236" s="141"/>
      <c r="D236" s="158"/>
      <c r="E236" s="123"/>
      <c r="F236" s="97">
        <f t="shared" si="17"/>
        <v>0</v>
      </c>
      <c r="G236" s="161"/>
      <c r="H236" s="142"/>
      <c r="I236" s="130" t="e">
        <f>VLOOKUP(H236,Presupuesto!$B$11:$C$565,2,0)</f>
        <v>#N/A</v>
      </c>
      <c r="J236" s="98" t="str">
        <f>$J$235</f>
        <v>Desarrollo del Sistema de Educación Superior</v>
      </c>
      <c r="K236" s="98" t="s">
        <v>411</v>
      </c>
    </row>
    <row r="237" spans="3:11" x14ac:dyDescent="0.25">
      <c r="C237" s="141"/>
      <c r="D237" s="158"/>
      <c r="E237" s="123"/>
      <c r="F237" s="97">
        <f t="shared" si="17"/>
        <v>0</v>
      </c>
      <c r="G237" s="161"/>
      <c r="H237" s="142"/>
      <c r="I237" s="130" t="e">
        <f>VLOOKUP(H237,Presupuesto!$B$11:$C$565,2,0)</f>
        <v>#N/A</v>
      </c>
      <c r="J237" s="98" t="str">
        <f t="shared" ref="J237:J269" si="18">$J$235</f>
        <v>Desarrollo del Sistema de Educación Superior</v>
      </c>
      <c r="K237" s="98" t="s">
        <v>411</v>
      </c>
    </row>
    <row r="238" spans="3:11" x14ac:dyDescent="0.25">
      <c r="C238" s="141"/>
      <c r="D238" s="158"/>
      <c r="E238" s="123"/>
      <c r="F238" s="97">
        <f t="shared" si="17"/>
        <v>0</v>
      </c>
      <c r="G238" s="161"/>
      <c r="H238" s="142"/>
      <c r="I238" s="130" t="e">
        <f>VLOOKUP(H238,Presupuesto!$B$11:$C$565,2,0)</f>
        <v>#N/A</v>
      </c>
      <c r="J238" s="98" t="str">
        <f t="shared" si="18"/>
        <v>Desarrollo del Sistema de Educación Superior</v>
      </c>
      <c r="K238" s="98" t="s">
        <v>411</v>
      </c>
    </row>
    <row r="239" spans="3:11" x14ac:dyDescent="0.25">
      <c r="C239" s="141"/>
      <c r="D239" s="158"/>
      <c r="E239" s="123"/>
      <c r="F239" s="97">
        <f t="shared" si="17"/>
        <v>0</v>
      </c>
      <c r="G239" s="161"/>
      <c r="H239" s="142"/>
      <c r="I239" s="130" t="e">
        <f>VLOOKUP(H239,Presupuesto!$B$11:$C$565,2,0)</f>
        <v>#N/A</v>
      </c>
      <c r="J239" s="98" t="str">
        <f t="shared" si="18"/>
        <v>Desarrollo del Sistema de Educación Superior</v>
      </c>
      <c r="K239" s="98" t="s">
        <v>411</v>
      </c>
    </row>
    <row r="240" spans="3:11" x14ac:dyDescent="0.25">
      <c r="C240" s="141"/>
      <c r="D240" s="158"/>
      <c r="E240" s="123"/>
      <c r="F240" s="97">
        <f t="shared" si="17"/>
        <v>0</v>
      </c>
      <c r="G240" s="161"/>
      <c r="H240" s="142"/>
      <c r="I240" s="130" t="e">
        <f>VLOOKUP(H240,Presupuesto!$B$11:$C$565,2,0)</f>
        <v>#N/A</v>
      </c>
      <c r="J240" s="98" t="str">
        <f t="shared" si="18"/>
        <v>Desarrollo del Sistema de Educación Superior</v>
      </c>
      <c r="K240" s="98" t="s">
        <v>400</v>
      </c>
    </row>
    <row r="241" spans="3:11" x14ac:dyDescent="0.25">
      <c r="C241" s="141"/>
      <c r="D241" s="158"/>
      <c r="E241" s="123"/>
      <c r="F241" s="97">
        <f t="shared" si="17"/>
        <v>0</v>
      </c>
      <c r="G241" s="161"/>
      <c r="H241" s="142"/>
      <c r="I241" s="130" t="e">
        <f>VLOOKUP(H241,Presupuesto!$B$11:$C$565,2,0)</f>
        <v>#N/A</v>
      </c>
      <c r="J241" s="98" t="str">
        <f t="shared" si="18"/>
        <v>Desarrollo del Sistema de Educación Superior</v>
      </c>
      <c r="K241" s="98" t="s">
        <v>411</v>
      </c>
    </row>
    <row r="242" spans="3:11" x14ac:dyDescent="0.25">
      <c r="C242" s="141"/>
      <c r="D242" s="158"/>
      <c r="E242" s="123"/>
      <c r="F242" s="97">
        <f t="shared" si="17"/>
        <v>0</v>
      </c>
      <c r="G242" s="161"/>
      <c r="H242" s="142"/>
      <c r="I242" s="130" t="e">
        <f>VLOOKUP(H242,Presupuesto!$B$11:$C$565,2,0)</f>
        <v>#N/A</v>
      </c>
      <c r="J242" s="98" t="str">
        <f t="shared" si="18"/>
        <v>Desarrollo del Sistema de Educación Superior</v>
      </c>
      <c r="K242" s="98" t="s">
        <v>411</v>
      </c>
    </row>
    <row r="243" spans="3:11" x14ac:dyDescent="0.25">
      <c r="C243" s="141"/>
      <c r="D243" s="158"/>
      <c r="E243" s="123"/>
      <c r="F243" s="97">
        <f t="shared" si="17"/>
        <v>0</v>
      </c>
      <c r="G243" s="161"/>
      <c r="H243" s="142"/>
      <c r="I243" s="130" t="e">
        <f>VLOOKUP(H243,Presupuesto!$B$11:$C$565,2,0)</f>
        <v>#N/A</v>
      </c>
      <c r="J243" s="98" t="str">
        <f t="shared" si="18"/>
        <v>Desarrollo del Sistema de Educación Superior</v>
      </c>
      <c r="K243" s="98" t="s">
        <v>411</v>
      </c>
    </row>
    <row r="244" spans="3:11" x14ac:dyDescent="0.25">
      <c r="C244" s="141"/>
      <c r="D244" s="158"/>
      <c r="E244" s="123"/>
      <c r="F244" s="97">
        <f t="shared" si="17"/>
        <v>0</v>
      </c>
      <c r="G244" s="161"/>
      <c r="H244" s="142"/>
      <c r="I244" s="130" t="e">
        <f>VLOOKUP(H244,Presupuesto!$B$11:$C$565,2,0)</f>
        <v>#N/A</v>
      </c>
      <c r="J244" s="98" t="str">
        <f t="shared" si="18"/>
        <v>Desarrollo del Sistema de Educación Superior</v>
      </c>
      <c r="K244" s="98" t="s">
        <v>411</v>
      </c>
    </row>
    <row r="245" spans="3:11" x14ac:dyDescent="0.25">
      <c r="C245" s="141"/>
      <c r="D245" s="158"/>
      <c r="E245" s="123"/>
      <c r="F245" s="97">
        <f t="shared" si="17"/>
        <v>0</v>
      </c>
      <c r="G245" s="161"/>
      <c r="H245" s="142"/>
      <c r="I245" s="130" t="e">
        <f>VLOOKUP(H245,Presupuesto!$B$11:$C$565,2,0)</f>
        <v>#N/A</v>
      </c>
      <c r="J245" s="98" t="str">
        <f t="shared" si="18"/>
        <v>Desarrollo del Sistema de Educación Superior</v>
      </c>
      <c r="K245" s="98" t="s">
        <v>411</v>
      </c>
    </row>
    <row r="246" spans="3:11" x14ac:dyDescent="0.25">
      <c r="C246" s="141"/>
      <c r="D246" s="158"/>
      <c r="E246" s="123"/>
      <c r="F246" s="97">
        <f t="shared" si="17"/>
        <v>0</v>
      </c>
      <c r="G246" s="161"/>
      <c r="H246" s="142"/>
      <c r="I246" s="130" t="e">
        <f>VLOOKUP(H246,Presupuesto!$B$11:$C$565,2,0)</f>
        <v>#N/A</v>
      </c>
      <c r="J246" s="98" t="str">
        <f t="shared" si="18"/>
        <v>Desarrollo del Sistema de Educación Superior</v>
      </c>
      <c r="K246" s="98" t="s">
        <v>411</v>
      </c>
    </row>
    <row r="247" spans="3:11" x14ac:dyDescent="0.25">
      <c r="C247" s="141"/>
      <c r="D247" s="158"/>
      <c r="E247" s="123"/>
      <c r="F247" s="97">
        <f t="shared" si="17"/>
        <v>0</v>
      </c>
      <c r="G247" s="161"/>
      <c r="H247" s="142"/>
      <c r="I247" s="130" t="e">
        <f>VLOOKUP(H247,Presupuesto!$B$11:$C$565,2,0)</f>
        <v>#N/A</v>
      </c>
      <c r="J247" s="98" t="str">
        <f t="shared" si="18"/>
        <v>Desarrollo del Sistema de Educación Superior</v>
      </c>
      <c r="K247" s="98" t="s">
        <v>411</v>
      </c>
    </row>
    <row r="248" spans="3:11" x14ac:dyDescent="0.25">
      <c r="C248" s="141"/>
      <c r="D248" s="158"/>
      <c r="E248" s="123"/>
      <c r="F248" s="97">
        <f t="shared" si="17"/>
        <v>0</v>
      </c>
      <c r="G248" s="161"/>
      <c r="H248" s="142"/>
      <c r="I248" s="130" t="e">
        <f>VLOOKUP(H248,Presupuesto!$B$11:$C$565,2,0)</f>
        <v>#N/A</v>
      </c>
      <c r="J248" s="98" t="str">
        <f t="shared" si="18"/>
        <v>Desarrollo del Sistema de Educación Superior</v>
      </c>
      <c r="K248" s="98" t="s">
        <v>411</v>
      </c>
    </row>
    <row r="249" spans="3:11" x14ac:dyDescent="0.25">
      <c r="C249" s="141"/>
      <c r="D249" s="158"/>
      <c r="E249" s="123"/>
      <c r="F249" s="97">
        <f t="shared" si="17"/>
        <v>0</v>
      </c>
      <c r="G249" s="161"/>
      <c r="H249" s="142"/>
      <c r="I249" s="130" t="e">
        <f>VLOOKUP(H249,Presupuesto!$B$11:$C$565,2,0)</f>
        <v>#N/A</v>
      </c>
      <c r="J249" s="98" t="str">
        <f t="shared" si="18"/>
        <v>Desarrollo del Sistema de Educación Superior</v>
      </c>
      <c r="K249" s="98" t="s">
        <v>411</v>
      </c>
    </row>
    <row r="250" spans="3:11" x14ac:dyDescent="0.25">
      <c r="C250" s="141"/>
      <c r="D250" s="158"/>
      <c r="E250" s="123"/>
      <c r="F250" s="97">
        <f t="shared" si="17"/>
        <v>0</v>
      </c>
      <c r="G250" s="161"/>
      <c r="H250" s="142"/>
      <c r="I250" s="130" t="e">
        <f>VLOOKUP(H250,Presupuesto!$B$11:$C$565,2,0)</f>
        <v>#N/A</v>
      </c>
      <c r="J250" s="98" t="str">
        <f t="shared" si="18"/>
        <v>Desarrollo del Sistema de Educación Superior</v>
      </c>
      <c r="K250" s="98" t="s">
        <v>411</v>
      </c>
    </row>
    <row r="251" spans="3:11" x14ac:dyDescent="0.25">
      <c r="C251" s="141"/>
      <c r="D251" s="158"/>
      <c r="E251" s="123"/>
      <c r="F251" s="97">
        <f t="shared" si="17"/>
        <v>0</v>
      </c>
      <c r="G251" s="161"/>
      <c r="H251" s="142"/>
      <c r="I251" s="130" t="e">
        <f>VLOOKUP(H251,Presupuesto!$B$11:$C$565,2,0)</f>
        <v>#N/A</v>
      </c>
      <c r="J251" s="98" t="str">
        <f t="shared" si="18"/>
        <v>Desarrollo del Sistema de Educación Superior</v>
      </c>
      <c r="K251" s="98" t="s">
        <v>411</v>
      </c>
    </row>
    <row r="252" spans="3:11" x14ac:dyDescent="0.25">
      <c r="C252" s="141"/>
      <c r="D252" s="158"/>
      <c r="E252" s="123"/>
      <c r="F252" s="97">
        <f t="shared" si="17"/>
        <v>0</v>
      </c>
      <c r="G252" s="161"/>
      <c r="H252" s="142"/>
      <c r="I252" s="130" t="e">
        <f>VLOOKUP(H252,Presupuesto!$B$11:$C$565,2,0)</f>
        <v>#N/A</v>
      </c>
      <c r="J252" s="98" t="str">
        <f t="shared" si="18"/>
        <v>Desarrollo del Sistema de Educación Superior</v>
      </c>
      <c r="K252" s="98" t="s">
        <v>411</v>
      </c>
    </row>
    <row r="253" spans="3:11" x14ac:dyDescent="0.25">
      <c r="C253" s="141"/>
      <c r="D253" s="158"/>
      <c r="E253" s="123"/>
      <c r="F253" s="97">
        <f t="shared" si="17"/>
        <v>0</v>
      </c>
      <c r="G253" s="161"/>
      <c r="H253" s="142"/>
      <c r="I253" s="130" t="e">
        <f>VLOOKUP(H253,Presupuesto!$B$11:$C$565,2,0)</f>
        <v>#N/A</v>
      </c>
      <c r="J253" s="98" t="str">
        <f t="shared" si="18"/>
        <v>Desarrollo del Sistema de Educación Superior</v>
      </c>
      <c r="K253" s="98" t="s">
        <v>411</v>
      </c>
    </row>
    <row r="254" spans="3:11" x14ac:dyDescent="0.25">
      <c r="C254" s="141"/>
      <c r="D254" s="158"/>
      <c r="E254" s="123"/>
      <c r="F254" s="97">
        <f t="shared" si="17"/>
        <v>0</v>
      </c>
      <c r="G254" s="161"/>
      <c r="H254" s="142"/>
      <c r="I254" s="130" t="e">
        <f>VLOOKUP(H254,Presupuesto!$B$11:$C$565,2,0)</f>
        <v>#N/A</v>
      </c>
      <c r="J254" s="98" t="str">
        <f t="shared" si="18"/>
        <v>Desarrollo del Sistema de Educación Superior</v>
      </c>
      <c r="K254" s="98" t="s">
        <v>411</v>
      </c>
    </row>
    <row r="255" spans="3:11" x14ac:dyDescent="0.25">
      <c r="C255" s="141"/>
      <c r="D255" s="158"/>
      <c r="E255" s="123"/>
      <c r="F255" s="97">
        <f t="shared" si="17"/>
        <v>0</v>
      </c>
      <c r="G255" s="161"/>
      <c r="H255" s="142"/>
      <c r="I255" s="130" t="e">
        <f>VLOOKUP(H255,Presupuesto!$B$11:$C$565,2,0)</f>
        <v>#N/A</v>
      </c>
      <c r="J255" s="98" t="str">
        <f t="shared" si="18"/>
        <v>Desarrollo del Sistema de Educación Superior</v>
      </c>
      <c r="K255" s="98" t="s">
        <v>411</v>
      </c>
    </row>
    <row r="256" spans="3:11" x14ac:dyDescent="0.25">
      <c r="C256" s="141"/>
      <c r="D256" s="158"/>
      <c r="E256" s="123"/>
      <c r="F256" s="97">
        <f t="shared" si="17"/>
        <v>0</v>
      </c>
      <c r="G256" s="161"/>
      <c r="H256" s="142"/>
      <c r="I256" s="130" t="e">
        <f>VLOOKUP(H256,Presupuesto!$B$11:$C$565,2,0)</f>
        <v>#N/A</v>
      </c>
      <c r="J256" s="98" t="str">
        <f t="shared" si="18"/>
        <v>Desarrollo del Sistema de Educación Superior</v>
      </c>
      <c r="K256" s="98" t="s">
        <v>411</v>
      </c>
    </row>
    <row r="257" spans="3:11" x14ac:dyDescent="0.25">
      <c r="C257" s="143"/>
      <c r="D257" s="151"/>
      <c r="E257" s="118"/>
      <c r="F257" s="97">
        <f t="shared" si="17"/>
        <v>0</v>
      </c>
      <c r="G257" s="161"/>
      <c r="H257" s="144"/>
      <c r="I257" s="130" t="e">
        <f>VLOOKUP(H257,Presupuesto!$B$11:$C$565,2,0)</f>
        <v>#N/A</v>
      </c>
      <c r="J257" s="98" t="str">
        <f t="shared" si="18"/>
        <v>Desarrollo del Sistema de Educación Superior</v>
      </c>
      <c r="K257" s="98" t="s">
        <v>411</v>
      </c>
    </row>
    <row r="258" spans="3:11" x14ac:dyDescent="0.25">
      <c r="C258" s="143"/>
      <c r="D258" s="151"/>
      <c r="E258" s="118"/>
      <c r="F258" s="97">
        <f t="shared" si="17"/>
        <v>0</v>
      </c>
      <c r="G258" s="161"/>
      <c r="H258" s="144"/>
      <c r="I258" s="130" t="e">
        <f>VLOOKUP(H258,Presupuesto!$B$11:$C$565,2,0)</f>
        <v>#N/A</v>
      </c>
      <c r="J258" s="98" t="str">
        <f t="shared" si="18"/>
        <v>Desarrollo del Sistema de Educación Superior</v>
      </c>
      <c r="K258" s="98" t="s">
        <v>411</v>
      </c>
    </row>
    <row r="259" spans="3:11" x14ac:dyDescent="0.25">
      <c r="C259" s="143"/>
      <c r="D259" s="151"/>
      <c r="E259" s="118"/>
      <c r="F259" s="97">
        <f t="shared" si="17"/>
        <v>0</v>
      </c>
      <c r="G259" s="161"/>
      <c r="H259" s="144"/>
      <c r="I259" s="130" t="e">
        <f>VLOOKUP(H259,Presupuesto!$B$11:$C$565,2,0)</f>
        <v>#N/A</v>
      </c>
      <c r="J259" s="98" t="str">
        <f t="shared" si="18"/>
        <v>Desarrollo del Sistema de Educación Superior</v>
      </c>
      <c r="K259" s="98" t="s">
        <v>411</v>
      </c>
    </row>
    <row r="260" spans="3:11" x14ac:dyDescent="0.25">
      <c r="C260" s="143"/>
      <c r="D260" s="151"/>
      <c r="E260" s="118"/>
      <c r="F260" s="97">
        <f t="shared" si="17"/>
        <v>0</v>
      </c>
      <c r="G260" s="161"/>
      <c r="H260" s="144"/>
      <c r="I260" s="130" t="e">
        <f>VLOOKUP(H260,Presupuesto!$B$11:$C$565,2,0)</f>
        <v>#N/A</v>
      </c>
      <c r="J260" s="98" t="str">
        <f t="shared" si="18"/>
        <v>Desarrollo del Sistema de Educación Superior</v>
      </c>
      <c r="K260" s="98" t="s">
        <v>411</v>
      </c>
    </row>
    <row r="261" spans="3:11" x14ac:dyDescent="0.25">
      <c r="C261" s="143"/>
      <c r="D261" s="151"/>
      <c r="E261" s="118"/>
      <c r="F261" s="97">
        <f t="shared" si="17"/>
        <v>0</v>
      </c>
      <c r="G261" s="161"/>
      <c r="H261" s="144"/>
      <c r="I261" s="130" t="e">
        <f>VLOOKUP(H261,Presupuesto!$B$11:$C$565,2,0)</f>
        <v>#N/A</v>
      </c>
      <c r="J261" s="98" t="str">
        <f t="shared" si="18"/>
        <v>Desarrollo del Sistema de Educación Superior</v>
      </c>
      <c r="K261" s="98" t="s">
        <v>411</v>
      </c>
    </row>
    <row r="262" spans="3:11" x14ac:dyDescent="0.25">
      <c r="C262" s="143"/>
      <c r="D262" s="151"/>
      <c r="E262" s="118"/>
      <c r="F262" s="97">
        <f t="shared" si="17"/>
        <v>0</v>
      </c>
      <c r="G262" s="161"/>
      <c r="H262" s="144"/>
      <c r="I262" s="130" t="e">
        <f>VLOOKUP(H262,Presupuesto!$B$11:$C$565,2,0)</f>
        <v>#N/A</v>
      </c>
      <c r="J262" s="98" t="str">
        <f t="shared" si="18"/>
        <v>Desarrollo del Sistema de Educación Superior</v>
      </c>
      <c r="K262" s="98" t="s">
        <v>411</v>
      </c>
    </row>
    <row r="263" spans="3:11" x14ac:dyDescent="0.25">
      <c r="C263" s="143"/>
      <c r="D263" s="151"/>
      <c r="E263" s="118"/>
      <c r="F263" s="97">
        <f t="shared" si="17"/>
        <v>0</v>
      </c>
      <c r="G263" s="161"/>
      <c r="H263" s="144"/>
      <c r="I263" s="130" t="e">
        <f>VLOOKUP(H263,Presupuesto!$B$11:$C$565,2,0)</f>
        <v>#N/A</v>
      </c>
      <c r="J263" s="98" t="str">
        <f t="shared" si="18"/>
        <v>Desarrollo del Sistema de Educación Superior</v>
      </c>
      <c r="K263" s="98" t="s">
        <v>411</v>
      </c>
    </row>
    <row r="264" spans="3:11" x14ac:dyDescent="0.25">
      <c r="C264" s="143"/>
      <c r="D264" s="151"/>
      <c r="E264" s="118"/>
      <c r="F264" s="97">
        <f t="shared" si="17"/>
        <v>0</v>
      </c>
      <c r="G264" s="161"/>
      <c r="H264" s="144"/>
      <c r="I264" s="130" t="e">
        <f>VLOOKUP(H264,Presupuesto!$B$11:$C$565,2,0)</f>
        <v>#N/A</v>
      </c>
      <c r="J264" s="98" t="str">
        <f t="shared" si="18"/>
        <v>Desarrollo del Sistema de Educación Superior</v>
      </c>
      <c r="K264" s="98" t="s">
        <v>411</v>
      </c>
    </row>
    <row r="265" spans="3:11" x14ac:dyDescent="0.25">
      <c r="C265" s="145"/>
      <c r="D265" s="151"/>
      <c r="E265" s="118"/>
      <c r="F265" s="97">
        <f t="shared" si="17"/>
        <v>0</v>
      </c>
      <c r="G265" s="161"/>
      <c r="H265" s="146"/>
      <c r="I265" s="130" t="e">
        <f>VLOOKUP(H265,Presupuesto!$B$11:$C$565,2,0)</f>
        <v>#N/A</v>
      </c>
      <c r="J265" s="98" t="str">
        <f t="shared" si="18"/>
        <v>Desarrollo del Sistema de Educación Superior</v>
      </c>
      <c r="K265" s="98" t="s">
        <v>402</v>
      </c>
    </row>
    <row r="266" spans="3:11" x14ac:dyDescent="0.25">
      <c r="C266" s="145"/>
      <c r="D266" s="151"/>
      <c r="E266" s="118"/>
      <c r="F266" s="97">
        <f t="shared" si="17"/>
        <v>0</v>
      </c>
      <c r="G266" s="161"/>
      <c r="H266" s="146"/>
      <c r="I266" s="130" t="e">
        <f>VLOOKUP(H266,Presupuesto!$B$11:$C$565,2,0)</f>
        <v>#N/A</v>
      </c>
      <c r="J266" s="98" t="str">
        <f t="shared" si="18"/>
        <v>Desarrollo del Sistema de Educación Superior</v>
      </c>
      <c r="K266" s="98" t="s">
        <v>411</v>
      </c>
    </row>
    <row r="267" spans="3:11" x14ac:dyDescent="0.25">
      <c r="C267" s="145"/>
      <c r="D267" s="151"/>
      <c r="E267" s="118"/>
      <c r="F267" s="97">
        <f t="shared" si="17"/>
        <v>0</v>
      </c>
      <c r="G267" s="161"/>
      <c r="H267" s="146"/>
      <c r="I267" s="130" t="e">
        <f>VLOOKUP(H267,Presupuesto!$B$11:$C$565,2,0)</f>
        <v>#N/A</v>
      </c>
      <c r="J267" s="98" t="str">
        <f t="shared" si="18"/>
        <v>Desarrollo del Sistema de Educación Superior</v>
      </c>
      <c r="K267" s="98" t="s">
        <v>411</v>
      </c>
    </row>
    <row r="268" spans="3:11" x14ac:dyDescent="0.25">
      <c r="C268" s="145"/>
      <c r="D268" s="151"/>
      <c r="E268" s="118"/>
      <c r="F268" s="97">
        <f t="shared" si="17"/>
        <v>0</v>
      </c>
      <c r="G268" s="161"/>
      <c r="H268" s="146"/>
      <c r="I268" s="130" t="e">
        <f>VLOOKUP(H268,Presupuesto!$B$11:$C$565,2,0)</f>
        <v>#N/A</v>
      </c>
      <c r="J268" s="98" t="str">
        <f t="shared" si="18"/>
        <v>Desarrollo del Sistema de Educación Superior</v>
      </c>
      <c r="K268" s="98" t="s">
        <v>411</v>
      </c>
    </row>
    <row r="269" spans="3:11" ht="15.75" thickBot="1" x14ac:dyDescent="0.3">
      <c r="C269" s="147"/>
      <c r="D269" s="159"/>
      <c r="E269" s="103"/>
      <c r="F269" s="105">
        <f t="shared" si="17"/>
        <v>0</v>
      </c>
      <c r="G269" s="162"/>
      <c r="H269" s="148"/>
      <c r="I269" s="132" t="e">
        <f>VLOOKUP(H269,Presupuesto!$B$11:$C$565,2,0)</f>
        <v>#N/A</v>
      </c>
      <c r="J269" s="106" t="str">
        <f t="shared" si="18"/>
        <v>Desarrollo del Sistema de Educación Superior</v>
      </c>
      <c r="K269" s="124" t="s">
        <v>393</v>
      </c>
    </row>
    <row r="271" spans="3:11" ht="15.75" thickBot="1" x14ac:dyDescent="0.3"/>
    <row r="272" spans="3:11" ht="15.75" thickBot="1" x14ac:dyDescent="0.3">
      <c r="C272" s="157" t="s">
        <v>53</v>
      </c>
      <c r="D272" s="367">
        <f>SUM(F279:F313)</f>
        <v>0</v>
      </c>
      <c r="F272" s="70"/>
      <c r="G272" s="79"/>
      <c r="H272" s="70"/>
      <c r="I272" s="70"/>
    </row>
    <row r="273" spans="3:11" x14ac:dyDescent="0.25">
      <c r="C273" s="70"/>
      <c r="D273" s="31"/>
      <c r="E273" s="93"/>
      <c r="F273" s="93"/>
      <c r="G273" s="93"/>
      <c r="H273" s="76"/>
      <c r="I273" s="76"/>
      <c r="J273" s="76"/>
      <c r="K273" s="112"/>
    </row>
    <row r="274" spans="3:11" x14ac:dyDescent="0.25">
      <c r="C274" s="70"/>
      <c r="D274" s="31"/>
      <c r="E274" s="93"/>
      <c r="F274" s="93"/>
      <c r="G274" s="93"/>
      <c r="H274" s="76"/>
      <c r="I274" s="76"/>
      <c r="J274" s="76"/>
      <c r="K274" s="112"/>
    </row>
    <row r="275" spans="3:11" ht="15.75" x14ac:dyDescent="0.25">
      <c r="C275" s="202" t="s">
        <v>391</v>
      </c>
      <c r="D275" s="363"/>
      <c r="E275" s="93"/>
      <c r="F275" s="93"/>
      <c r="G275" s="93"/>
      <c r="H275" s="76"/>
      <c r="I275" s="76"/>
      <c r="J275" s="76"/>
      <c r="K275" s="112"/>
    </row>
    <row r="276" spans="3:11" ht="18.75" x14ac:dyDescent="0.25">
      <c r="C276" s="210" t="e">
        <f>IFERROR(VLOOKUP(D275,'1. Desarrollo e Innov. Curricu.'!$F:$G,2,FALSE),IFERROR(VLOOKUP(D275,'2. Investigación Científica'!$F:$G,2,FALSE),IFERROR(VLOOKUP(D275,'3. Vinculación Univ. Sociedad'!$F:$G,2,FALSE),IFERROR(VLOOKUP(D275,'4. Docencia y Profesorado Univ.'!$F:$G,2,FALSE),IFERROR(VLOOKUP(D275,'5. Estudiantes y Graduados'!$F:$G,2,FALSE),IFERROR(VLOOKUP(D275,'11. Gestion Administrativa'!$F:$G,2,FALSE),IFERROR(VLOOKUP(D275,'13. Gestión Académica'!$F:$G,2,FALSE),IFERROR(VLOOKUP(D275,'9. Asegura. de la Calid. y M'!$F:$G,2,FALSE),IFERROR(VLOOKUP(D275,'6. Gestión del Conocimiento'!$F:$G,2,FALSE),IFERROR(VLOOKUP(D275,'15. Gobernabilidad y Proceso...'!$F:$G,2,FALSE),IFERROR(VLOOKUP(D275,'12. Gestión del Talento Humano'!$F:$G,2,FALSE),IFERROR(VLOOKUP(D275,'14. Internacional... de la E.S.'!$F:$G,2,FALSE),IFERROR(VLOOKUP(D275,'10. Posgrado'!$F:$G,2,FALSE),IFERROR(VLOOKUP(D275,'17. Gestión TIC'!$F:$G,2,FALSE),IFERROR(VLOOKUP(D275,'16. Desa. del Sistema Educ.Sup.'!$F:$G,2,FALSE),IFERROR(VLOOKUP(D275,'8. Cultura de Inno. Insti...'!$F:$G,2,FALSE),VLOOKUP(D275,'7. Lo Esencial de la Reforma U.'!$F:$G,2,0)))))))))))))))))</f>
        <v>#N/A</v>
      </c>
      <c r="D276" s="31"/>
      <c r="E276" s="93"/>
      <c r="F276" s="93"/>
      <c r="G276" s="93"/>
      <c r="H276" s="76"/>
      <c r="I276" s="76"/>
      <c r="J276" s="76"/>
      <c r="K276" s="112"/>
    </row>
    <row r="277" spans="3:11" ht="15.75" thickBot="1" x14ac:dyDescent="0.3">
      <c r="F277" s="93"/>
      <c r="G277" s="76"/>
      <c r="H277" s="76"/>
      <c r="I277" s="76"/>
    </row>
    <row r="278" spans="3:11" ht="30.75" thickBot="1" x14ac:dyDescent="0.3">
      <c r="C278" s="129" t="s">
        <v>44</v>
      </c>
      <c r="D278" s="129" t="s">
        <v>55</v>
      </c>
      <c r="E278" s="136" t="s">
        <v>57</v>
      </c>
      <c r="F278" s="135" t="s">
        <v>27</v>
      </c>
      <c r="G278" s="133" t="s">
        <v>130</v>
      </c>
      <c r="H278" s="136" t="s">
        <v>46</v>
      </c>
      <c r="I278" s="133" t="s">
        <v>131</v>
      </c>
      <c r="J278" s="133" t="s">
        <v>409</v>
      </c>
      <c r="K278" s="133" t="s">
        <v>410</v>
      </c>
    </row>
    <row r="279" spans="3:11" x14ac:dyDescent="0.25">
      <c r="C279" s="220" t="s">
        <v>438</v>
      </c>
      <c r="D279" s="221"/>
      <c r="E279" s="219">
        <f>HLOOKUP(C279,$AH$2:$BU$3,2,0)</f>
        <v>620</v>
      </c>
      <c r="F279" s="97">
        <f t="shared" ref="F279:F313" si="19">D279*E279</f>
        <v>0</v>
      </c>
      <c r="G279" s="161"/>
      <c r="H279" s="142"/>
      <c r="I279" s="130" t="e">
        <f>VLOOKUP(H279,Presupuesto!$B$11:$C$565,2,0)</f>
        <v>#N/A</v>
      </c>
      <c r="J279" s="218" t="s">
        <v>1472</v>
      </c>
      <c r="K279" s="98" t="s">
        <v>393</v>
      </c>
    </row>
    <row r="280" spans="3:11" x14ac:dyDescent="0.25">
      <c r="C280" s="141"/>
      <c r="D280" s="158"/>
      <c r="E280" s="123"/>
      <c r="F280" s="97">
        <f t="shared" si="19"/>
        <v>0</v>
      </c>
      <c r="G280" s="161"/>
      <c r="H280" s="142"/>
      <c r="I280" s="130" t="e">
        <f>VLOOKUP(H280,Presupuesto!$B$11:$C$565,2,0)</f>
        <v>#N/A</v>
      </c>
      <c r="J280" s="98" t="str">
        <f>$J$279</f>
        <v>Desarrollo del Sistema de Educación Superior</v>
      </c>
      <c r="K280" s="98" t="s">
        <v>411</v>
      </c>
    </row>
    <row r="281" spans="3:11" x14ac:dyDescent="0.25">
      <c r="C281" s="141"/>
      <c r="D281" s="158"/>
      <c r="E281" s="123"/>
      <c r="F281" s="97">
        <f t="shared" si="19"/>
        <v>0</v>
      </c>
      <c r="G281" s="161"/>
      <c r="H281" s="142"/>
      <c r="I281" s="130" t="e">
        <f>VLOOKUP(H281,Presupuesto!$B$11:$C$565,2,0)</f>
        <v>#N/A</v>
      </c>
      <c r="J281" s="98" t="str">
        <f t="shared" ref="J281:J313" si="20">$J$279</f>
        <v>Desarrollo del Sistema de Educación Superior</v>
      </c>
      <c r="K281" s="98" t="s">
        <v>411</v>
      </c>
    </row>
    <row r="282" spans="3:11" x14ac:dyDescent="0.25">
      <c r="C282" s="141"/>
      <c r="D282" s="158"/>
      <c r="E282" s="123"/>
      <c r="F282" s="97">
        <f t="shared" si="19"/>
        <v>0</v>
      </c>
      <c r="G282" s="161"/>
      <c r="H282" s="142"/>
      <c r="I282" s="130" t="e">
        <f>VLOOKUP(H282,Presupuesto!$B$11:$C$565,2,0)</f>
        <v>#N/A</v>
      </c>
      <c r="J282" s="98" t="str">
        <f t="shared" si="20"/>
        <v>Desarrollo del Sistema de Educación Superior</v>
      </c>
      <c r="K282" s="98" t="s">
        <v>411</v>
      </c>
    </row>
    <row r="283" spans="3:11" x14ac:dyDescent="0.25">
      <c r="C283" s="141"/>
      <c r="D283" s="158"/>
      <c r="E283" s="123"/>
      <c r="F283" s="97">
        <f t="shared" si="19"/>
        <v>0</v>
      </c>
      <c r="G283" s="161"/>
      <c r="H283" s="142"/>
      <c r="I283" s="130" t="e">
        <f>VLOOKUP(H283,Presupuesto!$B$11:$C$565,2,0)</f>
        <v>#N/A</v>
      </c>
      <c r="J283" s="98" t="str">
        <f t="shared" si="20"/>
        <v>Desarrollo del Sistema de Educación Superior</v>
      </c>
      <c r="K283" s="98" t="s">
        <v>411</v>
      </c>
    </row>
    <row r="284" spans="3:11" x14ac:dyDescent="0.25">
      <c r="C284" s="141"/>
      <c r="D284" s="158"/>
      <c r="E284" s="123"/>
      <c r="F284" s="97">
        <f t="shared" si="19"/>
        <v>0</v>
      </c>
      <c r="G284" s="161"/>
      <c r="H284" s="142"/>
      <c r="I284" s="130" t="e">
        <f>VLOOKUP(H284,Presupuesto!$B$11:$C$565,2,0)</f>
        <v>#N/A</v>
      </c>
      <c r="J284" s="98" t="str">
        <f t="shared" si="20"/>
        <v>Desarrollo del Sistema de Educación Superior</v>
      </c>
      <c r="K284" s="98" t="s">
        <v>400</v>
      </c>
    </row>
    <row r="285" spans="3:11" x14ac:dyDescent="0.25">
      <c r="C285" s="141"/>
      <c r="D285" s="158"/>
      <c r="E285" s="123"/>
      <c r="F285" s="97">
        <f t="shared" si="19"/>
        <v>0</v>
      </c>
      <c r="G285" s="161"/>
      <c r="H285" s="142"/>
      <c r="I285" s="130" t="e">
        <f>VLOOKUP(H285,Presupuesto!$B$11:$C$565,2,0)</f>
        <v>#N/A</v>
      </c>
      <c r="J285" s="98" t="str">
        <f t="shared" si="20"/>
        <v>Desarrollo del Sistema de Educación Superior</v>
      </c>
      <c r="K285" s="98" t="s">
        <v>411</v>
      </c>
    </row>
    <row r="286" spans="3:11" x14ac:dyDescent="0.25">
      <c r="C286" s="141"/>
      <c r="D286" s="158"/>
      <c r="E286" s="123"/>
      <c r="F286" s="97">
        <f t="shared" si="19"/>
        <v>0</v>
      </c>
      <c r="G286" s="161"/>
      <c r="H286" s="142"/>
      <c r="I286" s="130" t="e">
        <f>VLOOKUP(H286,Presupuesto!$B$11:$C$565,2,0)</f>
        <v>#N/A</v>
      </c>
      <c r="J286" s="98" t="str">
        <f t="shared" si="20"/>
        <v>Desarrollo del Sistema de Educación Superior</v>
      </c>
      <c r="K286" s="98" t="s">
        <v>411</v>
      </c>
    </row>
    <row r="287" spans="3:11" x14ac:dyDescent="0.25">
      <c r="C287" s="141"/>
      <c r="D287" s="158"/>
      <c r="E287" s="123"/>
      <c r="F287" s="97">
        <f t="shared" si="19"/>
        <v>0</v>
      </c>
      <c r="G287" s="161"/>
      <c r="H287" s="142"/>
      <c r="I287" s="130" t="e">
        <f>VLOOKUP(H287,Presupuesto!$B$11:$C$565,2,0)</f>
        <v>#N/A</v>
      </c>
      <c r="J287" s="98" t="str">
        <f t="shared" si="20"/>
        <v>Desarrollo del Sistema de Educación Superior</v>
      </c>
      <c r="K287" s="98" t="s">
        <v>411</v>
      </c>
    </row>
    <row r="288" spans="3:11" x14ac:dyDescent="0.25">
      <c r="C288" s="141"/>
      <c r="D288" s="158"/>
      <c r="E288" s="123"/>
      <c r="F288" s="97">
        <f t="shared" si="19"/>
        <v>0</v>
      </c>
      <c r="G288" s="161"/>
      <c r="H288" s="142"/>
      <c r="I288" s="130" t="e">
        <f>VLOOKUP(H288,Presupuesto!$B$11:$C$565,2,0)</f>
        <v>#N/A</v>
      </c>
      <c r="J288" s="98" t="str">
        <f t="shared" si="20"/>
        <v>Desarrollo del Sistema de Educación Superior</v>
      </c>
      <c r="K288" s="98" t="s">
        <v>411</v>
      </c>
    </row>
    <row r="289" spans="3:11" x14ac:dyDescent="0.25">
      <c r="C289" s="141"/>
      <c r="D289" s="158"/>
      <c r="E289" s="123"/>
      <c r="F289" s="97">
        <f t="shared" si="19"/>
        <v>0</v>
      </c>
      <c r="G289" s="161"/>
      <c r="H289" s="142"/>
      <c r="I289" s="130" t="e">
        <f>VLOOKUP(H289,Presupuesto!$B$11:$C$565,2,0)</f>
        <v>#N/A</v>
      </c>
      <c r="J289" s="98" t="str">
        <f t="shared" si="20"/>
        <v>Desarrollo del Sistema de Educación Superior</v>
      </c>
      <c r="K289" s="98" t="s">
        <v>411</v>
      </c>
    </row>
    <row r="290" spans="3:11" x14ac:dyDescent="0.25">
      <c r="C290" s="141"/>
      <c r="D290" s="158"/>
      <c r="E290" s="123"/>
      <c r="F290" s="97">
        <f t="shared" si="19"/>
        <v>0</v>
      </c>
      <c r="G290" s="161"/>
      <c r="H290" s="142"/>
      <c r="I290" s="130" t="e">
        <f>VLOOKUP(H290,Presupuesto!$B$11:$C$565,2,0)</f>
        <v>#N/A</v>
      </c>
      <c r="J290" s="98" t="str">
        <f t="shared" si="20"/>
        <v>Desarrollo del Sistema de Educación Superior</v>
      </c>
      <c r="K290" s="98" t="s">
        <v>411</v>
      </c>
    </row>
    <row r="291" spans="3:11" x14ac:dyDescent="0.25">
      <c r="C291" s="141"/>
      <c r="D291" s="158"/>
      <c r="E291" s="123"/>
      <c r="F291" s="97">
        <f t="shared" si="19"/>
        <v>0</v>
      </c>
      <c r="G291" s="161"/>
      <c r="H291" s="142"/>
      <c r="I291" s="130" t="e">
        <f>VLOOKUP(H291,Presupuesto!$B$11:$C$565,2,0)</f>
        <v>#N/A</v>
      </c>
      <c r="J291" s="98" t="str">
        <f t="shared" si="20"/>
        <v>Desarrollo del Sistema de Educación Superior</v>
      </c>
      <c r="K291" s="98" t="s">
        <v>411</v>
      </c>
    </row>
    <row r="292" spans="3:11" x14ac:dyDescent="0.25">
      <c r="C292" s="141"/>
      <c r="D292" s="158"/>
      <c r="E292" s="123"/>
      <c r="F292" s="97">
        <f t="shared" si="19"/>
        <v>0</v>
      </c>
      <c r="G292" s="161"/>
      <c r="H292" s="142"/>
      <c r="I292" s="130" t="e">
        <f>VLOOKUP(H292,Presupuesto!$B$11:$C$565,2,0)</f>
        <v>#N/A</v>
      </c>
      <c r="J292" s="98" t="str">
        <f t="shared" si="20"/>
        <v>Desarrollo del Sistema de Educación Superior</v>
      </c>
      <c r="K292" s="98" t="s">
        <v>411</v>
      </c>
    </row>
    <row r="293" spans="3:11" x14ac:dyDescent="0.25">
      <c r="C293" s="141"/>
      <c r="D293" s="158"/>
      <c r="E293" s="123"/>
      <c r="F293" s="97">
        <f t="shared" si="19"/>
        <v>0</v>
      </c>
      <c r="G293" s="161"/>
      <c r="H293" s="142"/>
      <c r="I293" s="130" t="e">
        <f>VLOOKUP(H293,Presupuesto!$B$11:$C$565,2,0)</f>
        <v>#N/A</v>
      </c>
      <c r="J293" s="98" t="str">
        <f t="shared" si="20"/>
        <v>Desarrollo del Sistema de Educación Superior</v>
      </c>
      <c r="K293" s="98" t="s">
        <v>411</v>
      </c>
    </row>
    <row r="294" spans="3:11" x14ac:dyDescent="0.25">
      <c r="C294" s="141"/>
      <c r="D294" s="158"/>
      <c r="E294" s="123"/>
      <c r="F294" s="97">
        <f t="shared" si="19"/>
        <v>0</v>
      </c>
      <c r="G294" s="161"/>
      <c r="H294" s="142"/>
      <c r="I294" s="130" t="e">
        <f>VLOOKUP(H294,Presupuesto!$B$11:$C$565,2,0)</f>
        <v>#N/A</v>
      </c>
      <c r="J294" s="98" t="str">
        <f t="shared" si="20"/>
        <v>Desarrollo del Sistema de Educación Superior</v>
      </c>
      <c r="K294" s="98" t="s">
        <v>411</v>
      </c>
    </row>
    <row r="295" spans="3:11" x14ac:dyDescent="0.25">
      <c r="C295" s="141"/>
      <c r="D295" s="158"/>
      <c r="E295" s="123"/>
      <c r="F295" s="97">
        <f t="shared" si="19"/>
        <v>0</v>
      </c>
      <c r="G295" s="161"/>
      <c r="H295" s="142"/>
      <c r="I295" s="130" t="e">
        <f>VLOOKUP(H295,Presupuesto!$B$11:$C$565,2,0)</f>
        <v>#N/A</v>
      </c>
      <c r="J295" s="98" t="str">
        <f t="shared" si="20"/>
        <v>Desarrollo del Sistema de Educación Superior</v>
      </c>
      <c r="K295" s="98" t="s">
        <v>411</v>
      </c>
    </row>
    <row r="296" spans="3:11" x14ac:dyDescent="0.25">
      <c r="C296" s="141"/>
      <c r="D296" s="158"/>
      <c r="E296" s="123"/>
      <c r="F296" s="97">
        <f t="shared" si="19"/>
        <v>0</v>
      </c>
      <c r="G296" s="161"/>
      <c r="H296" s="142"/>
      <c r="I296" s="130" t="e">
        <f>VLOOKUP(H296,Presupuesto!$B$11:$C$565,2,0)</f>
        <v>#N/A</v>
      </c>
      <c r="J296" s="98" t="str">
        <f t="shared" si="20"/>
        <v>Desarrollo del Sistema de Educación Superior</v>
      </c>
      <c r="K296" s="98" t="s">
        <v>411</v>
      </c>
    </row>
    <row r="297" spans="3:11" x14ac:dyDescent="0.25">
      <c r="C297" s="141"/>
      <c r="D297" s="158"/>
      <c r="E297" s="123"/>
      <c r="F297" s="97">
        <f t="shared" si="19"/>
        <v>0</v>
      </c>
      <c r="G297" s="161"/>
      <c r="H297" s="142"/>
      <c r="I297" s="130" t="e">
        <f>VLOOKUP(H297,Presupuesto!$B$11:$C$565,2,0)</f>
        <v>#N/A</v>
      </c>
      <c r="J297" s="98" t="str">
        <f t="shared" si="20"/>
        <v>Desarrollo del Sistema de Educación Superior</v>
      </c>
      <c r="K297" s="98" t="s">
        <v>411</v>
      </c>
    </row>
    <row r="298" spans="3:11" x14ac:dyDescent="0.25">
      <c r="C298" s="141"/>
      <c r="D298" s="158"/>
      <c r="E298" s="123"/>
      <c r="F298" s="97">
        <f t="shared" si="19"/>
        <v>0</v>
      </c>
      <c r="G298" s="161"/>
      <c r="H298" s="142"/>
      <c r="I298" s="130" t="e">
        <f>VLOOKUP(H298,Presupuesto!$B$11:$C$565,2,0)</f>
        <v>#N/A</v>
      </c>
      <c r="J298" s="98" t="str">
        <f t="shared" si="20"/>
        <v>Desarrollo del Sistema de Educación Superior</v>
      </c>
      <c r="K298" s="98" t="s">
        <v>411</v>
      </c>
    </row>
    <row r="299" spans="3:11" x14ac:dyDescent="0.25">
      <c r="C299" s="141"/>
      <c r="D299" s="158"/>
      <c r="E299" s="123"/>
      <c r="F299" s="97">
        <f t="shared" si="19"/>
        <v>0</v>
      </c>
      <c r="G299" s="161"/>
      <c r="H299" s="142"/>
      <c r="I299" s="130" t="e">
        <f>VLOOKUP(H299,Presupuesto!$B$11:$C$565,2,0)</f>
        <v>#N/A</v>
      </c>
      <c r="J299" s="98" t="str">
        <f t="shared" si="20"/>
        <v>Desarrollo del Sistema de Educación Superior</v>
      </c>
      <c r="K299" s="98" t="s">
        <v>411</v>
      </c>
    </row>
    <row r="300" spans="3:11" x14ac:dyDescent="0.25">
      <c r="C300" s="141"/>
      <c r="D300" s="158"/>
      <c r="E300" s="123"/>
      <c r="F300" s="97">
        <f t="shared" si="19"/>
        <v>0</v>
      </c>
      <c r="G300" s="161"/>
      <c r="H300" s="142"/>
      <c r="I300" s="130" t="e">
        <f>VLOOKUP(H300,Presupuesto!$B$11:$C$565,2,0)</f>
        <v>#N/A</v>
      </c>
      <c r="J300" s="98" t="str">
        <f t="shared" si="20"/>
        <v>Desarrollo del Sistema de Educación Superior</v>
      </c>
      <c r="K300" s="98" t="s">
        <v>411</v>
      </c>
    </row>
    <row r="301" spans="3:11" x14ac:dyDescent="0.25">
      <c r="C301" s="143"/>
      <c r="D301" s="151"/>
      <c r="E301" s="118"/>
      <c r="F301" s="97">
        <f t="shared" si="19"/>
        <v>0</v>
      </c>
      <c r="G301" s="161"/>
      <c r="H301" s="144"/>
      <c r="I301" s="130" t="e">
        <f>VLOOKUP(H301,Presupuesto!$B$11:$C$565,2,0)</f>
        <v>#N/A</v>
      </c>
      <c r="J301" s="98" t="str">
        <f t="shared" si="20"/>
        <v>Desarrollo del Sistema de Educación Superior</v>
      </c>
      <c r="K301" s="98" t="s">
        <v>411</v>
      </c>
    </row>
    <row r="302" spans="3:11" x14ac:dyDescent="0.25">
      <c r="C302" s="143"/>
      <c r="D302" s="151"/>
      <c r="E302" s="118"/>
      <c r="F302" s="97">
        <f t="shared" si="19"/>
        <v>0</v>
      </c>
      <c r="G302" s="161"/>
      <c r="H302" s="144"/>
      <c r="I302" s="130" t="e">
        <f>VLOOKUP(H302,Presupuesto!$B$11:$C$565,2,0)</f>
        <v>#N/A</v>
      </c>
      <c r="J302" s="98" t="str">
        <f t="shared" si="20"/>
        <v>Desarrollo del Sistema de Educación Superior</v>
      </c>
      <c r="K302" s="98" t="s">
        <v>411</v>
      </c>
    </row>
    <row r="303" spans="3:11" x14ac:dyDescent="0.25">
      <c r="C303" s="143"/>
      <c r="D303" s="151"/>
      <c r="E303" s="118"/>
      <c r="F303" s="97">
        <f t="shared" si="19"/>
        <v>0</v>
      </c>
      <c r="G303" s="161"/>
      <c r="H303" s="144"/>
      <c r="I303" s="130" t="e">
        <f>VLOOKUP(H303,Presupuesto!$B$11:$C$565,2,0)</f>
        <v>#N/A</v>
      </c>
      <c r="J303" s="98" t="str">
        <f t="shared" si="20"/>
        <v>Desarrollo del Sistema de Educación Superior</v>
      </c>
      <c r="K303" s="98" t="s">
        <v>411</v>
      </c>
    </row>
    <row r="304" spans="3:11" x14ac:dyDescent="0.25">
      <c r="C304" s="143"/>
      <c r="D304" s="151"/>
      <c r="E304" s="118"/>
      <c r="F304" s="97">
        <f t="shared" si="19"/>
        <v>0</v>
      </c>
      <c r="G304" s="161"/>
      <c r="H304" s="144"/>
      <c r="I304" s="130" t="e">
        <f>VLOOKUP(H304,Presupuesto!$B$11:$C$565,2,0)</f>
        <v>#N/A</v>
      </c>
      <c r="J304" s="98" t="str">
        <f t="shared" si="20"/>
        <v>Desarrollo del Sistema de Educación Superior</v>
      </c>
      <c r="K304" s="98" t="s">
        <v>411</v>
      </c>
    </row>
    <row r="305" spans="3:11" x14ac:dyDescent="0.25">
      <c r="C305" s="143"/>
      <c r="D305" s="151"/>
      <c r="E305" s="118"/>
      <c r="F305" s="97">
        <f t="shared" si="19"/>
        <v>0</v>
      </c>
      <c r="G305" s="161"/>
      <c r="H305" s="144"/>
      <c r="I305" s="130" t="e">
        <f>VLOOKUP(H305,Presupuesto!$B$11:$C$565,2,0)</f>
        <v>#N/A</v>
      </c>
      <c r="J305" s="98" t="str">
        <f t="shared" si="20"/>
        <v>Desarrollo del Sistema de Educación Superior</v>
      </c>
      <c r="K305" s="98" t="s">
        <v>411</v>
      </c>
    </row>
    <row r="306" spans="3:11" x14ac:dyDescent="0.25">
      <c r="C306" s="143"/>
      <c r="D306" s="151"/>
      <c r="E306" s="118"/>
      <c r="F306" s="97">
        <f t="shared" si="19"/>
        <v>0</v>
      </c>
      <c r="G306" s="161"/>
      <c r="H306" s="144"/>
      <c r="I306" s="130" t="e">
        <f>VLOOKUP(H306,Presupuesto!$B$11:$C$565,2,0)</f>
        <v>#N/A</v>
      </c>
      <c r="J306" s="98" t="str">
        <f t="shared" si="20"/>
        <v>Desarrollo del Sistema de Educación Superior</v>
      </c>
      <c r="K306" s="98" t="s">
        <v>411</v>
      </c>
    </row>
    <row r="307" spans="3:11" x14ac:dyDescent="0.25">
      <c r="C307" s="143"/>
      <c r="D307" s="151"/>
      <c r="E307" s="118"/>
      <c r="F307" s="97">
        <f t="shared" si="19"/>
        <v>0</v>
      </c>
      <c r="G307" s="161"/>
      <c r="H307" s="144"/>
      <c r="I307" s="130" t="e">
        <f>VLOOKUP(H307,Presupuesto!$B$11:$C$565,2,0)</f>
        <v>#N/A</v>
      </c>
      <c r="J307" s="98" t="str">
        <f t="shared" si="20"/>
        <v>Desarrollo del Sistema de Educación Superior</v>
      </c>
      <c r="K307" s="98" t="s">
        <v>411</v>
      </c>
    </row>
    <row r="308" spans="3:11" x14ac:dyDescent="0.25">
      <c r="C308" s="143"/>
      <c r="D308" s="151"/>
      <c r="E308" s="118"/>
      <c r="F308" s="97">
        <f t="shared" si="19"/>
        <v>0</v>
      </c>
      <c r="G308" s="161"/>
      <c r="H308" s="144"/>
      <c r="I308" s="130" t="e">
        <f>VLOOKUP(H308,Presupuesto!$B$11:$C$565,2,0)</f>
        <v>#N/A</v>
      </c>
      <c r="J308" s="98" t="str">
        <f t="shared" si="20"/>
        <v>Desarrollo del Sistema de Educación Superior</v>
      </c>
      <c r="K308" s="98" t="s">
        <v>411</v>
      </c>
    </row>
    <row r="309" spans="3:11" x14ac:dyDescent="0.25">
      <c r="C309" s="145"/>
      <c r="D309" s="151"/>
      <c r="E309" s="118"/>
      <c r="F309" s="97">
        <f t="shared" si="19"/>
        <v>0</v>
      </c>
      <c r="G309" s="161"/>
      <c r="H309" s="146"/>
      <c r="I309" s="130" t="e">
        <f>VLOOKUP(H309,Presupuesto!$B$11:$C$565,2,0)</f>
        <v>#N/A</v>
      </c>
      <c r="J309" s="98" t="str">
        <f t="shared" si="20"/>
        <v>Desarrollo del Sistema de Educación Superior</v>
      </c>
      <c r="K309" s="98" t="s">
        <v>402</v>
      </c>
    </row>
    <row r="310" spans="3:11" x14ac:dyDescent="0.25">
      <c r="C310" s="145"/>
      <c r="D310" s="151"/>
      <c r="E310" s="118"/>
      <c r="F310" s="97">
        <f t="shared" si="19"/>
        <v>0</v>
      </c>
      <c r="G310" s="161"/>
      <c r="H310" s="146"/>
      <c r="I310" s="130" t="e">
        <f>VLOOKUP(H310,Presupuesto!$B$11:$C$565,2,0)</f>
        <v>#N/A</v>
      </c>
      <c r="J310" s="98" t="str">
        <f t="shared" si="20"/>
        <v>Desarrollo del Sistema de Educación Superior</v>
      </c>
      <c r="K310" s="98" t="s">
        <v>411</v>
      </c>
    </row>
    <row r="311" spans="3:11" x14ac:dyDescent="0.25">
      <c r="C311" s="145"/>
      <c r="D311" s="151"/>
      <c r="E311" s="118"/>
      <c r="F311" s="97">
        <f t="shared" si="19"/>
        <v>0</v>
      </c>
      <c r="G311" s="161"/>
      <c r="H311" s="146"/>
      <c r="I311" s="130" t="e">
        <f>VLOOKUP(H311,Presupuesto!$B$11:$C$565,2,0)</f>
        <v>#N/A</v>
      </c>
      <c r="J311" s="98" t="str">
        <f t="shared" si="20"/>
        <v>Desarrollo del Sistema de Educación Superior</v>
      </c>
      <c r="K311" s="98" t="s">
        <v>411</v>
      </c>
    </row>
    <row r="312" spans="3:11" x14ac:dyDescent="0.25">
      <c r="C312" s="145"/>
      <c r="D312" s="151"/>
      <c r="E312" s="118"/>
      <c r="F312" s="97">
        <f t="shared" si="19"/>
        <v>0</v>
      </c>
      <c r="G312" s="161"/>
      <c r="H312" s="146"/>
      <c r="I312" s="130" t="e">
        <f>VLOOKUP(H312,Presupuesto!$B$11:$C$565,2,0)</f>
        <v>#N/A</v>
      </c>
      <c r="J312" s="98" t="str">
        <f t="shared" si="20"/>
        <v>Desarrollo del Sistema de Educación Superior</v>
      </c>
      <c r="K312" s="98" t="s">
        <v>411</v>
      </c>
    </row>
    <row r="313" spans="3:11" ht="15.75" thickBot="1" x14ac:dyDescent="0.3">
      <c r="C313" s="147"/>
      <c r="D313" s="159"/>
      <c r="E313" s="103"/>
      <c r="F313" s="105">
        <f t="shared" si="19"/>
        <v>0</v>
      </c>
      <c r="G313" s="162"/>
      <c r="H313" s="148"/>
      <c r="I313" s="132" t="e">
        <f>VLOOKUP(H313,Presupuesto!$B$11:$C$565,2,0)</f>
        <v>#N/A</v>
      </c>
      <c r="J313" s="106" t="str">
        <f t="shared" si="20"/>
        <v>Desarrollo del Sistema de Educación Superior</v>
      </c>
      <c r="K313" s="124" t="s">
        <v>393</v>
      </c>
    </row>
    <row r="315" spans="3:11" ht="15.75" thickBot="1" x14ac:dyDescent="0.3">
      <c r="F315" s="90"/>
      <c r="G315" s="89"/>
      <c r="H315" s="90"/>
      <c r="I315" s="90"/>
    </row>
    <row r="316" spans="3:11" ht="15.75" thickBot="1" x14ac:dyDescent="0.3">
      <c r="C316" s="157" t="s">
        <v>53</v>
      </c>
      <c r="D316" s="367">
        <f>SUM(F323:F357)</f>
        <v>0</v>
      </c>
      <c r="F316" s="70"/>
      <c r="G316" s="79"/>
      <c r="H316" s="70"/>
      <c r="I316" s="70"/>
    </row>
    <row r="317" spans="3:11" x14ac:dyDescent="0.25">
      <c r="C317" s="70"/>
      <c r="D317" s="31"/>
      <c r="E317" s="93"/>
      <c r="F317" s="93"/>
      <c r="G317" s="93"/>
      <c r="H317" s="76"/>
      <c r="I317" s="76"/>
      <c r="J317" s="76"/>
      <c r="K317" s="112"/>
    </row>
    <row r="318" spans="3:11" x14ac:dyDescent="0.25">
      <c r="C318" s="70"/>
      <c r="D318" s="31"/>
      <c r="E318" s="93"/>
      <c r="F318" s="93"/>
      <c r="G318" s="93"/>
      <c r="H318" s="76"/>
      <c r="I318" s="76"/>
      <c r="J318" s="76"/>
      <c r="K318" s="112"/>
    </row>
    <row r="319" spans="3:11" ht="15.75" x14ac:dyDescent="0.25">
      <c r="C319" s="202" t="s">
        <v>391</v>
      </c>
      <c r="D319" s="363"/>
      <c r="E319" s="93"/>
      <c r="F319" s="93"/>
      <c r="G319" s="93"/>
      <c r="H319" s="76"/>
      <c r="I319" s="76"/>
      <c r="J319" s="76"/>
      <c r="K319" s="112"/>
    </row>
    <row r="320" spans="3:11" ht="18.75" x14ac:dyDescent="0.25">
      <c r="C320" s="210" t="e">
        <f>IFERROR(VLOOKUP(D319,'1. Desarrollo e Innov. Curricu.'!$F:$G,2,FALSE),IFERROR(VLOOKUP(D319,'2. Investigación Científica'!$F:$G,2,FALSE),IFERROR(VLOOKUP(D319,'3. Vinculación Univ. Sociedad'!$F:$G,2,FALSE),IFERROR(VLOOKUP(D319,'4. Docencia y Profesorado Univ.'!$F:$G,2,FALSE),IFERROR(VLOOKUP(D319,'5. Estudiantes y Graduados'!$F:$G,2,FALSE),IFERROR(VLOOKUP(D319,'11. Gestion Administrativa'!$F:$G,2,FALSE),IFERROR(VLOOKUP(D319,'13. Gestión Académica'!$F:$G,2,FALSE),IFERROR(VLOOKUP(D319,'9. Asegura. de la Calid. y M'!$F:$G,2,FALSE),IFERROR(VLOOKUP(D319,'6. Gestión del Conocimiento'!$F:$G,2,FALSE),IFERROR(VLOOKUP(D319,'15. Gobernabilidad y Proceso...'!$F:$G,2,FALSE),IFERROR(VLOOKUP(D319,'12. Gestión del Talento Humano'!$F:$G,2,FALSE),IFERROR(VLOOKUP(D319,'14. Internacional... de la E.S.'!$F:$G,2,FALSE),IFERROR(VLOOKUP(D319,'10. Posgrado'!$F:$G,2,FALSE),IFERROR(VLOOKUP(D319,'17. Gestión TIC'!$F:$G,2,FALSE),IFERROR(VLOOKUP(D319,'16. Desa. del Sistema Educ.Sup.'!$F:$G,2,FALSE),IFERROR(VLOOKUP(D319,'8. Cultura de Inno. Insti...'!$F:$G,2,FALSE),VLOOKUP(D319,'7. Lo Esencial de la Reforma U.'!$F:$G,2,0)))))))))))))))))</f>
        <v>#N/A</v>
      </c>
      <c r="D320" s="31"/>
      <c r="E320" s="93"/>
      <c r="F320" s="93"/>
      <c r="G320" s="93"/>
      <c r="H320" s="76"/>
      <c r="I320" s="76"/>
      <c r="J320" s="76"/>
      <c r="K320" s="112"/>
    </row>
    <row r="321" spans="3:11" ht="15.75" thickBot="1" x14ac:dyDescent="0.3">
      <c r="F321" s="93"/>
      <c r="G321" s="76"/>
      <c r="H321" s="76"/>
      <c r="I321" s="76"/>
    </row>
    <row r="322" spans="3:11" ht="30.75" thickBot="1" x14ac:dyDescent="0.3">
      <c r="C322" s="129" t="s">
        <v>44</v>
      </c>
      <c r="D322" s="129" t="s">
        <v>55</v>
      </c>
      <c r="E322" s="136" t="s">
        <v>57</v>
      </c>
      <c r="F322" s="135" t="s">
        <v>27</v>
      </c>
      <c r="G322" s="133" t="s">
        <v>130</v>
      </c>
      <c r="H322" s="136" t="s">
        <v>46</v>
      </c>
      <c r="I322" s="133" t="s">
        <v>131</v>
      </c>
      <c r="J322" s="133" t="s">
        <v>409</v>
      </c>
      <c r="K322" s="133" t="s">
        <v>410</v>
      </c>
    </row>
    <row r="323" spans="3:11" x14ac:dyDescent="0.25">
      <c r="C323" s="220" t="s">
        <v>438</v>
      </c>
      <c r="D323" s="221"/>
      <c r="E323" s="219">
        <f>HLOOKUP(C323,$AH$2:$BU$3,2,0)</f>
        <v>620</v>
      </c>
      <c r="F323" s="97">
        <f t="shared" ref="F323:F357" si="21">D323*E323</f>
        <v>0</v>
      </c>
      <c r="G323" s="161"/>
      <c r="H323" s="142"/>
      <c r="I323" s="130" t="e">
        <f>VLOOKUP(H323,Presupuesto!$B$11:$C$565,2,0)</f>
        <v>#N/A</v>
      </c>
      <c r="J323" s="218" t="s">
        <v>1472</v>
      </c>
      <c r="K323" s="98" t="s">
        <v>393</v>
      </c>
    </row>
    <row r="324" spans="3:11" x14ac:dyDescent="0.25">
      <c r="C324" s="141"/>
      <c r="D324" s="158"/>
      <c r="E324" s="123"/>
      <c r="F324" s="97">
        <f t="shared" si="21"/>
        <v>0</v>
      </c>
      <c r="G324" s="161"/>
      <c r="H324" s="142"/>
      <c r="I324" s="130" t="e">
        <f>VLOOKUP(H324,Presupuesto!$B$11:$C$565,2,0)</f>
        <v>#N/A</v>
      </c>
      <c r="J324" s="98" t="str">
        <f>$J$323</f>
        <v>Desarrollo del Sistema de Educación Superior</v>
      </c>
      <c r="K324" s="98" t="s">
        <v>411</v>
      </c>
    </row>
    <row r="325" spans="3:11" x14ac:dyDescent="0.25">
      <c r="C325" s="141"/>
      <c r="D325" s="158"/>
      <c r="E325" s="123"/>
      <c r="F325" s="97">
        <f t="shared" si="21"/>
        <v>0</v>
      </c>
      <c r="G325" s="161"/>
      <c r="H325" s="142"/>
      <c r="I325" s="130" t="e">
        <f>VLOOKUP(H325,Presupuesto!$B$11:$C$565,2,0)</f>
        <v>#N/A</v>
      </c>
      <c r="J325" s="98" t="str">
        <f t="shared" ref="J325:J357" si="22">$J$323</f>
        <v>Desarrollo del Sistema de Educación Superior</v>
      </c>
      <c r="K325" s="98" t="s">
        <v>411</v>
      </c>
    </row>
    <row r="326" spans="3:11" x14ac:dyDescent="0.25">
      <c r="C326" s="141"/>
      <c r="D326" s="158"/>
      <c r="E326" s="123"/>
      <c r="F326" s="97">
        <f t="shared" si="21"/>
        <v>0</v>
      </c>
      <c r="G326" s="161"/>
      <c r="H326" s="142"/>
      <c r="I326" s="130" t="e">
        <f>VLOOKUP(H326,Presupuesto!$B$11:$C$565,2,0)</f>
        <v>#N/A</v>
      </c>
      <c r="J326" s="98" t="str">
        <f t="shared" si="22"/>
        <v>Desarrollo del Sistema de Educación Superior</v>
      </c>
      <c r="K326" s="98" t="s">
        <v>411</v>
      </c>
    </row>
    <row r="327" spans="3:11" x14ac:dyDescent="0.25">
      <c r="C327" s="141"/>
      <c r="D327" s="158"/>
      <c r="E327" s="123"/>
      <c r="F327" s="97">
        <f t="shared" si="21"/>
        <v>0</v>
      </c>
      <c r="G327" s="161"/>
      <c r="H327" s="142"/>
      <c r="I327" s="130" t="e">
        <f>VLOOKUP(H327,Presupuesto!$B$11:$C$565,2,0)</f>
        <v>#N/A</v>
      </c>
      <c r="J327" s="98" t="str">
        <f t="shared" si="22"/>
        <v>Desarrollo del Sistema de Educación Superior</v>
      </c>
      <c r="K327" s="98" t="s">
        <v>411</v>
      </c>
    </row>
    <row r="328" spans="3:11" x14ac:dyDescent="0.25">
      <c r="C328" s="141"/>
      <c r="D328" s="158"/>
      <c r="E328" s="123"/>
      <c r="F328" s="97">
        <f t="shared" si="21"/>
        <v>0</v>
      </c>
      <c r="G328" s="161"/>
      <c r="H328" s="142"/>
      <c r="I328" s="130" t="e">
        <f>VLOOKUP(H328,Presupuesto!$B$11:$C$565,2,0)</f>
        <v>#N/A</v>
      </c>
      <c r="J328" s="98" t="str">
        <f t="shared" si="22"/>
        <v>Desarrollo del Sistema de Educación Superior</v>
      </c>
      <c r="K328" s="98" t="s">
        <v>400</v>
      </c>
    </row>
    <row r="329" spans="3:11" x14ac:dyDescent="0.25">
      <c r="C329" s="141"/>
      <c r="D329" s="158"/>
      <c r="E329" s="123"/>
      <c r="F329" s="97">
        <f t="shared" si="21"/>
        <v>0</v>
      </c>
      <c r="G329" s="161"/>
      <c r="H329" s="142"/>
      <c r="I329" s="130" t="e">
        <f>VLOOKUP(H329,Presupuesto!$B$11:$C$565,2,0)</f>
        <v>#N/A</v>
      </c>
      <c r="J329" s="98" t="str">
        <f t="shared" si="22"/>
        <v>Desarrollo del Sistema de Educación Superior</v>
      </c>
      <c r="K329" s="98" t="s">
        <v>411</v>
      </c>
    </row>
    <row r="330" spans="3:11" x14ac:dyDescent="0.25">
      <c r="C330" s="141"/>
      <c r="D330" s="158"/>
      <c r="E330" s="123"/>
      <c r="F330" s="97">
        <f t="shared" si="21"/>
        <v>0</v>
      </c>
      <c r="G330" s="161"/>
      <c r="H330" s="142"/>
      <c r="I330" s="130" t="e">
        <f>VLOOKUP(H330,Presupuesto!$B$11:$C$565,2,0)</f>
        <v>#N/A</v>
      </c>
      <c r="J330" s="98" t="str">
        <f t="shared" si="22"/>
        <v>Desarrollo del Sistema de Educación Superior</v>
      </c>
      <c r="K330" s="98" t="s">
        <v>411</v>
      </c>
    </row>
    <row r="331" spans="3:11" x14ac:dyDescent="0.25">
      <c r="C331" s="141"/>
      <c r="D331" s="158"/>
      <c r="E331" s="123"/>
      <c r="F331" s="97">
        <f t="shared" si="21"/>
        <v>0</v>
      </c>
      <c r="G331" s="161"/>
      <c r="H331" s="142"/>
      <c r="I331" s="130" t="e">
        <f>VLOOKUP(H331,Presupuesto!$B$11:$C$565,2,0)</f>
        <v>#N/A</v>
      </c>
      <c r="J331" s="98" t="str">
        <f t="shared" si="22"/>
        <v>Desarrollo del Sistema de Educación Superior</v>
      </c>
      <c r="K331" s="98" t="s">
        <v>411</v>
      </c>
    </row>
    <row r="332" spans="3:11" x14ac:dyDescent="0.25">
      <c r="C332" s="141"/>
      <c r="D332" s="158"/>
      <c r="E332" s="123"/>
      <c r="F332" s="97">
        <f t="shared" si="21"/>
        <v>0</v>
      </c>
      <c r="G332" s="161"/>
      <c r="H332" s="142"/>
      <c r="I332" s="130" t="e">
        <f>VLOOKUP(H332,Presupuesto!$B$11:$C$565,2,0)</f>
        <v>#N/A</v>
      </c>
      <c r="J332" s="98" t="str">
        <f t="shared" si="22"/>
        <v>Desarrollo del Sistema de Educación Superior</v>
      </c>
      <c r="K332" s="98" t="s">
        <v>411</v>
      </c>
    </row>
    <row r="333" spans="3:11" x14ac:dyDescent="0.25">
      <c r="C333" s="141"/>
      <c r="D333" s="158"/>
      <c r="E333" s="123"/>
      <c r="F333" s="97">
        <f t="shared" si="21"/>
        <v>0</v>
      </c>
      <c r="G333" s="161"/>
      <c r="H333" s="142"/>
      <c r="I333" s="130" t="e">
        <f>VLOOKUP(H333,Presupuesto!$B$11:$C$565,2,0)</f>
        <v>#N/A</v>
      </c>
      <c r="J333" s="98" t="str">
        <f t="shared" si="22"/>
        <v>Desarrollo del Sistema de Educación Superior</v>
      </c>
      <c r="K333" s="98" t="s">
        <v>411</v>
      </c>
    </row>
    <row r="334" spans="3:11" x14ac:dyDescent="0.25">
      <c r="C334" s="141"/>
      <c r="D334" s="158"/>
      <c r="E334" s="123"/>
      <c r="F334" s="97">
        <f t="shared" si="21"/>
        <v>0</v>
      </c>
      <c r="G334" s="161"/>
      <c r="H334" s="142"/>
      <c r="I334" s="130" t="e">
        <f>VLOOKUP(H334,Presupuesto!$B$11:$C$565,2,0)</f>
        <v>#N/A</v>
      </c>
      <c r="J334" s="98" t="str">
        <f t="shared" si="22"/>
        <v>Desarrollo del Sistema de Educación Superior</v>
      </c>
      <c r="K334" s="98" t="s">
        <v>411</v>
      </c>
    </row>
    <row r="335" spans="3:11" x14ac:dyDescent="0.25">
      <c r="C335" s="141"/>
      <c r="D335" s="158"/>
      <c r="E335" s="123"/>
      <c r="F335" s="97">
        <f t="shared" si="21"/>
        <v>0</v>
      </c>
      <c r="G335" s="161"/>
      <c r="H335" s="142"/>
      <c r="I335" s="130" t="e">
        <f>VLOOKUP(H335,Presupuesto!$B$11:$C$565,2,0)</f>
        <v>#N/A</v>
      </c>
      <c r="J335" s="98" t="str">
        <f t="shared" si="22"/>
        <v>Desarrollo del Sistema de Educación Superior</v>
      </c>
      <c r="K335" s="98" t="s">
        <v>411</v>
      </c>
    </row>
    <row r="336" spans="3:11" x14ac:dyDescent="0.25">
      <c r="C336" s="141"/>
      <c r="D336" s="158"/>
      <c r="E336" s="123"/>
      <c r="F336" s="97">
        <f t="shared" si="21"/>
        <v>0</v>
      </c>
      <c r="G336" s="161"/>
      <c r="H336" s="142"/>
      <c r="I336" s="130" t="e">
        <f>VLOOKUP(H336,Presupuesto!$B$11:$C$565,2,0)</f>
        <v>#N/A</v>
      </c>
      <c r="J336" s="98" t="str">
        <f t="shared" si="22"/>
        <v>Desarrollo del Sistema de Educación Superior</v>
      </c>
      <c r="K336" s="98" t="s">
        <v>411</v>
      </c>
    </row>
    <row r="337" spans="3:11" x14ac:dyDescent="0.25">
      <c r="C337" s="141"/>
      <c r="D337" s="158"/>
      <c r="E337" s="123"/>
      <c r="F337" s="97">
        <f t="shared" si="21"/>
        <v>0</v>
      </c>
      <c r="G337" s="161"/>
      <c r="H337" s="142"/>
      <c r="I337" s="130" t="e">
        <f>VLOOKUP(H337,Presupuesto!$B$11:$C$565,2,0)</f>
        <v>#N/A</v>
      </c>
      <c r="J337" s="98" t="str">
        <f t="shared" si="22"/>
        <v>Desarrollo del Sistema de Educación Superior</v>
      </c>
      <c r="K337" s="98" t="s">
        <v>411</v>
      </c>
    </row>
    <row r="338" spans="3:11" x14ac:dyDescent="0.25">
      <c r="C338" s="141"/>
      <c r="D338" s="158"/>
      <c r="E338" s="123"/>
      <c r="F338" s="97">
        <f t="shared" si="21"/>
        <v>0</v>
      </c>
      <c r="G338" s="161"/>
      <c r="H338" s="142"/>
      <c r="I338" s="130" t="e">
        <f>VLOOKUP(H338,Presupuesto!$B$11:$C$565,2,0)</f>
        <v>#N/A</v>
      </c>
      <c r="J338" s="98" t="str">
        <f t="shared" si="22"/>
        <v>Desarrollo del Sistema de Educación Superior</v>
      </c>
      <c r="K338" s="98" t="s">
        <v>411</v>
      </c>
    </row>
    <row r="339" spans="3:11" x14ac:dyDescent="0.25">
      <c r="C339" s="141"/>
      <c r="D339" s="158"/>
      <c r="E339" s="123"/>
      <c r="F339" s="97">
        <f t="shared" si="21"/>
        <v>0</v>
      </c>
      <c r="G339" s="161"/>
      <c r="H339" s="142"/>
      <c r="I339" s="130" t="e">
        <f>VLOOKUP(H339,Presupuesto!$B$11:$C$565,2,0)</f>
        <v>#N/A</v>
      </c>
      <c r="J339" s="98" t="str">
        <f t="shared" si="22"/>
        <v>Desarrollo del Sistema de Educación Superior</v>
      </c>
      <c r="K339" s="98" t="s">
        <v>411</v>
      </c>
    </row>
    <row r="340" spans="3:11" x14ac:dyDescent="0.25">
      <c r="C340" s="141"/>
      <c r="D340" s="158"/>
      <c r="E340" s="123"/>
      <c r="F340" s="97">
        <f t="shared" si="21"/>
        <v>0</v>
      </c>
      <c r="G340" s="161"/>
      <c r="H340" s="142"/>
      <c r="I340" s="130" t="e">
        <f>VLOOKUP(H340,Presupuesto!$B$11:$C$565,2,0)</f>
        <v>#N/A</v>
      </c>
      <c r="J340" s="98" t="str">
        <f t="shared" si="22"/>
        <v>Desarrollo del Sistema de Educación Superior</v>
      </c>
      <c r="K340" s="98" t="s">
        <v>411</v>
      </c>
    </row>
    <row r="341" spans="3:11" x14ac:dyDescent="0.25">
      <c r="C341" s="141"/>
      <c r="D341" s="158"/>
      <c r="E341" s="123"/>
      <c r="F341" s="97">
        <f t="shared" si="21"/>
        <v>0</v>
      </c>
      <c r="G341" s="161"/>
      <c r="H341" s="142"/>
      <c r="I341" s="130" t="e">
        <f>VLOOKUP(H341,Presupuesto!$B$11:$C$565,2,0)</f>
        <v>#N/A</v>
      </c>
      <c r="J341" s="98" t="str">
        <f t="shared" si="22"/>
        <v>Desarrollo del Sistema de Educación Superior</v>
      </c>
      <c r="K341" s="98" t="s">
        <v>411</v>
      </c>
    </row>
    <row r="342" spans="3:11" x14ac:dyDescent="0.25">
      <c r="C342" s="141"/>
      <c r="D342" s="158"/>
      <c r="E342" s="123"/>
      <c r="F342" s="97">
        <f t="shared" si="21"/>
        <v>0</v>
      </c>
      <c r="G342" s="161"/>
      <c r="H342" s="142"/>
      <c r="I342" s="130" t="e">
        <f>VLOOKUP(H342,Presupuesto!$B$11:$C$565,2,0)</f>
        <v>#N/A</v>
      </c>
      <c r="J342" s="98" t="str">
        <f t="shared" si="22"/>
        <v>Desarrollo del Sistema de Educación Superior</v>
      </c>
      <c r="K342" s="98" t="s">
        <v>411</v>
      </c>
    </row>
    <row r="343" spans="3:11" x14ac:dyDescent="0.25">
      <c r="C343" s="141"/>
      <c r="D343" s="158"/>
      <c r="E343" s="123"/>
      <c r="F343" s="97">
        <f t="shared" si="21"/>
        <v>0</v>
      </c>
      <c r="G343" s="161"/>
      <c r="H343" s="142"/>
      <c r="I343" s="130" t="e">
        <f>VLOOKUP(H343,Presupuesto!$B$11:$C$565,2,0)</f>
        <v>#N/A</v>
      </c>
      <c r="J343" s="98" t="str">
        <f t="shared" si="22"/>
        <v>Desarrollo del Sistema de Educación Superior</v>
      </c>
      <c r="K343" s="98" t="s">
        <v>411</v>
      </c>
    </row>
    <row r="344" spans="3:11" x14ac:dyDescent="0.25">
      <c r="C344" s="141"/>
      <c r="D344" s="158"/>
      <c r="E344" s="123"/>
      <c r="F344" s="97">
        <f t="shared" si="21"/>
        <v>0</v>
      </c>
      <c r="G344" s="161"/>
      <c r="H344" s="142"/>
      <c r="I344" s="130" t="e">
        <f>VLOOKUP(H344,Presupuesto!$B$11:$C$565,2,0)</f>
        <v>#N/A</v>
      </c>
      <c r="J344" s="98" t="str">
        <f t="shared" si="22"/>
        <v>Desarrollo del Sistema de Educación Superior</v>
      </c>
      <c r="K344" s="98" t="s">
        <v>411</v>
      </c>
    </row>
    <row r="345" spans="3:11" x14ac:dyDescent="0.25">
      <c r="C345" s="143"/>
      <c r="D345" s="151"/>
      <c r="E345" s="118"/>
      <c r="F345" s="97">
        <f t="shared" si="21"/>
        <v>0</v>
      </c>
      <c r="G345" s="161"/>
      <c r="H345" s="144"/>
      <c r="I345" s="130" t="e">
        <f>VLOOKUP(H345,Presupuesto!$B$11:$C$565,2,0)</f>
        <v>#N/A</v>
      </c>
      <c r="J345" s="98" t="str">
        <f t="shared" si="22"/>
        <v>Desarrollo del Sistema de Educación Superior</v>
      </c>
      <c r="K345" s="98" t="s">
        <v>411</v>
      </c>
    </row>
    <row r="346" spans="3:11" x14ac:dyDescent="0.25">
      <c r="C346" s="143"/>
      <c r="D346" s="151"/>
      <c r="E346" s="118"/>
      <c r="F346" s="97">
        <f t="shared" si="21"/>
        <v>0</v>
      </c>
      <c r="G346" s="161"/>
      <c r="H346" s="144"/>
      <c r="I346" s="130" t="e">
        <f>VLOOKUP(H346,Presupuesto!$B$11:$C$565,2,0)</f>
        <v>#N/A</v>
      </c>
      <c r="J346" s="98" t="str">
        <f t="shared" si="22"/>
        <v>Desarrollo del Sistema de Educación Superior</v>
      </c>
      <c r="K346" s="98" t="s">
        <v>411</v>
      </c>
    </row>
    <row r="347" spans="3:11" x14ac:dyDescent="0.25">
      <c r="C347" s="143"/>
      <c r="D347" s="151"/>
      <c r="E347" s="118"/>
      <c r="F347" s="97">
        <f t="shared" si="21"/>
        <v>0</v>
      </c>
      <c r="G347" s="161"/>
      <c r="H347" s="144"/>
      <c r="I347" s="130" t="e">
        <f>VLOOKUP(H347,Presupuesto!$B$11:$C$565,2,0)</f>
        <v>#N/A</v>
      </c>
      <c r="J347" s="98" t="str">
        <f t="shared" si="22"/>
        <v>Desarrollo del Sistema de Educación Superior</v>
      </c>
      <c r="K347" s="98" t="s">
        <v>411</v>
      </c>
    </row>
    <row r="348" spans="3:11" x14ac:dyDescent="0.25">
      <c r="C348" s="143"/>
      <c r="D348" s="151"/>
      <c r="E348" s="118"/>
      <c r="F348" s="97">
        <f t="shared" si="21"/>
        <v>0</v>
      </c>
      <c r="G348" s="161"/>
      <c r="H348" s="144"/>
      <c r="I348" s="130" t="e">
        <f>VLOOKUP(H348,Presupuesto!$B$11:$C$565,2,0)</f>
        <v>#N/A</v>
      </c>
      <c r="J348" s="98" t="str">
        <f t="shared" si="22"/>
        <v>Desarrollo del Sistema de Educación Superior</v>
      </c>
      <c r="K348" s="98" t="s">
        <v>411</v>
      </c>
    </row>
    <row r="349" spans="3:11" x14ac:dyDescent="0.25">
      <c r="C349" s="143"/>
      <c r="D349" s="151"/>
      <c r="E349" s="118"/>
      <c r="F349" s="97">
        <f t="shared" si="21"/>
        <v>0</v>
      </c>
      <c r="G349" s="161"/>
      <c r="H349" s="144"/>
      <c r="I349" s="130" t="e">
        <f>VLOOKUP(H349,Presupuesto!$B$11:$C$565,2,0)</f>
        <v>#N/A</v>
      </c>
      <c r="J349" s="98" t="str">
        <f t="shared" si="22"/>
        <v>Desarrollo del Sistema de Educación Superior</v>
      </c>
      <c r="K349" s="98" t="s">
        <v>411</v>
      </c>
    </row>
    <row r="350" spans="3:11" x14ac:dyDescent="0.25">
      <c r="C350" s="143"/>
      <c r="D350" s="151"/>
      <c r="E350" s="118"/>
      <c r="F350" s="97">
        <f t="shared" si="21"/>
        <v>0</v>
      </c>
      <c r="G350" s="161"/>
      <c r="H350" s="144"/>
      <c r="I350" s="130" t="e">
        <f>VLOOKUP(H350,Presupuesto!$B$11:$C$565,2,0)</f>
        <v>#N/A</v>
      </c>
      <c r="J350" s="98" t="str">
        <f t="shared" si="22"/>
        <v>Desarrollo del Sistema de Educación Superior</v>
      </c>
      <c r="K350" s="98" t="s">
        <v>411</v>
      </c>
    </row>
    <row r="351" spans="3:11" x14ac:dyDescent="0.25">
      <c r="C351" s="143"/>
      <c r="D351" s="151"/>
      <c r="E351" s="118"/>
      <c r="F351" s="97">
        <f t="shared" si="21"/>
        <v>0</v>
      </c>
      <c r="G351" s="161"/>
      <c r="H351" s="144"/>
      <c r="I351" s="130" t="e">
        <f>VLOOKUP(H351,Presupuesto!$B$11:$C$565,2,0)</f>
        <v>#N/A</v>
      </c>
      <c r="J351" s="98" t="str">
        <f t="shared" si="22"/>
        <v>Desarrollo del Sistema de Educación Superior</v>
      </c>
      <c r="K351" s="98" t="s">
        <v>411</v>
      </c>
    </row>
    <row r="352" spans="3:11" x14ac:dyDescent="0.25">
      <c r="C352" s="143"/>
      <c r="D352" s="151"/>
      <c r="E352" s="118"/>
      <c r="F352" s="97">
        <f t="shared" si="21"/>
        <v>0</v>
      </c>
      <c r="G352" s="161"/>
      <c r="H352" s="144"/>
      <c r="I352" s="130" t="e">
        <f>VLOOKUP(H352,Presupuesto!$B$11:$C$565,2,0)</f>
        <v>#N/A</v>
      </c>
      <c r="J352" s="98" t="str">
        <f t="shared" si="22"/>
        <v>Desarrollo del Sistema de Educación Superior</v>
      </c>
      <c r="K352" s="98" t="s">
        <v>411</v>
      </c>
    </row>
    <row r="353" spans="3:11" x14ac:dyDescent="0.25">
      <c r="C353" s="145"/>
      <c r="D353" s="151"/>
      <c r="E353" s="118"/>
      <c r="F353" s="97">
        <f t="shared" si="21"/>
        <v>0</v>
      </c>
      <c r="G353" s="161"/>
      <c r="H353" s="146"/>
      <c r="I353" s="130" t="e">
        <f>VLOOKUP(H353,Presupuesto!$B$11:$C$565,2,0)</f>
        <v>#N/A</v>
      </c>
      <c r="J353" s="98" t="str">
        <f t="shared" si="22"/>
        <v>Desarrollo del Sistema de Educación Superior</v>
      </c>
      <c r="K353" s="98" t="s">
        <v>402</v>
      </c>
    </row>
    <row r="354" spans="3:11" x14ac:dyDescent="0.25">
      <c r="C354" s="145"/>
      <c r="D354" s="151"/>
      <c r="E354" s="118"/>
      <c r="F354" s="97">
        <f t="shared" si="21"/>
        <v>0</v>
      </c>
      <c r="G354" s="161"/>
      <c r="H354" s="146"/>
      <c r="I354" s="130" t="e">
        <f>VLOOKUP(H354,Presupuesto!$B$11:$C$565,2,0)</f>
        <v>#N/A</v>
      </c>
      <c r="J354" s="98" t="str">
        <f t="shared" si="22"/>
        <v>Desarrollo del Sistema de Educación Superior</v>
      </c>
      <c r="K354" s="98" t="s">
        <v>411</v>
      </c>
    </row>
    <row r="355" spans="3:11" x14ac:dyDescent="0.25">
      <c r="C355" s="145"/>
      <c r="D355" s="151"/>
      <c r="E355" s="118"/>
      <c r="F355" s="97">
        <f t="shared" si="21"/>
        <v>0</v>
      </c>
      <c r="G355" s="161"/>
      <c r="H355" s="146"/>
      <c r="I355" s="130" t="e">
        <f>VLOOKUP(H355,Presupuesto!$B$11:$C$565,2,0)</f>
        <v>#N/A</v>
      </c>
      <c r="J355" s="98" t="str">
        <f t="shared" si="22"/>
        <v>Desarrollo del Sistema de Educación Superior</v>
      </c>
      <c r="K355" s="98" t="s">
        <v>411</v>
      </c>
    </row>
    <row r="356" spans="3:11" x14ac:dyDescent="0.25">
      <c r="C356" s="145"/>
      <c r="D356" s="151"/>
      <c r="E356" s="118"/>
      <c r="F356" s="97">
        <f t="shared" si="21"/>
        <v>0</v>
      </c>
      <c r="G356" s="161"/>
      <c r="H356" s="146"/>
      <c r="I356" s="130" t="e">
        <f>VLOOKUP(H356,Presupuesto!$B$11:$C$565,2,0)</f>
        <v>#N/A</v>
      </c>
      <c r="J356" s="98" t="str">
        <f t="shared" si="22"/>
        <v>Desarrollo del Sistema de Educación Superior</v>
      </c>
      <c r="K356" s="98" t="s">
        <v>411</v>
      </c>
    </row>
    <row r="357" spans="3:11" ht="15.75" thickBot="1" x14ac:dyDescent="0.3">
      <c r="C357" s="147"/>
      <c r="D357" s="159"/>
      <c r="E357" s="103"/>
      <c r="F357" s="105">
        <f t="shared" si="21"/>
        <v>0</v>
      </c>
      <c r="G357" s="162"/>
      <c r="H357" s="148"/>
      <c r="I357" s="132" t="e">
        <f>VLOOKUP(H357,Presupuesto!$B$11:$C$565,2,0)</f>
        <v>#N/A</v>
      </c>
      <c r="J357" s="106" t="str">
        <f t="shared" si="22"/>
        <v>Desarrollo del Sistema de Educación Superior</v>
      </c>
      <c r="K357" s="124" t="s">
        <v>393</v>
      </c>
    </row>
    <row r="360" spans="3:11" ht="15.75" thickBot="1" x14ac:dyDescent="0.3"/>
    <row r="361" spans="3:11" ht="15.75" thickBot="1" x14ac:dyDescent="0.3">
      <c r="C361" s="157" t="s">
        <v>53</v>
      </c>
      <c r="D361" s="367">
        <f>SUM(F368:F402)</f>
        <v>0</v>
      </c>
      <c r="F361" s="70"/>
      <c r="G361" s="79"/>
      <c r="H361" s="70"/>
      <c r="I361" s="70"/>
    </row>
    <row r="362" spans="3:11" x14ac:dyDescent="0.25">
      <c r="C362" s="70"/>
      <c r="D362" s="31"/>
      <c r="E362" s="93"/>
      <c r="F362" s="93"/>
      <c r="G362" s="93"/>
      <c r="H362" s="76"/>
      <c r="I362" s="76"/>
      <c r="J362" s="76"/>
      <c r="K362" s="112"/>
    </row>
    <row r="363" spans="3:11" x14ac:dyDescent="0.25">
      <c r="C363" s="70"/>
      <c r="D363" s="31"/>
      <c r="E363" s="93"/>
      <c r="F363" s="93"/>
      <c r="G363" s="93"/>
      <c r="H363" s="76"/>
      <c r="I363" s="76"/>
      <c r="J363" s="76"/>
      <c r="K363" s="112"/>
    </row>
    <row r="364" spans="3:11" ht="15.75" x14ac:dyDescent="0.25">
      <c r="C364" s="202" t="s">
        <v>391</v>
      </c>
      <c r="D364" s="363"/>
      <c r="E364" s="93"/>
      <c r="F364" s="93"/>
      <c r="G364" s="93"/>
      <c r="H364" s="76"/>
      <c r="I364" s="76"/>
      <c r="J364" s="76"/>
      <c r="K364" s="112"/>
    </row>
    <row r="365" spans="3:11" ht="18.75" x14ac:dyDescent="0.25">
      <c r="C365" s="210" t="e">
        <f>IFERROR(VLOOKUP(D364,'1. Desarrollo e Innov. Curricu.'!$F:$G,2,FALSE),IFERROR(VLOOKUP(D364,'2. Investigación Científica'!$F:$G,2,FALSE),IFERROR(VLOOKUP(D364,'3. Vinculación Univ. Sociedad'!$F:$G,2,FALSE),IFERROR(VLOOKUP(D364,'4. Docencia y Profesorado Univ.'!$F:$G,2,FALSE),IFERROR(VLOOKUP(D364,'5. Estudiantes y Graduados'!$F:$G,2,FALSE),IFERROR(VLOOKUP(D364,'11. Gestion Administrativa'!$F:$G,2,FALSE),IFERROR(VLOOKUP(D364,'13. Gestión Académica'!$F:$G,2,FALSE),IFERROR(VLOOKUP(D364,'9. Asegura. de la Calid. y M'!$F:$G,2,FALSE),IFERROR(VLOOKUP(D364,'6. Gestión del Conocimiento'!$F:$G,2,FALSE),IFERROR(VLOOKUP(D364,'15. Gobernabilidad y Proceso...'!$F:$G,2,FALSE),IFERROR(VLOOKUP(D364,'12. Gestión del Talento Humano'!$F:$G,2,FALSE),IFERROR(VLOOKUP(D364,'14. Internacional... de la E.S.'!$F:$G,2,FALSE),IFERROR(VLOOKUP(D364,'10. Posgrado'!$F:$G,2,FALSE),IFERROR(VLOOKUP(D364,'17. Gestión TIC'!$F:$G,2,FALSE),IFERROR(VLOOKUP(D364,'16. Desa. del Sistema Educ.Sup.'!$F:$G,2,FALSE),IFERROR(VLOOKUP(D364,'8. Cultura de Inno. Insti...'!$F:$G,2,FALSE),VLOOKUP(D364,'7. Lo Esencial de la Reforma U.'!$F:$G,2,0)))))))))))))))))</f>
        <v>#N/A</v>
      </c>
      <c r="D365" s="31"/>
      <c r="E365" s="93"/>
      <c r="F365" s="93"/>
      <c r="G365" s="93"/>
      <c r="H365" s="76"/>
      <c r="I365" s="76"/>
      <c r="J365" s="76"/>
      <c r="K365" s="112"/>
    </row>
    <row r="366" spans="3:11" ht="15.75" thickBot="1" x14ac:dyDescent="0.3">
      <c r="F366" s="93"/>
      <c r="G366" s="76"/>
      <c r="H366" s="76"/>
      <c r="I366" s="76"/>
    </row>
    <row r="367" spans="3:11" ht="30.75" thickBot="1" x14ac:dyDescent="0.3">
      <c r="C367" s="129" t="s">
        <v>44</v>
      </c>
      <c r="D367" s="129" t="s">
        <v>55</v>
      </c>
      <c r="E367" s="136" t="s">
        <v>57</v>
      </c>
      <c r="F367" s="135" t="s">
        <v>27</v>
      </c>
      <c r="G367" s="133" t="s">
        <v>130</v>
      </c>
      <c r="H367" s="136" t="s">
        <v>46</v>
      </c>
      <c r="I367" s="133" t="s">
        <v>131</v>
      </c>
      <c r="J367" s="133" t="s">
        <v>409</v>
      </c>
      <c r="K367" s="133" t="s">
        <v>410</v>
      </c>
    </row>
    <row r="368" spans="3:11" x14ac:dyDescent="0.25">
      <c r="C368" s="220" t="s">
        <v>438</v>
      </c>
      <c r="D368" s="221"/>
      <c r="E368" s="219">
        <f>HLOOKUP(C368,$AH$2:$BU$3,2,0)</f>
        <v>620</v>
      </c>
      <c r="F368" s="97">
        <f t="shared" ref="F368:F402" si="23">D368*E368</f>
        <v>0</v>
      </c>
      <c r="G368" s="161"/>
      <c r="H368" s="142"/>
      <c r="I368" s="130" t="e">
        <f>VLOOKUP(H368,Presupuesto!$B$11:$C$565,2,0)</f>
        <v>#N/A</v>
      </c>
      <c r="J368" s="218" t="s">
        <v>1472</v>
      </c>
      <c r="K368" s="98" t="s">
        <v>393</v>
      </c>
    </row>
    <row r="369" spans="3:11" x14ac:dyDescent="0.25">
      <c r="C369" s="141"/>
      <c r="D369" s="158"/>
      <c r="E369" s="123"/>
      <c r="F369" s="97">
        <f t="shared" si="23"/>
        <v>0</v>
      </c>
      <c r="G369" s="161"/>
      <c r="H369" s="142"/>
      <c r="I369" s="130" t="e">
        <f>VLOOKUP(H369,Presupuesto!$B$11:$C$565,2,0)</f>
        <v>#N/A</v>
      </c>
      <c r="J369" s="98" t="str">
        <f>$J$368</f>
        <v>Desarrollo del Sistema de Educación Superior</v>
      </c>
      <c r="K369" s="98" t="s">
        <v>411</v>
      </c>
    </row>
    <row r="370" spans="3:11" x14ac:dyDescent="0.25">
      <c r="C370" s="141"/>
      <c r="D370" s="158"/>
      <c r="E370" s="123"/>
      <c r="F370" s="97">
        <f t="shared" si="23"/>
        <v>0</v>
      </c>
      <c r="G370" s="161"/>
      <c r="H370" s="142"/>
      <c r="I370" s="130" t="e">
        <f>VLOOKUP(H370,Presupuesto!$B$11:$C$565,2,0)</f>
        <v>#N/A</v>
      </c>
      <c r="J370" s="98" t="str">
        <f t="shared" ref="J370:J402" si="24">$J$368</f>
        <v>Desarrollo del Sistema de Educación Superior</v>
      </c>
      <c r="K370" s="98" t="s">
        <v>411</v>
      </c>
    </row>
    <row r="371" spans="3:11" x14ac:dyDescent="0.25">
      <c r="C371" s="141"/>
      <c r="D371" s="158"/>
      <c r="E371" s="123"/>
      <c r="F371" s="97">
        <f t="shared" si="23"/>
        <v>0</v>
      </c>
      <c r="G371" s="161"/>
      <c r="H371" s="142"/>
      <c r="I371" s="130" t="e">
        <f>VLOOKUP(H371,Presupuesto!$B$11:$C$565,2,0)</f>
        <v>#N/A</v>
      </c>
      <c r="J371" s="98" t="str">
        <f t="shared" si="24"/>
        <v>Desarrollo del Sistema de Educación Superior</v>
      </c>
      <c r="K371" s="98" t="s">
        <v>411</v>
      </c>
    </row>
    <row r="372" spans="3:11" x14ac:dyDescent="0.25">
      <c r="C372" s="141"/>
      <c r="D372" s="158"/>
      <c r="E372" s="123"/>
      <c r="F372" s="97">
        <f t="shared" si="23"/>
        <v>0</v>
      </c>
      <c r="G372" s="161"/>
      <c r="H372" s="142"/>
      <c r="I372" s="130" t="e">
        <f>VLOOKUP(H372,Presupuesto!$B$11:$C$565,2,0)</f>
        <v>#N/A</v>
      </c>
      <c r="J372" s="98" t="str">
        <f t="shared" si="24"/>
        <v>Desarrollo del Sistema de Educación Superior</v>
      </c>
      <c r="K372" s="98" t="s">
        <v>411</v>
      </c>
    </row>
    <row r="373" spans="3:11" x14ac:dyDescent="0.25">
      <c r="C373" s="141"/>
      <c r="D373" s="158"/>
      <c r="E373" s="123"/>
      <c r="F373" s="97">
        <f t="shared" si="23"/>
        <v>0</v>
      </c>
      <c r="G373" s="161"/>
      <c r="H373" s="142"/>
      <c r="I373" s="130" t="e">
        <f>VLOOKUP(H373,Presupuesto!$B$11:$C$565,2,0)</f>
        <v>#N/A</v>
      </c>
      <c r="J373" s="98" t="str">
        <f t="shared" si="24"/>
        <v>Desarrollo del Sistema de Educación Superior</v>
      </c>
      <c r="K373" s="98" t="s">
        <v>400</v>
      </c>
    </row>
    <row r="374" spans="3:11" x14ac:dyDescent="0.25">
      <c r="C374" s="141"/>
      <c r="D374" s="158"/>
      <c r="E374" s="123"/>
      <c r="F374" s="97">
        <f t="shared" si="23"/>
        <v>0</v>
      </c>
      <c r="G374" s="161"/>
      <c r="H374" s="142"/>
      <c r="I374" s="130" t="e">
        <f>VLOOKUP(H374,Presupuesto!$B$11:$C$565,2,0)</f>
        <v>#N/A</v>
      </c>
      <c r="J374" s="98" t="str">
        <f t="shared" si="24"/>
        <v>Desarrollo del Sistema de Educación Superior</v>
      </c>
      <c r="K374" s="98" t="s">
        <v>411</v>
      </c>
    </row>
    <row r="375" spans="3:11" x14ac:dyDescent="0.25">
      <c r="C375" s="141"/>
      <c r="D375" s="158"/>
      <c r="E375" s="123"/>
      <c r="F375" s="97">
        <f t="shared" si="23"/>
        <v>0</v>
      </c>
      <c r="G375" s="161"/>
      <c r="H375" s="142"/>
      <c r="I375" s="130" t="e">
        <f>VLOOKUP(H375,Presupuesto!$B$11:$C$565,2,0)</f>
        <v>#N/A</v>
      </c>
      <c r="J375" s="98" t="str">
        <f t="shared" si="24"/>
        <v>Desarrollo del Sistema de Educación Superior</v>
      </c>
      <c r="K375" s="98" t="s">
        <v>411</v>
      </c>
    </row>
    <row r="376" spans="3:11" x14ac:dyDescent="0.25">
      <c r="C376" s="141"/>
      <c r="D376" s="158"/>
      <c r="E376" s="123"/>
      <c r="F376" s="97">
        <f t="shared" si="23"/>
        <v>0</v>
      </c>
      <c r="G376" s="161"/>
      <c r="H376" s="142"/>
      <c r="I376" s="130" t="e">
        <f>VLOOKUP(H376,Presupuesto!$B$11:$C$565,2,0)</f>
        <v>#N/A</v>
      </c>
      <c r="J376" s="98" t="str">
        <f t="shared" si="24"/>
        <v>Desarrollo del Sistema de Educación Superior</v>
      </c>
      <c r="K376" s="98" t="s">
        <v>411</v>
      </c>
    </row>
    <row r="377" spans="3:11" x14ac:dyDescent="0.25">
      <c r="C377" s="141"/>
      <c r="D377" s="158"/>
      <c r="E377" s="123"/>
      <c r="F377" s="97">
        <f t="shared" si="23"/>
        <v>0</v>
      </c>
      <c r="G377" s="161"/>
      <c r="H377" s="142"/>
      <c r="I377" s="130" t="e">
        <f>VLOOKUP(H377,Presupuesto!$B$11:$C$565,2,0)</f>
        <v>#N/A</v>
      </c>
      <c r="J377" s="98" t="str">
        <f t="shared" si="24"/>
        <v>Desarrollo del Sistema de Educación Superior</v>
      </c>
      <c r="K377" s="98" t="s">
        <v>411</v>
      </c>
    </row>
    <row r="378" spans="3:11" x14ac:dyDescent="0.25">
      <c r="C378" s="141"/>
      <c r="D378" s="158"/>
      <c r="E378" s="123"/>
      <c r="F378" s="97">
        <f t="shared" si="23"/>
        <v>0</v>
      </c>
      <c r="G378" s="161"/>
      <c r="H378" s="142"/>
      <c r="I378" s="130" t="e">
        <f>VLOOKUP(H378,Presupuesto!$B$11:$C$565,2,0)</f>
        <v>#N/A</v>
      </c>
      <c r="J378" s="98" t="str">
        <f t="shared" si="24"/>
        <v>Desarrollo del Sistema de Educación Superior</v>
      </c>
      <c r="K378" s="98" t="s">
        <v>411</v>
      </c>
    </row>
    <row r="379" spans="3:11" x14ac:dyDescent="0.25">
      <c r="C379" s="141"/>
      <c r="D379" s="158"/>
      <c r="E379" s="123"/>
      <c r="F379" s="97">
        <f t="shared" si="23"/>
        <v>0</v>
      </c>
      <c r="G379" s="161"/>
      <c r="H379" s="142"/>
      <c r="I379" s="130" t="e">
        <f>VLOOKUP(H379,Presupuesto!$B$11:$C$565,2,0)</f>
        <v>#N/A</v>
      </c>
      <c r="J379" s="98" t="str">
        <f t="shared" si="24"/>
        <v>Desarrollo del Sistema de Educación Superior</v>
      </c>
      <c r="K379" s="98" t="s">
        <v>411</v>
      </c>
    </row>
    <row r="380" spans="3:11" x14ac:dyDescent="0.25">
      <c r="C380" s="141"/>
      <c r="D380" s="158"/>
      <c r="E380" s="123"/>
      <c r="F380" s="97">
        <f t="shared" si="23"/>
        <v>0</v>
      </c>
      <c r="G380" s="161"/>
      <c r="H380" s="142"/>
      <c r="I380" s="130" t="e">
        <f>VLOOKUP(H380,Presupuesto!$B$11:$C$565,2,0)</f>
        <v>#N/A</v>
      </c>
      <c r="J380" s="98" t="str">
        <f t="shared" si="24"/>
        <v>Desarrollo del Sistema de Educación Superior</v>
      </c>
      <c r="K380" s="98" t="s">
        <v>411</v>
      </c>
    </row>
    <row r="381" spans="3:11" x14ac:dyDescent="0.25">
      <c r="C381" s="141"/>
      <c r="D381" s="158"/>
      <c r="E381" s="123"/>
      <c r="F381" s="97">
        <f t="shared" si="23"/>
        <v>0</v>
      </c>
      <c r="G381" s="161"/>
      <c r="H381" s="142"/>
      <c r="I381" s="130" t="e">
        <f>VLOOKUP(H381,Presupuesto!$B$11:$C$565,2,0)</f>
        <v>#N/A</v>
      </c>
      <c r="J381" s="98" t="str">
        <f t="shared" si="24"/>
        <v>Desarrollo del Sistema de Educación Superior</v>
      </c>
      <c r="K381" s="98" t="s">
        <v>411</v>
      </c>
    </row>
    <row r="382" spans="3:11" x14ac:dyDescent="0.25">
      <c r="C382" s="141"/>
      <c r="D382" s="158"/>
      <c r="E382" s="123"/>
      <c r="F382" s="97">
        <f t="shared" si="23"/>
        <v>0</v>
      </c>
      <c r="G382" s="161"/>
      <c r="H382" s="142"/>
      <c r="I382" s="130" t="e">
        <f>VLOOKUP(H382,Presupuesto!$B$11:$C$565,2,0)</f>
        <v>#N/A</v>
      </c>
      <c r="J382" s="98" t="str">
        <f t="shared" si="24"/>
        <v>Desarrollo del Sistema de Educación Superior</v>
      </c>
      <c r="K382" s="98" t="s">
        <v>411</v>
      </c>
    </row>
    <row r="383" spans="3:11" x14ac:dyDescent="0.25">
      <c r="C383" s="141"/>
      <c r="D383" s="158"/>
      <c r="E383" s="123"/>
      <c r="F383" s="97">
        <f t="shared" si="23"/>
        <v>0</v>
      </c>
      <c r="G383" s="161"/>
      <c r="H383" s="142"/>
      <c r="I383" s="130" t="e">
        <f>VLOOKUP(H383,Presupuesto!$B$11:$C$565,2,0)</f>
        <v>#N/A</v>
      </c>
      <c r="J383" s="98" t="str">
        <f t="shared" si="24"/>
        <v>Desarrollo del Sistema de Educación Superior</v>
      </c>
      <c r="K383" s="98" t="s">
        <v>411</v>
      </c>
    </row>
    <row r="384" spans="3:11" x14ac:dyDescent="0.25">
      <c r="C384" s="141"/>
      <c r="D384" s="158"/>
      <c r="E384" s="123"/>
      <c r="F384" s="97">
        <f t="shared" si="23"/>
        <v>0</v>
      </c>
      <c r="G384" s="161"/>
      <c r="H384" s="142"/>
      <c r="I384" s="130" t="e">
        <f>VLOOKUP(H384,Presupuesto!$B$11:$C$565,2,0)</f>
        <v>#N/A</v>
      </c>
      <c r="J384" s="98" t="str">
        <f t="shared" si="24"/>
        <v>Desarrollo del Sistema de Educación Superior</v>
      </c>
      <c r="K384" s="98" t="s">
        <v>411</v>
      </c>
    </row>
    <row r="385" spans="3:11" x14ac:dyDescent="0.25">
      <c r="C385" s="141"/>
      <c r="D385" s="158"/>
      <c r="E385" s="123"/>
      <c r="F385" s="97">
        <f t="shared" si="23"/>
        <v>0</v>
      </c>
      <c r="G385" s="161"/>
      <c r="H385" s="142"/>
      <c r="I385" s="130" t="e">
        <f>VLOOKUP(H385,Presupuesto!$B$11:$C$565,2,0)</f>
        <v>#N/A</v>
      </c>
      <c r="J385" s="98" t="str">
        <f t="shared" si="24"/>
        <v>Desarrollo del Sistema de Educación Superior</v>
      </c>
      <c r="K385" s="98" t="s">
        <v>411</v>
      </c>
    </row>
    <row r="386" spans="3:11" x14ac:dyDescent="0.25">
      <c r="C386" s="141"/>
      <c r="D386" s="158"/>
      <c r="E386" s="123"/>
      <c r="F386" s="97">
        <f t="shared" si="23"/>
        <v>0</v>
      </c>
      <c r="G386" s="161"/>
      <c r="H386" s="142"/>
      <c r="I386" s="130" t="e">
        <f>VLOOKUP(H386,Presupuesto!$B$11:$C$565,2,0)</f>
        <v>#N/A</v>
      </c>
      <c r="J386" s="98" t="str">
        <f t="shared" si="24"/>
        <v>Desarrollo del Sistema de Educación Superior</v>
      </c>
      <c r="K386" s="98" t="s">
        <v>411</v>
      </c>
    </row>
    <row r="387" spans="3:11" x14ac:dyDescent="0.25">
      <c r="C387" s="141"/>
      <c r="D387" s="158"/>
      <c r="E387" s="123"/>
      <c r="F387" s="97">
        <f t="shared" si="23"/>
        <v>0</v>
      </c>
      <c r="G387" s="161"/>
      <c r="H387" s="142"/>
      <c r="I387" s="130" t="e">
        <f>VLOOKUP(H387,Presupuesto!$B$11:$C$565,2,0)</f>
        <v>#N/A</v>
      </c>
      <c r="J387" s="98" t="str">
        <f t="shared" si="24"/>
        <v>Desarrollo del Sistema de Educación Superior</v>
      </c>
      <c r="K387" s="98" t="s">
        <v>411</v>
      </c>
    </row>
    <row r="388" spans="3:11" x14ac:dyDescent="0.25">
      <c r="C388" s="141"/>
      <c r="D388" s="158"/>
      <c r="E388" s="123"/>
      <c r="F388" s="97">
        <f t="shared" si="23"/>
        <v>0</v>
      </c>
      <c r="G388" s="161"/>
      <c r="H388" s="142"/>
      <c r="I388" s="130" t="e">
        <f>VLOOKUP(H388,Presupuesto!$B$11:$C$565,2,0)</f>
        <v>#N/A</v>
      </c>
      <c r="J388" s="98" t="str">
        <f t="shared" si="24"/>
        <v>Desarrollo del Sistema de Educación Superior</v>
      </c>
      <c r="K388" s="98" t="s">
        <v>411</v>
      </c>
    </row>
    <row r="389" spans="3:11" x14ac:dyDescent="0.25">
      <c r="C389" s="141"/>
      <c r="D389" s="158"/>
      <c r="E389" s="123"/>
      <c r="F389" s="97">
        <f t="shared" si="23"/>
        <v>0</v>
      </c>
      <c r="G389" s="161"/>
      <c r="H389" s="142"/>
      <c r="I389" s="130" t="e">
        <f>VLOOKUP(H389,Presupuesto!$B$11:$C$565,2,0)</f>
        <v>#N/A</v>
      </c>
      <c r="J389" s="98" t="str">
        <f t="shared" si="24"/>
        <v>Desarrollo del Sistema de Educación Superior</v>
      </c>
      <c r="K389" s="98" t="s">
        <v>411</v>
      </c>
    </row>
    <row r="390" spans="3:11" x14ac:dyDescent="0.25">
      <c r="C390" s="143"/>
      <c r="D390" s="151"/>
      <c r="E390" s="118"/>
      <c r="F390" s="97">
        <f t="shared" si="23"/>
        <v>0</v>
      </c>
      <c r="G390" s="161"/>
      <c r="H390" s="144"/>
      <c r="I390" s="130" t="e">
        <f>VLOOKUP(H390,Presupuesto!$B$11:$C$565,2,0)</f>
        <v>#N/A</v>
      </c>
      <c r="J390" s="98" t="str">
        <f t="shared" si="24"/>
        <v>Desarrollo del Sistema de Educación Superior</v>
      </c>
      <c r="K390" s="98" t="s">
        <v>411</v>
      </c>
    </row>
    <row r="391" spans="3:11" x14ac:dyDescent="0.25">
      <c r="C391" s="143"/>
      <c r="D391" s="151"/>
      <c r="E391" s="118"/>
      <c r="F391" s="97">
        <f t="shared" si="23"/>
        <v>0</v>
      </c>
      <c r="G391" s="161"/>
      <c r="H391" s="144"/>
      <c r="I391" s="130" t="e">
        <f>VLOOKUP(H391,Presupuesto!$B$11:$C$565,2,0)</f>
        <v>#N/A</v>
      </c>
      <c r="J391" s="98" t="str">
        <f t="shared" si="24"/>
        <v>Desarrollo del Sistema de Educación Superior</v>
      </c>
      <c r="K391" s="98" t="s">
        <v>411</v>
      </c>
    </row>
    <row r="392" spans="3:11" x14ac:dyDescent="0.25">
      <c r="C392" s="143"/>
      <c r="D392" s="151"/>
      <c r="E392" s="118"/>
      <c r="F392" s="97">
        <f t="shared" si="23"/>
        <v>0</v>
      </c>
      <c r="G392" s="161"/>
      <c r="H392" s="144"/>
      <c r="I392" s="130" t="e">
        <f>VLOOKUP(H392,Presupuesto!$B$11:$C$565,2,0)</f>
        <v>#N/A</v>
      </c>
      <c r="J392" s="98" t="str">
        <f t="shared" si="24"/>
        <v>Desarrollo del Sistema de Educación Superior</v>
      </c>
      <c r="K392" s="98" t="s">
        <v>411</v>
      </c>
    </row>
    <row r="393" spans="3:11" x14ac:dyDescent="0.25">
      <c r="C393" s="143"/>
      <c r="D393" s="151"/>
      <c r="E393" s="118"/>
      <c r="F393" s="97">
        <f t="shared" si="23"/>
        <v>0</v>
      </c>
      <c r="G393" s="161"/>
      <c r="H393" s="144"/>
      <c r="I393" s="130" t="e">
        <f>VLOOKUP(H393,Presupuesto!$B$11:$C$565,2,0)</f>
        <v>#N/A</v>
      </c>
      <c r="J393" s="98" t="str">
        <f t="shared" si="24"/>
        <v>Desarrollo del Sistema de Educación Superior</v>
      </c>
      <c r="K393" s="98" t="s">
        <v>411</v>
      </c>
    </row>
    <row r="394" spans="3:11" x14ac:dyDescent="0.25">
      <c r="C394" s="143"/>
      <c r="D394" s="151"/>
      <c r="E394" s="118"/>
      <c r="F394" s="97">
        <f t="shared" si="23"/>
        <v>0</v>
      </c>
      <c r="G394" s="161"/>
      <c r="H394" s="144"/>
      <c r="I394" s="130" t="e">
        <f>VLOOKUP(H394,Presupuesto!$B$11:$C$565,2,0)</f>
        <v>#N/A</v>
      </c>
      <c r="J394" s="98" t="str">
        <f t="shared" si="24"/>
        <v>Desarrollo del Sistema de Educación Superior</v>
      </c>
      <c r="K394" s="98" t="s">
        <v>411</v>
      </c>
    </row>
    <row r="395" spans="3:11" x14ac:dyDescent="0.25">
      <c r="C395" s="143"/>
      <c r="D395" s="151"/>
      <c r="E395" s="118"/>
      <c r="F395" s="97">
        <f t="shared" si="23"/>
        <v>0</v>
      </c>
      <c r="G395" s="161"/>
      <c r="H395" s="144"/>
      <c r="I395" s="130" t="e">
        <f>VLOOKUP(H395,Presupuesto!$B$11:$C$565,2,0)</f>
        <v>#N/A</v>
      </c>
      <c r="J395" s="98" t="str">
        <f t="shared" si="24"/>
        <v>Desarrollo del Sistema de Educación Superior</v>
      </c>
      <c r="K395" s="98" t="s">
        <v>411</v>
      </c>
    </row>
    <row r="396" spans="3:11" x14ac:dyDescent="0.25">
      <c r="C396" s="143"/>
      <c r="D396" s="151"/>
      <c r="E396" s="118"/>
      <c r="F396" s="97">
        <f t="shared" si="23"/>
        <v>0</v>
      </c>
      <c r="G396" s="161"/>
      <c r="H396" s="144"/>
      <c r="I396" s="130" t="e">
        <f>VLOOKUP(H396,Presupuesto!$B$11:$C$565,2,0)</f>
        <v>#N/A</v>
      </c>
      <c r="J396" s="98" t="str">
        <f t="shared" si="24"/>
        <v>Desarrollo del Sistema de Educación Superior</v>
      </c>
      <c r="K396" s="98" t="s">
        <v>411</v>
      </c>
    </row>
    <row r="397" spans="3:11" x14ac:dyDescent="0.25">
      <c r="C397" s="143"/>
      <c r="D397" s="151"/>
      <c r="E397" s="118"/>
      <c r="F397" s="97">
        <f t="shared" si="23"/>
        <v>0</v>
      </c>
      <c r="G397" s="161"/>
      <c r="H397" s="144"/>
      <c r="I397" s="130" t="e">
        <f>VLOOKUP(H397,Presupuesto!$B$11:$C$565,2,0)</f>
        <v>#N/A</v>
      </c>
      <c r="J397" s="98" t="str">
        <f t="shared" si="24"/>
        <v>Desarrollo del Sistema de Educación Superior</v>
      </c>
      <c r="K397" s="98" t="s">
        <v>411</v>
      </c>
    </row>
    <row r="398" spans="3:11" x14ac:dyDescent="0.25">
      <c r="C398" s="145"/>
      <c r="D398" s="151"/>
      <c r="E398" s="118"/>
      <c r="F398" s="97">
        <f t="shared" si="23"/>
        <v>0</v>
      </c>
      <c r="G398" s="161"/>
      <c r="H398" s="146"/>
      <c r="I398" s="130" t="e">
        <f>VLOOKUP(H398,Presupuesto!$B$11:$C$565,2,0)</f>
        <v>#N/A</v>
      </c>
      <c r="J398" s="98" t="str">
        <f t="shared" si="24"/>
        <v>Desarrollo del Sistema de Educación Superior</v>
      </c>
      <c r="K398" s="98" t="s">
        <v>402</v>
      </c>
    </row>
    <row r="399" spans="3:11" x14ac:dyDescent="0.25">
      <c r="C399" s="145"/>
      <c r="D399" s="151"/>
      <c r="E399" s="118"/>
      <c r="F399" s="97">
        <f t="shared" si="23"/>
        <v>0</v>
      </c>
      <c r="G399" s="161"/>
      <c r="H399" s="146"/>
      <c r="I399" s="130" t="e">
        <f>VLOOKUP(H399,Presupuesto!$B$11:$C$565,2,0)</f>
        <v>#N/A</v>
      </c>
      <c r="J399" s="98" t="str">
        <f t="shared" si="24"/>
        <v>Desarrollo del Sistema de Educación Superior</v>
      </c>
      <c r="K399" s="98" t="s">
        <v>411</v>
      </c>
    </row>
    <row r="400" spans="3:11" x14ac:dyDescent="0.25">
      <c r="C400" s="145"/>
      <c r="D400" s="151"/>
      <c r="E400" s="118"/>
      <c r="F400" s="97">
        <f t="shared" si="23"/>
        <v>0</v>
      </c>
      <c r="G400" s="161"/>
      <c r="H400" s="146"/>
      <c r="I400" s="130" t="e">
        <f>VLOOKUP(H400,Presupuesto!$B$11:$C$565,2,0)</f>
        <v>#N/A</v>
      </c>
      <c r="J400" s="98" t="str">
        <f t="shared" si="24"/>
        <v>Desarrollo del Sistema de Educación Superior</v>
      </c>
      <c r="K400" s="98" t="s">
        <v>411</v>
      </c>
    </row>
    <row r="401" spans="3:11" x14ac:dyDescent="0.25">
      <c r="C401" s="145"/>
      <c r="D401" s="151"/>
      <c r="E401" s="118"/>
      <c r="F401" s="97">
        <f t="shared" si="23"/>
        <v>0</v>
      </c>
      <c r="G401" s="161"/>
      <c r="H401" s="146"/>
      <c r="I401" s="130" t="e">
        <f>VLOOKUP(H401,Presupuesto!$B$11:$C$565,2,0)</f>
        <v>#N/A</v>
      </c>
      <c r="J401" s="98" t="str">
        <f t="shared" si="24"/>
        <v>Desarrollo del Sistema de Educación Superior</v>
      </c>
      <c r="K401" s="98" t="s">
        <v>411</v>
      </c>
    </row>
    <row r="402" spans="3:11" ht="15.75" thickBot="1" x14ac:dyDescent="0.3">
      <c r="C402" s="147"/>
      <c r="D402" s="159"/>
      <c r="E402" s="103"/>
      <c r="F402" s="105">
        <f t="shared" si="23"/>
        <v>0</v>
      </c>
      <c r="G402" s="162"/>
      <c r="H402" s="148"/>
      <c r="I402" s="132" t="e">
        <f>VLOOKUP(H402,Presupuesto!$B$11:$C$565,2,0)</f>
        <v>#N/A</v>
      </c>
      <c r="J402" s="106" t="str">
        <f t="shared" si="24"/>
        <v>Desarrollo del Sistema de Educación Superior</v>
      </c>
      <c r="K402" s="124" t="s">
        <v>393</v>
      </c>
    </row>
    <row r="404" spans="3:11" ht="15.75" thickBot="1" x14ac:dyDescent="0.3">
      <c r="F404" s="90"/>
      <c r="G404" s="89"/>
      <c r="H404" s="90"/>
      <c r="I404" s="90"/>
    </row>
    <row r="405" spans="3:11" ht="15.75" thickBot="1" x14ac:dyDescent="0.3">
      <c r="C405" s="157" t="s">
        <v>53</v>
      </c>
      <c r="D405" s="367">
        <f>SUM(F412:F446)</f>
        <v>0</v>
      </c>
      <c r="F405" s="70"/>
      <c r="G405" s="79"/>
      <c r="H405" s="70"/>
      <c r="I405" s="70"/>
    </row>
    <row r="406" spans="3:11" x14ac:dyDescent="0.25">
      <c r="C406" s="70"/>
      <c r="D406" s="31"/>
      <c r="E406" s="93"/>
      <c r="F406" s="93"/>
      <c r="G406" s="93"/>
      <c r="H406" s="76"/>
      <c r="I406" s="76"/>
      <c r="J406" s="76"/>
      <c r="K406" s="112"/>
    </row>
    <row r="407" spans="3:11" x14ac:dyDescent="0.25">
      <c r="C407" s="70"/>
      <c r="D407" s="31"/>
      <c r="E407" s="93"/>
      <c r="F407" s="93"/>
      <c r="G407" s="93"/>
      <c r="H407" s="76"/>
      <c r="I407" s="76"/>
      <c r="J407" s="76"/>
      <c r="K407" s="112"/>
    </row>
    <row r="408" spans="3:11" ht="15.75" x14ac:dyDescent="0.25">
      <c r="C408" s="202" t="s">
        <v>391</v>
      </c>
      <c r="D408" s="363"/>
      <c r="E408" s="93"/>
      <c r="F408" s="93"/>
      <c r="G408" s="93"/>
      <c r="H408" s="76"/>
      <c r="I408" s="76"/>
      <c r="J408" s="76"/>
      <c r="K408" s="112"/>
    </row>
    <row r="409" spans="3:11" ht="18.75" x14ac:dyDescent="0.25">
      <c r="C409" s="210" t="e">
        <f>IFERROR(VLOOKUP(D408,'1. Desarrollo e Innov. Curricu.'!$F:$G,2,FALSE),IFERROR(VLOOKUP(D408,'2. Investigación Científica'!$F:$G,2,FALSE),IFERROR(VLOOKUP(D408,'3. Vinculación Univ. Sociedad'!$F:$G,2,FALSE),IFERROR(VLOOKUP(D408,'4. Docencia y Profesorado Univ.'!$F:$G,2,FALSE),IFERROR(VLOOKUP(D408,'5. Estudiantes y Graduados'!$F:$G,2,FALSE),IFERROR(VLOOKUP(D408,'11. Gestion Administrativa'!$F:$G,2,FALSE),IFERROR(VLOOKUP(D408,'13. Gestión Académica'!$F:$G,2,FALSE),IFERROR(VLOOKUP(D408,'9. Asegura. de la Calid. y M'!$F:$G,2,FALSE),IFERROR(VLOOKUP(D408,'6. Gestión del Conocimiento'!$F:$G,2,FALSE),IFERROR(VLOOKUP(D408,'15. Gobernabilidad y Proceso...'!$F:$G,2,FALSE),IFERROR(VLOOKUP(D408,'12. Gestión del Talento Humano'!$F:$G,2,FALSE),IFERROR(VLOOKUP(D408,'14. Internacional... de la E.S.'!$F:$G,2,FALSE),IFERROR(VLOOKUP(D408,'10. Posgrado'!$F:$G,2,FALSE),IFERROR(VLOOKUP(D408,'17. Gestión TIC'!$F:$G,2,FALSE),IFERROR(VLOOKUP(D408,'16. Desa. del Sistema Educ.Sup.'!$F:$G,2,FALSE),IFERROR(VLOOKUP(D408,'8. Cultura de Inno. Insti...'!$F:$G,2,FALSE),VLOOKUP(D408,'7. Lo Esencial de la Reforma U.'!$F:$G,2,0)))))))))))))))))</f>
        <v>#N/A</v>
      </c>
      <c r="D409" s="31"/>
      <c r="E409" s="93"/>
      <c r="F409" s="93"/>
      <c r="G409" s="93"/>
      <c r="H409" s="76"/>
      <c r="I409" s="76"/>
      <c r="J409" s="76"/>
      <c r="K409" s="112"/>
    </row>
    <row r="410" spans="3:11" ht="15.75" thickBot="1" x14ac:dyDescent="0.3">
      <c r="F410" s="93"/>
      <c r="G410" s="76"/>
      <c r="H410" s="76"/>
      <c r="I410" s="76"/>
    </row>
    <row r="411" spans="3:11" ht="30.75" thickBot="1" x14ac:dyDescent="0.3">
      <c r="C411" s="129" t="s">
        <v>44</v>
      </c>
      <c r="D411" s="129" t="s">
        <v>55</v>
      </c>
      <c r="E411" s="136" t="s">
        <v>57</v>
      </c>
      <c r="F411" s="135" t="s">
        <v>27</v>
      </c>
      <c r="G411" s="133" t="s">
        <v>130</v>
      </c>
      <c r="H411" s="136" t="s">
        <v>46</v>
      </c>
      <c r="I411" s="133" t="s">
        <v>131</v>
      </c>
      <c r="J411" s="133" t="s">
        <v>409</v>
      </c>
      <c r="K411" s="133" t="s">
        <v>410</v>
      </c>
    </row>
    <row r="412" spans="3:11" x14ac:dyDescent="0.25">
      <c r="C412" s="220" t="s">
        <v>438</v>
      </c>
      <c r="D412" s="221"/>
      <c r="E412" s="219">
        <f>HLOOKUP(C412,$AH$2:$BU$3,2,0)</f>
        <v>620</v>
      </c>
      <c r="F412" s="97">
        <f t="shared" ref="F412:F446" si="25">D412*E412</f>
        <v>0</v>
      </c>
      <c r="G412" s="161"/>
      <c r="H412" s="142"/>
      <c r="I412" s="130" t="e">
        <f>VLOOKUP(H412,Presupuesto!$B$11:$C$565,2,0)</f>
        <v>#N/A</v>
      </c>
      <c r="J412" s="218" t="s">
        <v>1472</v>
      </c>
      <c r="K412" s="98" t="s">
        <v>393</v>
      </c>
    </row>
    <row r="413" spans="3:11" x14ac:dyDescent="0.25">
      <c r="C413" s="141"/>
      <c r="D413" s="158"/>
      <c r="E413" s="123"/>
      <c r="F413" s="97">
        <f t="shared" si="25"/>
        <v>0</v>
      </c>
      <c r="G413" s="161"/>
      <c r="H413" s="142"/>
      <c r="I413" s="130" t="e">
        <f>VLOOKUP(H413,Presupuesto!$B$11:$C$565,2,0)</f>
        <v>#N/A</v>
      </c>
      <c r="J413" s="98" t="str">
        <f>$J$412</f>
        <v>Desarrollo del Sistema de Educación Superior</v>
      </c>
      <c r="K413" s="98" t="s">
        <v>411</v>
      </c>
    </row>
    <row r="414" spans="3:11" x14ac:dyDescent="0.25">
      <c r="C414" s="141"/>
      <c r="D414" s="158"/>
      <c r="E414" s="123"/>
      <c r="F414" s="97">
        <f t="shared" si="25"/>
        <v>0</v>
      </c>
      <c r="G414" s="161"/>
      <c r="H414" s="142"/>
      <c r="I414" s="130" t="e">
        <f>VLOOKUP(H414,Presupuesto!$B$11:$C$565,2,0)</f>
        <v>#N/A</v>
      </c>
      <c r="J414" s="98" t="str">
        <f t="shared" ref="J414:J446" si="26">$J$412</f>
        <v>Desarrollo del Sistema de Educación Superior</v>
      </c>
      <c r="K414" s="98" t="s">
        <v>411</v>
      </c>
    </row>
    <row r="415" spans="3:11" x14ac:dyDescent="0.25">
      <c r="C415" s="141"/>
      <c r="D415" s="158"/>
      <c r="E415" s="123"/>
      <c r="F415" s="97">
        <f t="shared" si="25"/>
        <v>0</v>
      </c>
      <c r="G415" s="161"/>
      <c r="H415" s="142"/>
      <c r="I415" s="130" t="e">
        <f>VLOOKUP(H415,Presupuesto!$B$11:$C$565,2,0)</f>
        <v>#N/A</v>
      </c>
      <c r="J415" s="98" t="str">
        <f t="shared" si="26"/>
        <v>Desarrollo del Sistema de Educación Superior</v>
      </c>
      <c r="K415" s="98" t="s">
        <v>411</v>
      </c>
    </row>
    <row r="416" spans="3:11" x14ac:dyDescent="0.25">
      <c r="C416" s="141"/>
      <c r="D416" s="158"/>
      <c r="E416" s="123"/>
      <c r="F416" s="97">
        <f t="shared" si="25"/>
        <v>0</v>
      </c>
      <c r="G416" s="161"/>
      <c r="H416" s="142"/>
      <c r="I416" s="130" t="e">
        <f>VLOOKUP(H416,Presupuesto!$B$11:$C$565,2,0)</f>
        <v>#N/A</v>
      </c>
      <c r="J416" s="98" t="str">
        <f t="shared" si="26"/>
        <v>Desarrollo del Sistema de Educación Superior</v>
      </c>
      <c r="K416" s="98" t="s">
        <v>411</v>
      </c>
    </row>
    <row r="417" spans="3:11" x14ac:dyDescent="0.25">
      <c r="C417" s="141"/>
      <c r="D417" s="158"/>
      <c r="E417" s="123"/>
      <c r="F417" s="97">
        <f t="shared" si="25"/>
        <v>0</v>
      </c>
      <c r="G417" s="161"/>
      <c r="H417" s="142"/>
      <c r="I417" s="130" t="e">
        <f>VLOOKUP(H417,Presupuesto!$B$11:$C$565,2,0)</f>
        <v>#N/A</v>
      </c>
      <c r="J417" s="98" t="str">
        <f t="shared" si="26"/>
        <v>Desarrollo del Sistema de Educación Superior</v>
      </c>
      <c r="K417" s="98" t="s">
        <v>400</v>
      </c>
    </row>
    <row r="418" spans="3:11" x14ac:dyDescent="0.25">
      <c r="C418" s="141"/>
      <c r="D418" s="158"/>
      <c r="E418" s="123"/>
      <c r="F418" s="97">
        <f t="shared" si="25"/>
        <v>0</v>
      </c>
      <c r="G418" s="161"/>
      <c r="H418" s="142"/>
      <c r="I418" s="130" t="e">
        <f>VLOOKUP(H418,Presupuesto!$B$11:$C$565,2,0)</f>
        <v>#N/A</v>
      </c>
      <c r="J418" s="98" t="str">
        <f t="shared" si="26"/>
        <v>Desarrollo del Sistema de Educación Superior</v>
      </c>
      <c r="K418" s="98" t="s">
        <v>411</v>
      </c>
    </row>
    <row r="419" spans="3:11" x14ac:dyDescent="0.25">
      <c r="C419" s="141"/>
      <c r="D419" s="158"/>
      <c r="E419" s="123"/>
      <c r="F419" s="97">
        <f t="shared" si="25"/>
        <v>0</v>
      </c>
      <c r="G419" s="161"/>
      <c r="H419" s="142"/>
      <c r="I419" s="130" t="e">
        <f>VLOOKUP(H419,Presupuesto!$B$11:$C$565,2,0)</f>
        <v>#N/A</v>
      </c>
      <c r="J419" s="98" t="str">
        <f t="shared" si="26"/>
        <v>Desarrollo del Sistema de Educación Superior</v>
      </c>
      <c r="K419" s="98" t="s">
        <v>411</v>
      </c>
    </row>
    <row r="420" spans="3:11" x14ac:dyDescent="0.25">
      <c r="C420" s="141"/>
      <c r="D420" s="158"/>
      <c r="E420" s="123"/>
      <c r="F420" s="97">
        <f t="shared" si="25"/>
        <v>0</v>
      </c>
      <c r="G420" s="161"/>
      <c r="H420" s="142"/>
      <c r="I420" s="130" t="e">
        <f>VLOOKUP(H420,Presupuesto!$B$11:$C$565,2,0)</f>
        <v>#N/A</v>
      </c>
      <c r="J420" s="98" t="str">
        <f t="shared" si="26"/>
        <v>Desarrollo del Sistema de Educación Superior</v>
      </c>
      <c r="K420" s="98" t="s">
        <v>411</v>
      </c>
    </row>
    <row r="421" spans="3:11" x14ac:dyDescent="0.25">
      <c r="C421" s="141"/>
      <c r="D421" s="158"/>
      <c r="E421" s="123"/>
      <c r="F421" s="97">
        <f t="shared" si="25"/>
        <v>0</v>
      </c>
      <c r="G421" s="161"/>
      <c r="H421" s="142"/>
      <c r="I421" s="130" t="e">
        <f>VLOOKUP(H421,Presupuesto!$B$11:$C$565,2,0)</f>
        <v>#N/A</v>
      </c>
      <c r="J421" s="98" t="str">
        <f t="shared" si="26"/>
        <v>Desarrollo del Sistema de Educación Superior</v>
      </c>
      <c r="K421" s="98" t="s">
        <v>411</v>
      </c>
    </row>
    <row r="422" spans="3:11" x14ac:dyDescent="0.25">
      <c r="C422" s="141"/>
      <c r="D422" s="158"/>
      <c r="E422" s="123"/>
      <c r="F422" s="97">
        <f t="shared" si="25"/>
        <v>0</v>
      </c>
      <c r="G422" s="161"/>
      <c r="H422" s="142"/>
      <c r="I422" s="130" t="e">
        <f>VLOOKUP(H422,Presupuesto!$B$11:$C$565,2,0)</f>
        <v>#N/A</v>
      </c>
      <c r="J422" s="98" t="str">
        <f t="shared" si="26"/>
        <v>Desarrollo del Sistema de Educación Superior</v>
      </c>
      <c r="K422" s="98" t="s">
        <v>411</v>
      </c>
    </row>
    <row r="423" spans="3:11" x14ac:dyDescent="0.25">
      <c r="C423" s="141"/>
      <c r="D423" s="158"/>
      <c r="E423" s="123"/>
      <c r="F423" s="97">
        <f t="shared" si="25"/>
        <v>0</v>
      </c>
      <c r="G423" s="161"/>
      <c r="H423" s="142"/>
      <c r="I423" s="130" t="e">
        <f>VLOOKUP(H423,Presupuesto!$B$11:$C$565,2,0)</f>
        <v>#N/A</v>
      </c>
      <c r="J423" s="98" t="str">
        <f t="shared" si="26"/>
        <v>Desarrollo del Sistema de Educación Superior</v>
      </c>
      <c r="K423" s="98" t="s">
        <v>411</v>
      </c>
    </row>
    <row r="424" spans="3:11" x14ac:dyDescent="0.25">
      <c r="C424" s="141"/>
      <c r="D424" s="158"/>
      <c r="E424" s="123"/>
      <c r="F424" s="97">
        <f t="shared" si="25"/>
        <v>0</v>
      </c>
      <c r="G424" s="161"/>
      <c r="H424" s="142"/>
      <c r="I424" s="130" t="e">
        <f>VLOOKUP(H424,Presupuesto!$B$11:$C$565,2,0)</f>
        <v>#N/A</v>
      </c>
      <c r="J424" s="98" t="str">
        <f t="shared" si="26"/>
        <v>Desarrollo del Sistema de Educación Superior</v>
      </c>
      <c r="K424" s="98" t="s">
        <v>411</v>
      </c>
    </row>
    <row r="425" spans="3:11" x14ac:dyDescent="0.25">
      <c r="C425" s="141"/>
      <c r="D425" s="158"/>
      <c r="E425" s="123"/>
      <c r="F425" s="97">
        <f t="shared" si="25"/>
        <v>0</v>
      </c>
      <c r="G425" s="161"/>
      <c r="H425" s="142"/>
      <c r="I425" s="130" t="e">
        <f>VLOOKUP(H425,Presupuesto!$B$11:$C$565,2,0)</f>
        <v>#N/A</v>
      </c>
      <c r="J425" s="98" t="str">
        <f t="shared" si="26"/>
        <v>Desarrollo del Sistema de Educación Superior</v>
      </c>
      <c r="K425" s="98" t="s">
        <v>411</v>
      </c>
    </row>
    <row r="426" spans="3:11" x14ac:dyDescent="0.25">
      <c r="C426" s="141"/>
      <c r="D426" s="158"/>
      <c r="E426" s="123"/>
      <c r="F426" s="97">
        <f t="shared" si="25"/>
        <v>0</v>
      </c>
      <c r="G426" s="161"/>
      <c r="H426" s="142"/>
      <c r="I426" s="130" t="e">
        <f>VLOOKUP(H426,Presupuesto!$B$11:$C$565,2,0)</f>
        <v>#N/A</v>
      </c>
      <c r="J426" s="98" t="str">
        <f t="shared" si="26"/>
        <v>Desarrollo del Sistema de Educación Superior</v>
      </c>
      <c r="K426" s="98" t="s">
        <v>411</v>
      </c>
    </row>
    <row r="427" spans="3:11" x14ac:dyDescent="0.25">
      <c r="C427" s="141"/>
      <c r="D427" s="158"/>
      <c r="E427" s="123"/>
      <c r="F427" s="97">
        <f t="shared" si="25"/>
        <v>0</v>
      </c>
      <c r="G427" s="161"/>
      <c r="H427" s="142"/>
      <c r="I427" s="130" t="e">
        <f>VLOOKUP(H427,Presupuesto!$B$11:$C$565,2,0)</f>
        <v>#N/A</v>
      </c>
      <c r="J427" s="98" t="str">
        <f t="shared" si="26"/>
        <v>Desarrollo del Sistema de Educación Superior</v>
      </c>
      <c r="K427" s="98" t="s">
        <v>411</v>
      </c>
    </row>
    <row r="428" spans="3:11" x14ac:dyDescent="0.25">
      <c r="C428" s="141"/>
      <c r="D428" s="158"/>
      <c r="E428" s="123"/>
      <c r="F428" s="97">
        <f t="shared" si="25"/>
        <v>0</v>
      </c>
      <c r="G428" s="161"/>
      <c r="H428" s="142"/>
      <c r="I428" s="130" t="e">
        <f>VLOOKUP(H428,Presupuesto!$B$11:$C$565,2,0)</f>
        <v>#N/A</v>
      </c>
      <c r="J428" s="98" t="str">
        <f t="shared" si="26"/>
        <v>Desarrollo del Sistema de Educación Superior</v>
      </c>
      <c r="K428" s="98" t="s">
        <v>411</v>
      </c>
    </row>
    <row r="429" spans="3:11" x14ac:dyDescent="0.25">
      <c r="C429" s="141"/>
      <c r="D429" s="158"/>
      <c r="E429" s="123"/>
      <c r="F429" s="97">
        <f t="shared" si="25"/>
        <v>0</v>
      </c>
      <c r="G429" s="161"/>
      <c r="H429" s="142"/>
      <c r="I429" s="130" t="e">
        <f>VLOOKUP(H429,Presupuesto!$B$11:$C$565,2,0)</f>
        <v>#N/A</v>
      </c>
      <c r="J429" s="98" t="str">
        <f t="shared" si="26"/>
        <v>Desarrollo del Sistema de Educación Superior</v>
      </c>
      <c r="K429" s="98" t="s">
        <v>411</v>
      </c>
    </row>
    <row r="430" spans="3:11" x14ac:dyDescent="0.25">
      <c r="C430" s="141"/>
      <c r="D430" s="158"/>
      <c r="E430" s="123"/>
      <c r="F430" s="97">
        <f t="shared" si="25"/>
        <v>0</v>
      </c>
      <c r="G430" s="161"/>
      <c r="H430" s="142"/>
      <c r="I430" s="130" t="e">
        <f>VLOOKUP(H430,Presupuesto!$B$11:$C$565,2,0)</f>
        <v>#N/A</v>
      </c>
      <c r="J430" s="98" t="str">
        <f t="shared" si="26"/>
        <v>Desarrollo del Sistema de Educación Superior</v>
      </c>
      <c r="K430" s="98" t="s">
        <v>411</v>
      </c>
    </row>
    <row r="431" spans="3:11" x14ac:dyDescent="0.25">
      <c r="C431" s="141"/>
      <c r="D431" s="158"/>
      <c r="E431" s="123"/>
      <c r="F431" s="97">
        <f t="shared" si="25"/>
        <v>0</v>
      </c>
      <c r="G431" s="161"/>
      <c r="H431" s="142"/>
      <c r="I431" s="130" t="e">
        <f>VLOOKUP(H431,Presupuesto!$B$11:$C$565,2,0)</f>
        <v>#N/A</v>
      </c>
      <c r="J431" s="98" t="str">
        <f t="shared" si="26"/>
        <v>Desarrollo del Sistema de Educación Superior</v>
      </c>
      <c r="K431" s="98" t="s">
        <v>411</v>
      </c>
    </row>
    <row r="432" spans="3:11" x14ac:dyDescent="0.25">
      <c r="C432" s="141"/>
      <c r="D432" s="158"/>
      <c r="E432" s="123"/>
      <c r="F432" s="97">
        <f t="shared" si="25"/>
        <v>0</v>
      </c>
      <c r="G432" s="161"/>
      <c r="H432" s="142"/>
      <c r="I432" s="130" t="e">
        <f>VLOOKUP(H432,Presupuesto!$B$11:$C$565,2,0)</f>
        <v>#N/A</v>
      </c>
      <c r="J432" s="98" t="str">
        <f t="shared" si="26"/>
        <v>Desarrollo del Sistema de Educación Superior</v>
      </c>
      <c r="K432" s="98" t="s">
        <v>411</v>
      </c>
    </row>
    <row r="433" spans="3:11" x14ac:dyDescent="0.25">
      <c r="C433" s="141"/>
      <c r="D433" s="158"/>
      <c r="E433" s="123"/>
      <c r="F433" s="97">
        <f t="shared" si="25"/>
        <v>0</v>
      </c>
      <c r="G433" s="161"/>
      <c r="H433" s="142"/>
      <c r="I433" s="130" t="e">
        <f>VLOOKUP(H433,Presupuesto!$B$11:$C$565,2,0)</f>
        <v>#N/A</v>
      </c>
      <c r="J433" s="98" t="str">
        <f t="shared" si="26"/>
        <v>Desarrollo del Sistema de Educación Superior</v>
      </c>
      <c r="K433" s="98" t="s">
        <v>411</v>
      </c>
    </row>
    <row r="434" spans="3:11" x14ac:dyDescent="0.25">
      <c r="C434" s="143"/>
      <c r="D434" s="151"/>
      <c r="E434" s="118"/>
      <c r="F434" s="97">
        <f t="shared" si="25"/>
        <v>0</v>
      </c>
      <c r="G434" s="161"/>
      <c r="H434" s="144"/>
      <c r="I434" s="130" t="e">
        <f>VLOOKUP(H434,Presupuesto!$B$11:$C$565,2,0)</f>
        <v>#N/A</v>
      </c>
      <c r="J434" s="98" t="str">
        <f t="shared" si="26"/>
        <v>Desarrollo del Sistema de Educación Superior</v>
      </c>
      <c r="K434" s="98" t="s">
        <v>411</v>
      </c>
    </row>
    <row r="435" spans="3:11" x14ac:dyDescent="0.25">
      <c r="C435" s="143"/>
      <c r="D435" s="151"/>
      <c r="E435" s="118"/>
      <c r="F435" s="97">
        <f t="shared" si="25"/>
        <v>0</v>
      </c>
      <c r="G435" s="161"/>
      <c r="H435" s="144"/>
      <c r="I435" s="130" t="e">
        <f>VLOOKUP(H435,Presupuesto!$B$11:$C$565,2,0)</f>
        <v>#N/A</v>
      </c>
      <c r="J435" s="98" t="str">
        <f t="shared" si="26"/>
        <v>Desarrollo del Sistema de Educación Superior</v>
      </c>
      <c r="K435" s="98" t="s">
        <v>411</v>
      </c>
    </row>
    <row r="436" spans="3:11" x14ac:dyDescent="0.25">
      <c r="C436" s="143"/>
      <c r="D436" s="151"/>
      <c r="E436" s="118"/>
      <c r="F436" s="97">
        <f t="shared" si="25"/>
        <v>0</v>
      </c>
      <c r="G436" s="161"/>
      <c r="H436" s="144"/>
      <c r="I436" s="130" t="e">
        <f>VLOOKUP(H436,Presupuesto!$B$11:$C$565,2,0)</f>
        <v>#N/A</v>
      </c>
      <c r="J436" s="98" t="str">
        <f t="shared" si="26"/>
        <v>Desarrollo del Sistema de Educación Superior</v>
      </c>
      <c r="K436" s="98" t="s">
        <v>411</v>
      </c>
    </row>
    <row r="437" spans="3:11" x14ac:dyDescent="0.25">
      <c r="C437" s="143"/>
      <c r="D437" s="151"/>
      <c r="E437" s="118"/>
      <c r="F437" s="97">
        <f t="shared" si="25"/>
        <v>0</v>
      </c>
      <c r="G437" s="161"/>
      <c r="H437" s="144"/>
      <c r="I437" s="130" t="e">
        <f>VLOOKUP(H437,Presupuesto!$B$11:$C$565,2,0)</f>
        <v>#N/A</v>
      </c>
      <c r="J437" s="98" t="str">
        <f t="shared" si="26"/>
        <v>Desarrollo del Sistema de Educación Superior</v>
      </c>
      <c r="K437" s="98" t="s">
        <v>411</v>
      </c>
    </row>
    <row r="438" spans="3:11" x14ac:dyDescent="0.25">
      <c r="C438" s="143"/>
      <c r="D438" s="151"/>
      <c r="E438" s="118"/>
      <c r="F438" s="97">
        <f t="shared" si="25"/>
        <v>0</v>
      </c>
      <c r="G438" s="161"/>
      <c r="H438" s="144"/>
      <c r="I438" s="130" t="e">
        <f>VLOOKUP(H438,Presupuesto!$B$11:$C$565,2,0)</f>
        <v>#N/A</v>
      </c>
      <c r="J438" s="98" t="str">
        <f t="shared" si="26"/>
        <v>Desarrollo del Sistema de Educación Superior</v>
      </c>
      <c r="K438" s="98" t="s">
        <v>411</v>
      </c>
    </row>
    <row r="439" spans="3:11" x14ac:dyDescent="0.25">
      <c r="C439" s="143"/>
      <c r="D439" s="151"/>
      <c r="E439" s="118"/>
      <c r="F439" s="97">
        <f t="shared" si="25"/>
        <v>0</v>
      </c>
      <c r="G439" s="161"/>
      <c r="H439" s="144"/>
      <c r="I439" s="130" t="e">
        <f>VLOOKUP(H439,Presupuesto!$B$11:$C$565,2,0)</f>
        <v>#N/A</v>
      </c>
      <c r="J439" s="98" t="str">
        <f t="shared" si="26"/>
        <v>Desarrollo del Sistema de Educación Superior</v>
      </c>
      <c r="K439" s="98" t="s">
        <v>411</v>
      </c>
    </row>
    <row r="440" spans="3:11" x14ac:dyDescent="0.25">
      <c r="C440" s="143"/>
      <c r="D440" s="151"/>
      <c r="E440" s="118"/>
      <c r="F440" s="97">
        <f t="shared" si="25"/>
        <v>0</v>
      </c>
      <c r="G440" s="161"/>
      <c r="H440" s="144"/>
      <c r="I440" s="130" t="e">
        <f>VLOOKUP(H440,Presupuesto!$B$11:$C$565,2,0)</f>
        <v>#N/A</v>
      </c>
      <c r="J440" s="98" t="str">
        <f t="shared" si="26"/>
        <v>Desarrollo del Sistema de Educación Superior</v>
      </c>
      <c r="K440" s="98" t="s">
        <v>411</v>
      </c>
    </row>
    <row r="441" spans="3:11" x14ac:dyDescent="0.25">
      <c r="C441" s="143"/>
      <c r="D441" s="151"/>
      <c r="E441" s="118"/>
      <c r="F441" s="97">
        <f t="shared" si="25"/>
        <v>0</v>
      </c>
      <c r="G441" s="161"/>
      <c r="H441" s="144"/>
      <c r="I441" s="130" t="e">
        <f>VLOOKUP(H441,Presupuesto!$B$11:$C$565,2,0)</f>
        <v>#N/A</v>
      </c>
      <c r="J441" s="98" t="str">
        <f t="shared" si="26"/>
        <v>Desarrollo del Sistema de Educación Superior</v>
      </c>
      <c r="K441" s="98" t="s">
        <v>411</v>
      </c>
    </row>
    <row r="442" spans="3:11" x14ac:dyDescent="0.25">
      <c r="C442" s="145"/>
      <c r="D442" s="151"/>
      <c r="E442" s="118"/>
      <c r="F442" s="97">
        <f t="shared" si="25"/>
        <v>0</v>
      </c>
      <c r="G442" s="161"/>
      <c r="H442" s="146"/>
      <c r="I442" s="130" t="e">
        <f>VLOOKUP(H442,Presupuesto!$B$11:$C$565,2,0)</f>
        <v>#N/A</v>
      </c>
      <c r="J442" s="98" t="str">
        <f t="shared" si="26"/>
        <v>Desarrollo del Sistema de Educación Superior</v>
      </c>
      <c r="K442" s="98" t="s">
        <v>402</v>
      </c>
    </row>
    <row r="443" spans="3:11" x14ac:dyDescent="0.25">
      <c r="C443" s="145"/>
      <c r="D443" s="151"/>
      <c r="E443" s="118"/>
      <c r="F443" s="97">
        <f t="shared" si="25"/>
        <v>0</v>
      </c>
      <c r="G443" s="161"/>
      <c r="H443" s="146"/>
      <c r="I443" s="130" t="e">
        <f>VLOOKUP(H443,Presupuesto!$B$11:$C$565,2,0)</f>
        <v>#N/A</v>
      </c>
      <c r="J443" s="98" t="str">
        <f t="shared" si="26"/>
        <v>Desarrollo del Sistema de Educación Superior</v>
      </c>
      <c r="K443" s="98" t="s">
        <v>411</v>
      </c>
    </row>
    <row r="444" spans="3:11" x14ac:dyDescent="0.25">
      <c r="C444" s="145"/>
      <c r="D444" s="151"/>
      <c r="E444" s="118"/>
      <c r="F444" s="97">
        <f t="shared" si="25"/>
        <v>0</v>
      </c>
      <c r="G444" s="161"/>
      <c r="H444" s="146"/>
      <c r="I444" s="130" t="e">
        <f>VLOOKUP(H444,Presupuesto!$B$11:$C$565,2,0)</f>
        <v>#N/A</v>
      </c>
      <c r="J444" s="98" t="str">
        <f t="shared" si="26"/>
        <v>Desarrollo del Sistema de Educación Superior</v>
      </c>
      <c r="K444" s="98" t="s">
        <v>411</v>
      </c>
    </row>
    <row r="445" spans="3:11" x14ac:dyDescent="0.25">
      <c r="C445" s="145"/>
      <c r="D445" s="151"/>
      <c r="E445" s="118"/>
      <c r="F445" s="97">
        <f t="shared" si="25"/>
        <v>0</v>
      </c>
      <c r="G445" s="161"/>
      <c r="H445" s="146"/>
      <c r="I445" s="130" t="e">
        <f>VLOOKUP(H445,Presupuesto!$B$11:$C$565,2,0)</f>
        <v>#N/A</v>
      </c>
      <c r="J445" s="98" t="str">
        <f t="shared" si="26"/>
        <v>Desarrollo del Sistema de Educación Superior</v>
      </c>
      <c r="K445" s="98" t="s">
        <v>411</v>
      </c>
    </row>
    <row r="446" spans="3:11" ht="15.75" thickBot="1" x14ac:dyDescent="0.3">
      <c r="C446" s="147"/>
      <c r="D446" s="159"/>
      <c r="E446" s="103"/>
      <c r="F446" s="105">
        <f t="shared" si="25"/>
        <v>0</v>
      </c>
      <c r="G446" s="162"/>
      <c r="H446" s="148"/>
      <c r="I446" s="132" t="e">
        <f>VLOOKUP(H446,Presupuesto!$B$11:$C$565,2,0)</f>
        <v>#N/A</v>
      </c>
      <c r="J446" s="106" t="str">
        <f t="shared" si="26"/>
        <v>Desarrollo del Sistema de Educación Superior</v>
      </c>
      <c r="K446" s="124" t="s">
        <v>393</v>
      </c>
    </row>
    <row r="448" spans="3:11" ht="15.75" thickBot="1" x14ac:dyDescent="0.3"/>
    <row r="449" spans="3:11" ht="15.75" thickBot="1" x14ac:dyDescent="0.3">
      <c r="C449" s="157" t="s">
        <v>53</v>
      </c>
      <c r="D449" s="367">
        <f>SUM(F456:F490)</f>
        <v>0</v>
      </c>
      <c r="F449" s="70"/>
      <c r="G449" s="79"/>
      <c r="H449" s="70"/>
      <c r="I449" s="70"/>
    </row>
    <row r="450" spans="3:11" x14ac:dyDescent="0.25">
      <c r="C450" s="70"/>
      <c r="D450" s="31"/>
      <c r="E450" s="93"/>
      <c r="F450" s="93"/>
      <c r="G450" s="93"/>
      <c r="H450" s="76"/>
      <c r="I450" s="76"/>
      <c r="J450" s="76"/>
      <c r="K450" s="112"/>
    </row>
    <row r="451" spans="3:11" x14ac:dyDescent="0.25">
      <c r="C451" s="70"/>
      <c r="D451" s="31"/>
      <c r="E451" s="93"/>
      <c r="F451" s="93"/>
      <c r="G451" s="93"/>
      <c r="H451" s="76"/>
      <c r="I451" s="76"/>
      <c r="J451" s="76"/>
      <c r="K451" s="112"/>
    </row>
    <row r="452" spans="3:11" ht="15.75" x14ac:dyDescent="0.25">
      <c r="C452" s="202" t="s">
        <v>391</v>
      </c>
      <c r="D452" s="363"/>
      <c r="E452" s="93"/>
      <c r="F452" s="93"/>
      <c r="G452" s="93"/>
      <c r="H452" s="76"/>
      <c r="I452" s="76"/>
      <c r="J452" s="76"/>
      <c r="K452" s="112"/>
    </row>
    <row r="453" spans="3:11" ht="18.75" x14ac:dyDescent="0.25">
      <c r="C453" s="210" t="e">
        <f>IFERROR(VLOOKUP(D452,'1. Desarrollo e Innov. Curricu.'!$F:$G,2,FALSE),IFERROR(VLOOKUP(D452,'2. Investigación Científica'!$F:$G,2,FALSE),IFERROR(VLOOKUP(D452,'3. Vinculación Univ. Sociedad'!$F:$G,2,FALSE),IFERROR(VLOOKUP(D452,'4. Docencia y Profesorado Univ.'!$F:$G,2,FALSE),IFERROR(VLOOKUP(D452,'5. Estudiantes y Graduados'!$F:$G,2,FALSE),IFERROR(VLOOKUP(D452,'11. Gestion Administrativa'!$F:$G,2,FALSE),IFERROR(VLOOKUP(D452,'13. Gestión Académica'!$F:$G,2,FALSE),IFERROR(VLOOKUP(D452,'9. Asegura. de la Calid. y M'!$F:$G,2,FALSE),IFERROR(VLOOKUP(D452,'6. Gestión del Conocimiento'!$F:$G,2,FALSE),IFERROR(VLOOKUP(D452,'15. Gobernabilidad y Proceso...'!$F:$G,2,FALSE),IFERROR(VLOOKUP(D452,'12. Gestión del Talento Humano'!$F:$G,2,FALSE),IFERROR(VLOOKUP(D452,'14. Internacional... de la E.S.'!$F:$G,2,FALSE),IFERROR(VLOOKUP(D452,'10. Posgrado'!$F:$G,2,FALSE),IFERROR(VLOOKUP(D452,'17. Gestión TIC'!$F:$G,2,FALSE),IFERROR(VLOOKUP(D452,'16. Desa. del Sistema Educ.Sup.'!$F:$G,2,FALSE),IFERROR(VLOOKUP(D452,'8. Cultura de Inno. Insti...'!$F:$G,2,FALSE),VLOOKUP(D452,'7. Lo Esencial de la Reforma U.'!$F:$G,2,0)))))))))))))))))</f>
        <v>#N/A</v>
      </c>
      <c r="D453" s="31"/>
      <c r="E453" s="93"/>
      <c r="F453" s="93"/>
      <c r="G453" s="93"/>
      <c r="H453" s="76"/>
      <c r="I453" s="76"/>
      <c r="J453" s="76"/>
      <c r="K453" s="112"/>
    </row>
    <row r="454" spans="3:11" ht="15.75" thickBot="1" x14ac:dyDescent="0.3">
      <c r="F454" s="93"/>
      <c r="G454" s="76"/>
      <c r="H454" s="76"/>
      <c r="I454" s="76"/>
    </row>
    <row r="455" spans="3:11" ht="30.75" thickBot="1" x14ac:dyDescent="0.3">
      <c r="C455" s="129" t="s">
        <v>44</v>
      </c>
      <c r="D455" s="129" t="s">
        <v>55</v>
      </c>
      <c r="E455" s="136" t="s">
        <v>57</v>
      </c>
      <c r="F455" s="135" t="s">
        <v>27</v>
      </c>
      <c r="G455" s="133" t="s">
        <v>130</v>
      </c>
      <c r="H455" s="136" t="s">
        <v>46</v>
      </c>
      <c r="I455" s="133" t="s">
        <v>131</v>
      </c>
      <c r="J455" s="133" t="s">
        <v>409</v>
      </c>
      <c r="K455" s="133" t="s">
        <v>410</v>
      </c>
    </row>
    <row r="456" spans="3:11" x14ac:dyDescent="0.25">
      <c r="C456" s="220" t="s">
        <v>438</v>
      </c>
      <c r="D456" s="221"/>
      <c r="E456" s="219">
        <f>HLOOKUP(C456,$AH$2:$BU$3,2,0)</f>
        <v>620</v>
      </c>
      <c r="F456" s="97">
        <f t="shared" ref="F456:F490" si="27">D456*E456</f>
        <v>0</v>
      </c>
      <c r="G456" s="161"/>
      <c r="H456" s="142"/>
      <c r="I456" s="130" t="e">
        <f>VLOOKUP(H456,Presupuesto!$B$11:$C$565,2,0)</f>
        <v>#N/A</v>
      </c>
      <c r="J456" s="218" t="s">
        <v>1472</v>
      </c>
      <c r="K456" s="98" t="s">
        <v>393</v>
      </c>
    </row>
    <row r="457" spans="3:11" x14ac:dyDescent="0.25">
      <c r="C457" s="141"/>
      <c r="D457" s="158"/>
      <c r="E457" s="123"/>
      <c r="F457" s="97">
        <f t="shared" si="27"/>
        <v>0</v>
      </c>
      <c r="G457" s="161"/>
      <c r="H457" s="142"/>
      <c r="I457" s="130" t="e">
        <f>VLOOKUP(H457,Presupuesto!$B$11:$C$565,2,0)</f>
        <v>#N/A</v>
      </c>
      <c r="J457" s="98" t="str">
        <f>$J$456</f>
        <v>Desarrollo del Sistema de Educación Superior</v>
      </c>
      <c r="K457" s="98" t="s">
        <v>411</v>
      </c>
    </row>
    <row r="458" spans="3:11" x14ac:dyDescent="0.25">
      <c r="C458" s="141"/>
      <c r="D458" s="158"/>
      <c r="E458" s="123"/>
      <c r="F458" s="97">
        <f t="shared" si="27"/>
        <v>0</v>
      </c>
      <c r="G458" s="161"/>
      <c r="H458" s="142"/>
      <c r="I458" s="130" t="e">
        <f>VLOOKUP(H458,Presupuesto!$B$11:$C$565,2,0)</f>
        <v>#N/A</v>
      </c>
      <c r="J458" s="98" t="str">
        <f t="shared" ref="J458:J490" si="28">$J$456</f>
        <v>Desarrollo del Sistema de Educación Superior</v>
      </c>
      <c r="K458" s="98" t="s">
        <v>411</v>
      </c>
    </row>
    <row r="459" spans="3:11" x14ac:dyDescent="0.25">
      <c r="C459" s="141"/>
      <c r="D459" s="158"/>
      <c r="E459" s="123"/>
      <c r="F459" s="97">
        <f t="shared" si="27"/>
        <v>0</v>
      </c>
      <c r="G459" s="161"/>
      <c r="H459" s="142"/>
      <c r="I459" s="130" t="e">
        <f>VLOOKUP(H459,Presupuesto!$B$11:$C$565,2,0)</f>
        <v>#N/A</v>
      </c>
      <c r="J459" s="98" t="str">
        <f t="shared" si="28"/>
        <v>Desarrollo del Sistema de Educación Superior</v>
      </c>
      <c r="K459" s="98" t="s">
        <v>411</v>
      </c>
    </row>
    <row r="460" spans="3:11" x14ac:dyDescent="0.25">
      <c r="C460" s="141"/>
      <c r="D460" s="158"/>
      <c r="E460" s="123"/>
      <c r="F460" s="97">
        <f t="shared" si="27"/>
        <v>0</v>
      </c>
      <c r="G460" s="161"/>
      <c r="H460" s="142"/>
      <c r="I460" s="130" t="e">
        <f>VLOOKUP(H460,Presupuesto!$B$11:$C$565,2,0)</f>
        <v>#N/A</v>
      </c>
      <c r="J460" s="98" t="str">
        <f t="shared" si="28"/>
        <v>Desarrollo del Sistema de Educación Superior</v>
      </c>
      <c r="K460" s="98" t="s">
        <v>411</v>
      </c>
    </row>
    <row r="461" spans="3:11" x14ac:dyDescent="0.25">
      <c r="C461" s="141"/>
      <c r="D461" s="158"/>
      <c r="E461" s="123"/>
      <c r="F461" s="97">
        <f t="shared" si="27"/>
        <v>0</v>
      </c>
      <c r="G461" s="161"/>
      <c r="H461" s="142"/>
      <c r="I461" s="130" t="e">
        <f>VLOOKUP(H461,Presupuesto!$B$11:$C$565,2,0)</f>
        <v>#N/A</v>
      </c>
      <c r="J461" s="98" t="str">
        <f t="shared" si="28"/>
        <v>Desarrollo del Sistema de Educación Superior</v>
      </c>
      <c r="K461" s="98" t="s">
        <v>400</v>
      </c>
    </row>
    <row r="462" spans="3:11" x14ac:dyDescent="0.25">
      <c r="C462" s="141"/>
      <c r="D462" s="158"/>
      <c r="E462" s="123"/>
      <c r="F462" s="97">
        <f t="shared" si="27"/>
        <v>0</v>
      </c>
      <c r="G462" s="161"/>
      <c r="H462" s="142"/>
      <c r="I462" s="130" t="e">
        <f>VLOOKUP(H462,Presupuesto!$B$11:$C$565,2,0)</f>
        <v>#N/A</v>
      </c>
      <c r="J462" s="98" t="str">
        <f t="shared" si="28"/>
        <v>Desarrollo del Sistema de Educación Superior</v>
      </c>
      <c r="K462" s="98" t="s">
        <v>411</v>
      </c>
    </row>
    <row r="463" spans="3:11" x14ac:dyDescent="0.25">
      <c r="C463" s="141"/>
      <c r="D463" s="158"/>
      <c r="E463" s="123"/>
      <c r="F463" s="97">
        <f t="shared" si="27"/>
        <v>0</v>
      </c>
      <c r="G463" s="161"/>
      <c r="H463" s="142"/>
      <c r="I463" s="130" t="e">
        <f>VLOOKUP(H463,Presupuesto!$B$11:$C$565,2,0)</f>
        <v>#N/A</v>
      </c>
      <c r="J463" s="98" t="str">
        <f t="shared" si="28"/>
        <v>Desarrollo del Sistema de Educación Superior</v>
      </c>
      <c r="K463" s="98" t="s">
        <v>411</v>
      </c>
    </row>
    <row r="464" spans="3:11" x14ac:dyDescent="0.25">
      <c r="C464" s="141"/>
      <c r="D464" s="158"/>
      <c r="E464" s="123"/>
      <c r="F464" s="97">
        <f t="shared" si="27"/>
        <v>0</v>
      </c>
      <c r="G464" s="161"/>
      <c r="H464" s="142"/>
      <c r="I464" s="130" t="e">
        <f>VLOOKUP(H464,Presupuesto!$B$11:$C$565,2,0)</f>
        <v>#N/A</v>
      </c>
      <c r="J464" s="98" t="str">
        <f t="shared" si="28"/>
        <v>Desarrollo del Sistema de Educación Superior</v>
      </c>
      <c r="K464" s="98" t="s">
        <v>411</v>
      </c>
    </row>
    <row r="465" spans="3:11" x14ac:dyDescent="0.25">
      <c r="C465" s="141"/>
      <c r="D465" s="158"/>
      <c r="E465" s="123"/>
      <c r="F465" s="97">
        <f t="shared" si="27"/>
        <v>0</v>
      </c>
      <c r="G465" s="161"/>
      <c r="H465" s="142"/>
      <c r="I465" s="130" t="e">
        <f>VLOOKUP(H465,Presupuesto!$B$11:$C$565,2,0)</f>
        <v>#N/A</v>
      </c>
      <c r="J465" s="98" t="str">
        <f t="shared" si="28"/>
        <v>Desarrollo del Sistema de Educación Superior</v>
      </c>
      <c r="K465" s="98" t="s">
        <v>411</v>
      </c>
    </row>
    <row r="466" spans="3:11" x14ac:dyDescent="0.25">
      <c r="C466" s="141"/>
      <c r="D466" s="158"/>
      <c r="E466" s="123"/>
      <c r="F466" s="97">
        <f t="shared" si="27"/>
        <v>0</v>
      </c>
      <c r="G466" s="161"/>
      <c r="H466" s="142"/>
      <c r="I466" s="130" t="e">
        <f>VLOOKUP(H466,Presupuesto!$B$11:$C$565,2,0)</f>
        <v>#N/A</v>
      </c>
      <c r="J466" s="98" t="str">
        <f t="shared" si="28"/>
        <v>Desarrollo del Sistema de Educación Superior</v>
      </c>
      <c r="K466" s="98" t="s">
        <v>411</v>
      </c>
    </row>
    <row r="467" spans="3:11" x14ac:dyDescent="0.25">
      <c r="C467" s="141"/>
      <c r="D467" s="158"/>
      <c r="E467" s="123"/>
      <c r="F467" s="97">
        <f t="shared" si="27"/>
        <v>0</v>
      </c>
      <c r="G467" s="161"/>
      <c r="H467" s="142"/>
      <c r="I467" s="130" t="e">
        <f>VLOOKUP(H467,Presupuesto!$B$11:$C$565,2,0)</f>
        <v>#N/A</v>
      </c>
      <c r="J467" s="98" t="str">
        <f t="shared" si="28"/>
        <v>Desarrollo del Sistema de Educación Superior</v>
      </c>
      <c r="K467" s="98" t="s">
        <v>411</v>
      </c>
    </row>
    <row r="468" spans="3:11" x14ac:dyDescent="0.25">
      <c r="C468" s="141"/>
      <c r="D468" s="158"/>
      <c r="E468" s="123"/>
      <c r="F468" s="97">
        <f t="shared" si="27"/>
        <v>0</v>
      </c>
      <c r="G468" s="161"/>
      <c r="H468" s="142"/>
      <c r="I468" s="130" t="e">
        <f>VLOOKUP(H468,Presupuesto!$B$11:$C$565,2,0)</f>
        <v>#N/A</v>
      </c>
      <c r="J468" s="98" t="str">
        <f t="shared" si="28"/>
        <v>Desarrollo del Sistema de Educación Superior</v>
      </c>
      <c r="K468" s="98" t="s">
        <v>411</v>
      </c>
    </row>
    <row r="469" spans="3:11" x14ac:dyDescent="0.25">
      <c r="C469" s="141"/>
      <c r="D469" s="158"/>
      <c r="E469" s="123"/>
      <c r="F469" s="97">
        <f t="shared" si="27"/>
        <v>0</v>
      </c>
      <c r="G469" s="161"/>
      <c r="H469" s="142"/>
      <c r="I469" s="130" t="e">
        <f>VLOOKUP(H469,Presupuesto!$B$11:$C$565,2,0)</f>
        <v>#N/A</v>
      </c>
      <c r="J469" s="98" t="str">
        <f t="shared" si="28"/>
        <v>Desarrollo del Sistema de Educación Superior</v>
      </c>
      <c r="K469" s="98" t="s">
        <v>411</v>
      </c>
    </row>
    <row r="470" spans="3:11" x14ac:dyDescent="0.25">
      <c r="C470" s="141"/>
      <c r="D470" s="158"/>
      <c r="E470" s="123"/>
      <c r="F470" s="97">
        <f t="shared" si="27"/>
        <v>0</v>
      </c>
      <c r="G470" s="161"/>
      <c r="H470" s="142"/>
      <c r="I470" s="130" t="e">
        <f>VLOOKUP(H470,Presupuesto!$B$11:$C$565,2,0)</f>
        <v>#N/A</v>
      </c>
      <c r="J470" s="98" t="str">
        <f t="shared" si="28"/>
        <v>Desarrollo del Sistema de Educación Superior</v>
      </c>
      <c r="K470" s="98" t="s">
        <v>411</v>
      </c>
    </row>
    <row r="471" spans="3:11" x14ac:dyDescent="0.25">
      <c r="C471" s="141"/>
      <c r="D471" s="158"/>
      <c r="E471" s="123"/>
      <c r="F471" s="97">
        <f t="shared" si="27"/>
        <v>0</v>
      </c>
      <c r="G471" s="161"/>
      <c r="H471" s="142"/>
      <c r="I471" s="130" t="e">
        <f>VLOOKUP(H471,Presupuesto!$B$11:$C$565,2,0)</f>
        <v>#N/A</v>
      </c>
      <c r="J471" s="98" t="str">
        <f t="shared" si="28"/>
        <v>Desarrollo del Sistema de Educación Superior</v>
      </c>
      <c r="K471" s="98" t="s">
        <v>411</v>
      </c>
    </row>
    <row r="472" spans="3:11" x14ac:dyDescent="0.25">
      <c r="C472" s="141"/>
      <c r="D472" s="158"/>
      <c r="E472" s="123"/>
      <c r="F472" s="97">
        <f t="shared" si="27"/>
        <v>0</v>
      </c>
      <c r="G472" s="161"/>
      <c r="H472" s="142"/>
      <c r="I472" s="130" t="e">
        <f>VLOOKUP(H472,Presupuesto!$B$11:$C$565,2,0)</f>
        <v>#N/A</v>
      </c>
      <c r="J472" s="98" t="str">
        <f t="shared" si="28"/>
        <v>Desarrollo del Sistema de Educación Superior</v>
      </c>
      <c r="K472" s="98" t="s">
        <v>411</v>
      </c>
    </row>
    <row r="473" spans="3:11" x14ac:dyDescent="0.25">
      <c r="C473" s="141"/>
      <c r="D473" s="158"/>
      <c r="E473" s="123"/>
      <c r="F473" s="97">
        <f t="shared" si="27"/>
        <v>0</v>
      </c>
      <c r="G473" s="161"/>
      <c r="H473" s="142"/>
      <c r="I473" s="130" t="e">
        <f>VLOOKUP(H473,Presupuesto!$B$11:$C$565,2,0)</f>
        <v>#N/A</v>
      </c>
      <c r="J473" s="98" t="str">
        <f t="shared" si="28"/>
        <v>Desarrollo del Sistema de Educación Superior</v>
      </c>
      <c r="K473" s="98" t="s">
        <v>411</v>
      </c>
    </row>
    <row r="474" spans="3:11" x14ac:dyDescent="0.25">
      <c r="C474" s="141"/>
      <c r="D474" s="158"/>
      <c r="E474" s="123"/>
      <c r="F474" s="97">
        <f t="shared" si="27"/>
        <v>0</v>
      </c>
      <c r="G474" s="161"/>
      <c r="H474" s="142"/>
      <c r="I474" s="130" t="e">
        <f>VLOOKUP(H474,Presupuesto!$B$11:$C$565,2,0)</f>
        <v>#N/A</v>
      </c>
      <c r="J474" s="98" t="str">
        <f t="shared" si="28"/>
        <v>Desarrollo del Sistema de Educación Superior</v>
      </c>
      <c r="K474" s="98" t="s">
        <v>411</v>
      </c>
    </row>
    <row r="475" spans="3:11" x14ac:dyDescent="0.25">
      <c r="C475" s="141"/>
      <c r="D475" s="158"/>
      <c r="E475" s="123"/>
      <c r="F475" s="97">
        <f t="shared" si="27"/>
        <v>0</v>
      </c>
      <c r="G475" s="161"/>
      <c r="H475" s="142"/>
      <c r="I475" s="130" t="e">
        <f>VLOOKUP(H475,Presupuesto!$B$11:$C$565,2,0)</f>
        <v>#N/A</v>
      </c>
      <c r="J475" s="98" t="str">
        <f t="shared" si="28"/>
        <v>Desarrollo del Sistema de Educación Superior</v>
      </c>
      <c r="K475" s="98" t="s">
        <v>411</v>
      </c>
    </row>
    <row r="476" spans="3:11" x14ac:dyDescent="0.25">
      <c r="C476" s="141"/>
      <c r="D476" s="158"/>
      <c r="E476" s="123"/>
      <c r="F476" s="97">
        <f t="shared" si="27"/>
        <v>0</v>
      </c>
      <c r="G476" s="161"/>
      <c r="H476" s="142"/>
      <c r="I476" s="130" t="e">
        <f>VLOOKUP(H476,Presupuesto!$B$11:$C$565,2,0)</f>
        <v>#N/A</v>
      </c>
      <c r="J476" s="98" t="str">
        <f t="shared" si="28"/>
        <v>Desarrollo del Sistema de Educación Superior</v>
      </c>
      <c r="K476" s="98" t="s">
        <v>411</v>
      </c>
    </row>
    <row r="477" spans="3:11" x14ac:dyDescent="0.25">
      <c r="C477" s="141"/>
      <c r="D477" s="158"/>
      <c r="E477" s="123"/>
      <c r="F477" s="97">
        <f t="shared" si="27"/>
        <v>0</v>
      </c>
      <c r="G477" s="161"/>
      <c r="H477" s="142"/>
      <c r="I477" s="130" t="e">
        <f>VLOOKUP(H477,Presupuesto!$B$11:$C$565,2,0)</f>
        <v>#N/A</v>
      </c>
      <c r="J477" s="98" t="str">
        <f t="shared" si="28"/>
        <v>Desarrollo del Sistema de Educación Superior</v>
      </c>
      <c r="K477" s="98" t="s">
        <v>411</v>
      </c>
    </row>
    <row r="478" spans="3:11" x14ac:dyDescent="0.25">
      <c r="C478" s="143"/>
      <c r="D478" s="151"/>
      <c r="E478" s="118"/>
      <c r="F478" s="97">
        <f t="shared" si="27"/>
        <v>0</v>
      </c>
      <c r="G478" s="161"/>
      <c r="H478" s="144"/>
      <c r="I478" s="130" t="e">
        <f>VLOOKUP(H478,Presupuesto!$B$11:$C$565,2,0)</f>
        <v>#N/A</v>
      </c>
      <c r="J478" s="98" t="str">
        <f t="shared" si="28"/>
        <v>Desarrollo del Sistema de Educación Superior</v>
      </c>
      <c r="K478" s="98" t="s">
        <v>411</v>
      </c>
    </row>
    <row r="479" spans="3:11" x14ac:dyDescent="0.25">
      <c r="C479" s="143"/>
      <c r="D479" s="151"/>
      <c r="E479" s="118"/>
      <c r="F479" s="97">
        <f t="shared" si="27"/>
        <v>0</v>
      </c>
      <c r="G479" s="161"/>
      <c r="H479" s="144"/>
      <c r="I479" s="130" t="e">
        <f>VLOOKUP(H479,Presupuesto!$B$11:$C$565,2,0)</f>
        <v>#N/A</v>
      </c>
      <c r="J479" s="98" t="str">
        <f t="shared" si="28"/>
        <v>Desarrollo del Sistema de Educación Superior</v>
      </c>
      <c r="K479" s="98" t="s">
        <v>411</v>
      </c>
    </row>
    <row r="480" spans="3:11" x14ac:dyDescent="0.25">
      <c r="C480" s="143"/>
      <c r="D480" s="151"/>
      <c r="E480" s="118"/>
      <c r="F480" s="97">
        <f t="shared" si="27"/>
        <v>0</v>
      </c>
      <c r="G480" s="161"/>
      <c r="H480" s="144"/>
      <c r="I480" s="130" t="e">
        <f>VLOOKUP(H480,Presupuesto!$B$11:$C$565,2,0)</f>
        <v>#N/A</v>
      </c>
      <c r="J480" s="98" t="str">
        <f t="shared" si="28"/>
        <v>Desarrollo del Sistema de Educación Superior</v>
      </c>
      <c r="K480" s="98" t="s">
        <v>411</v>
      </c>
    </row>
    <row r="481" spans="3:11" x14ac:dyDescent="0.25">
      <c r="C481" s="143"/>
      <c r="D481" s="151"/>
      <c r="E481" s="118"/>
      <c r="F481" s="97">
        <f t="shared" si="27"/>
        <v>0</v>
      </c>
      <c r="G481" s="161"/>
      <c r="H481" s="144"/>
      <c r="I481" s="130" t="e">
        <f>VLOOKUP(H481,Presupuesto!$B$11:$C$565,2,0)</f>
        <v>#N/A</v>
      </c>
      <c r="J481" s="98" t="str">
        <f t="shared" si="28"/>
        <v>Desarrollo del Sistema de Educación Superior</v>
      </c>
      <c r="K481" s="98" t="s">
        <v>411</v>
      </c>
    </row>
    <row r="482" spans="3:11" x14ac:dyDescent="0.25">
      <c r="C482" s="143"/>
      <c r="D482" s="151"/>
      <c r="E482" s="118"/>
      <c r="F482" s="97">
        <f t="shared" si="27"/>
        <v>0</v>
      </c>
      <c r="G482" s="161"/>
      <c r="H482" s="144"/>
      <c r="I482" s="130" t="e">
        <f>VLOOKUP(H482,Presupuesto!$B$11:$C$565,2,0)</f>
        <v>#N/A</v>
      </c>
      <c r="J482" s="98" t="str">
        <f t="shared" si="28"/>
        <v>Desarrollo del Sistema de Educación Superior</v>
      </c>
      <c r="K482" s="98" t="s">
        <v>411</v>
      </c>
    </row>
    <row r="483" spans="3:11" x14ac:dyDescent="0.25">
      <c r="C483" s="143"/>
      <c r="D483" s="151"/>
      <c r="E483" s="118"/>
      <c r="F483" s="97">
        <f t="shared" si="27"/>
        <v>0</v>
      </c>
      <c r="G483" s="161"/>
      <c r="H483" s="144"/>
      <c r="I483" s="130" t="e">
        <f>VLOOKUP(H483,Presupuesto!$B$11:$C$565,2,0)</f>
        <v>#N/A</v>
      </c>
      <c r="J483" s="98" t="str">
        <f t="shared" si="28"/>
        <v>Desarrollo del Sistema de Educación Superior</v>
      </c>
      <c r="K483" s="98" t="s">
        <v>411</v>
      </c>
    </row>
    <row r="484" spans="3:11" x14ac:dyDescent="0.25">
      <c r="C484" s="143"/>
      <c r="D484" s="151"/>
      <c r="E484" s="118"/>
      <c r="F484" s="97">
        <f t="shared" si="27"/>
        <v>0</v>
      </c>
      <c r="G484" s="161"/>
      <c r="H484" s="144"/>
      <c r="I484" s="130" t="e">
        <f>VLOOKUP(H484,Presupuesto!$B$11:$C$565,2,0)</f>
        <v>#N/A</v>
      </c>
      <c r="J484" s="98" t="str">
        <f t="shared" si="28"/>
        <v>Desarrollo del Sistema de Educación Superior</v>
      </c>
      <c r="K484" s="98" t="s">
        <v>411</v>
      </c>
    </row>
    <row r="485" spans="3:11" x14ac:dyDescent="0.25">
      <c r="C485" s="143"/>
      <c r="D485" s="151"/>
      <c r="E485" s="118"/>
      <c r="F485" s="97">
        <f t="shared" si="27"/>
        <v>0</v>
      </c>
      <c r="G485" s="161"/>
      <c r="H485" s="144"/>
      <c r="I485" s="130" t="e">
        <f>VLOOKUP(H485,Presupuesto!$B$11:$C$565,2,0)</f>
        <v>#N/A</v>
      </c>
      <c r="J485" s="98" t="str">
        <f t="shared" si="28"/>
        <v>Desarrollo del Sistema de Educación Superior</v>
      </c>
      <c r="K485" s="98" t="s">
        <v>411</v>
      </c>
    </row>
    <row r="486" spans="3:11" x14ac:dyDescent="0.25">
      <c r="C486" s="145"/>
      <c r="D486" s="151"/>
      <c r="E486" s="118"/>
      <c r="F486" s="97">
        <f t="shared" si="27"/>
        <v>0</v>
      </c>
      <c r="G486" s="161"/>
      <c r="H486" s="146"/>
      <c r="I486" s="130" t="e">
        <f>VLOOKUP(H486,Presupuesto!$B$11:$C$565,2,0)</f>
        <v>#N/A</v>
      </c>
      <c r="J486" s="98" t="str">
        <f t="shared" si="28"/>
        <v>Desarrollo del Sistema de Educación Superior</v>
      </c>
      <c r="K486" s="98" t="s">
        <v>402</v>
      </c>
    </row>
    <row r="487" spans="3:11" x14ac:dyDescent="0.25">
      <c r="C487" s="145"/>
      <c r="D487" s="151"/>
      <c r="E487" s="118"/>
      <c r="F487" s="97">
        <f t="shared" si="27"/>
        <v>0</v>
      </c>
      <c r="G487" s="161"/>
      <c r="H487" s="146"/>
      <c r="I487" s="130" t="e">
        <f>VLOOKUP(H487,Presupuesto!$B$11:$C$565,2,0)</f>
        <v>#N/A</v>
      </c>
      <c r="J487" s="98" t="str">
        <f t="shared" si="28"/>
        <v>Desarrollo del Sistema de Educación Superior</v>
      </c>
      <c r="K487" s="98" t="s">
        <v>411</v>
      </c>
    </row>
    <row r="488" spans="3:11" x14ac:dyDescent="0.25">
      <c r="C488" s="145"/>
      <c r="D488" s="151"/>
      <c r="E488" s="118"/>
      <c r="F488" s="97">
        <f t="shared" si="27"/>
        <v>0</v>
      </c>
      <c r="G488" s="161"/>
      <c r="H488" s="146"/>
      <c r="I488" s="130" t="e">
        <f>VLOOKUP(H488,Presupuesto!$B$11:$C$565,2,0)</f>
        <v>#N/A</v>
      </c>
      <c r="J488" s="98" t="str">
        <f t="shared" si="28"/>
        <v>Desarrollo del Sistema de Educación Superior</v>
      </c>
      <c r="K488" s="98" t="s">
        <v>411</v>
      </c>
    </row>
    <row r="489" spans="3:11" x14ac:dyDescent="0.25">
      <c r="C489" s="145"/>
      <c r="D489" s="151"/>
      <c r="E489" s="118"/>
      <c r="F489" s="97">
        <f t="shared" si="27"/>
        <v>0</v>
      </c>
      <c r="G489" s="161"/>
      <c r="H489" s="146"/>
      <c r="I489" s="130" t="e">
        <f>VLOOKUP(H489,Presupuesto!$B$11:$C$565,2,0)</f>
        <v>#N/A</v>
      </c>
      <c r="J489" s="98" t="str">
        <f t="shared" si="28"/>
        <v>Desarrollo del Sistema de Educación Superior</v>
      </c>
      <c r="K489" s="98" t="s">
        <v>411</v>
      </c>
    </row>
    <row r="490" spans="3:11" ht="15.75" thickBot="1" x14ac:dyDescent="0.3">
      <c r="C490" s="147"/>
      <c r="D490" s="159"/>
      <c r="E490" s="103"/>
      <c r="F490" s="105">
        <f t="shared" si="27"/>
        <v>0</v>
      </c>
      <c r="G490" s="162"/>
      <c r="H490" s="148"/>
      <c r="I490" s="132" t="e">
        <f>VLOOKUP(H490,Presupuesto!$B$11:$C$565,2,0)</f>
        <v>#N/A</v>
      </c>
      <c r="J490" s="106" t="str">
        <f t="shared" si="28"/>
        <v>Desarrollo del Sistema de Educación Superior</v>
      </c>
      <c r="K490" s="124" t="s">
        <v>393</v>
      </c>
    </row>
    <row r="492" spans="3:11" ht="15.75" thickBot="1" x14ac:dyDescent="0.3">
      <c r="F492" s="90"/>
      <c r="G492" s="89"/>
      <c r="H492" s="90"/>
      <c r="I492" s="90"/>
    </row>
    <row r="493" spans="3:11" ht="15.75" thickBot="1" x14ac:dyDescent="0.3">
      <c r="C493" s="157" t="s">
        <v>53</v>
      </c>
      <c r="D493" s="367">
        <f>SUM(F500:F534)</f>
        <v>0</v>
      </c>
      <c r="F493" s="70"/>
      <c r="G493" s="79"/>
      <c r="H493" s="70"/>
      <c r="I493" s="70"/>
    </row>
    <row r="494" spans="3:11" x14ac:dyDescent="0.25">
      <c r="C494" s="70"/>
      <c r="D494" s="31"/>
      <c r="E494" s="93"/>
      <c r="F494" s="93"/>
      <c r="G494" s="93"/>
      <c r="H494" s="76"/>
      <c r="I494" s="76"/>
      <c r="J494" s="76"/>
      <c r="K494" s="112"/>
    </row>
    <row r="495" spans="3:11" x14ac:dyDescent="0.25">
      <c r="C495" s="70"/>
      <c r="D495" s="31"/>
      <c r="E495" s="93"/>
      <c r="F495" s="93"/>
      <c r="G495" s="93"/>
      <c r="H495" s="76"/>
      <c r="I495" s="76"/>
      <c r="J495" s="76"/>
      <c r="K495" s="112"/>
    </row>
    <row r="496" spans="3:11" ht="15.75" x14ac:dyDescent="0.25">
      <c r="C496" s="202" t="s">
        <v>391</v>
      </c>
      <c r="D496" s="363"/>
      <c r="E496" s="93"/>
      <c r="F496" s="93"/>
      <c r="G496" s="93"/>
      <c r="H496" s="76"/>
      <c r="I496" s="76"/>
      <c r="J496" s="76"/>
      <c r="K496" s="112"/>
    </row>
    <row r="497" spans="3:11" ht="18.75" x14ac:dyDescent="0.25">
      <c r="C497" s="210" t="e">
        <f>IFERROR(VLOOKUP(D496,'1. Desarrollo e Innov. Curricu.'!$F:$G,2,FALSE),IFERROR(VLOOKUP(D496,'2. Investigación Científica'!$F:$G,2,FALSE),IFERROR(VLOOKUP(D496,'3. Vinculación Univ. Sociedad'!$F:$G,2,FALSE),IFERROR(VLOOKUP(D496,'4. Docencia y Profesorado Univ.'!$F:$G,2,FALSE),IFERROR(VLOOKUP(D496,'5. Estudiantes y Graduados'!$F:$G,2,FALSE),IFERROR(VLOOKUP(D496,'11. Gestion Administrativa'!$F:$G,2,FALSE),IFERROR(VLOOKUP(D496,'13. Gestión Académica'!$F:$G,2,FALSE),IFERROR(VLOOKUP(D496,'9. Asegura. de la Calid. y M'!$F:$G,2,FALSE),IFERROR(VLOOKUP(D496,'6. Gestión del Conocimiento'!$F:$G,2,FALSE),IFERROR(VLOOKUP(D496,'15. Gobernabilidad y Proceso...'!$F:$G,2,FALSE),IFERROR(VLOOKUP(D496,'12. Gestión del Talento Humano'!$F:$G,2,FALSE),IFERROR(VLOOKUP(D496,'14. Internacional... de la E.S.'!$F:$G,2,FALSE),IFERROR(VLOOKUP(D496,'10. Posgrado'!$F:$G,2,FALSE),IFERROR(VLOOKUP(D496,'17. Gestión TIC'!$F:$G,2,FALSE),IFERROR(VLOOKUP(D496,'16. Desa. del Sistema Educ.Sup.'!$F:$G,2,FALSE),IFERROR(VLOOKUP(D496,'8. Cultura de Inno. Insti...'!$F:$G,2,FALSE),VLOOKUP(D496,'7. Lo Esencial de la Reforma U.'!$F:$G,2,0)))))))))))))))))</f>
        <v>#N/A</v>
      </c>
      <c r="D497" s="31"/>
      <c r="E497" s="93"/>
      <c r="F497" s="93"/>
      <c r="G497" s="93"/>
      <c r="H497" s="76"/>
      <c r="I497" s="76"/>
      <c r="J497" s="76"/>
      <c r="K497" s="112"/>
    </row>
    <row r="498" spans="3:11" ht="15.75" thickBot="1" x14ac:dyDescent="0.3">
      <c r="F498" s="93"/>
      <c r="G498" s="76"/>
      <c r="H498" s="76"/>
      <c r="I498" s="76"/>
    </row>
    <row r="499" spans="3:11" ht="30.75" thickBot="1" x14ac:dyDescent="0.3">
      <c r="C499" s="129" t="s">
        <v>44</v>
      </c>
      <c r="D499" s="129" t="s">
        <v>55</v>
      </c>
      <c r="E499" s="136" t="s">
        <v>57</v>
      </c>
      <c r="F499" s="135" t="s">
        <v>27</v>
      </c>
      <c r="G499" s="133" t="s">
        <v>130</v>
      </c>
      <c r="H499" s="136" t="s">
        <v>46</v>
      </c>
      <c r="I499" s="133" t="s">
        <v>131</v>
      </c>
      <c r="J499" s="133" t="s">
        <v>409</v>
      </c>
      <c r="K499" s="133" t="s">
        <v>410</v>
      </c>
    </row>
    <row r="500" spans="3:11" x14ac:dyDescent="0.25">
      <c r="C500" s="220" t="s">
        <v>438</v>
      </c>
      <c r="D500" s="221"/>
      <c r="E500" s="219">
        <f>HLOOKUP(C500,$AH$2:$BU$3,2,0)</f>
        <v>620</v>
      </c>
      <c r="F500" s="97">
        <f t="shared" ref="F500:F534" si="29">D500*E500</f>
        <v>0</v>
      </c>
      <c r="G500" s="161"/>
      <c r="H500" s="142"/>
      <c r="I500" s="130" t="e">
        <f>VLOOKUP(H500,Presupuesto!$B$11:$C$565,2,0)</f>
        <v>#N/A</v>
      </c>
      <c r="J500" s="218" t="s">
        <v>1472</v>
      </c>
      <c r="K500" s="98" t="s">
        <v>393</v>
      </c>
    </row>
    <row r="501" spans="3:11" x14ac:dyDescent="0.25">
      <c r="C501" s="141"/>
      <c r="D501" s="158"/>
      <c r="E501" s="123"/>
      <c r="F501" s="97">
        <f t="shared" si="29"/>
        <v>0</v>
      </c>
      <c r="G501" s="161"/>
      <c r="H501" s="142"/>
      <c r="I501" s="130" t="e">
        <f>VLOOKUP(H501,Presupuesto!$B$11:$C$565,2,0)</f>
        <v>#N/A</v>
      </c>
      <c r="J501" s="98" t="str">
        <f>$J$500</f>
        <v>Desarrollo del Sistema de Educación Superior</v>
      </c>
      <c r="K501" s="98" t="s">
        <v>411</v>
      </c>
    </row>
    <row r="502" spans="3:11" x14ac:dyDescent="0.25">
      <c r="C502" s="141"/>
      <c r="D502" s="158"/>
      <c r="E502" s="123"/>
      <c r="F502" s="97">
        <f t="shared" si="29"/>
        <v>0</v>
      </c>
      <c r="G502" s="161"/>
      <c r="H502" s="142"/>
      <c r="I502" s="130" t="e">
        <f>VLOOKUP(H502,Presupuesto!$B$11:$C$565,2,0)</f>
        <v>#N/A</v>
      </c>
      <c r="J502" s="98" t="str">
        <f t="shared" ref="J502:J534" si="30">$J$500</f>
        <v>Desarrollo del Sistema de Educación Superior</v>
      </c>
      <c r="K502" s="98" t="s">
        <v>411</v>
      </c>
    </row>
    <row r="503" spans="3:11" x14ac:dyDescent="0.25">
      <c r="C503" s="141"/>
      <c r="D503" s="158"/>
      <c r="E503" s="123"/>
      <c r="F503" s="97">
        <f t="shared" si="29"/>
        <v>0</v>
      </c>
      <c r="G503" s="161"/>
      <c r="H503" s="142"/>
      <c r="I503" s="130" t="e">
        <f>VLOOKUP(H503,Presupuesto!$B$11:$C$565,2,0)</f>
        <v>#N/A</v>
      </c>
      <c r="J503" s="98" t="str">
        <f t="shared" si="30"/>
        <v>Desarrollo del Sistema de Educación Superior</v>
      </c>
      <c r="K503" s="98" t="s">
        <v>411</v>
      </c>
    </row>
    <row r="504" spans="3:11" x14ac:dyDescent="0.25">
      <c r="C504" s="141"/>
      <c r="D504" s="158"/>
      <c r="E504" s="123"/>
      <c r="F504" s="97">
        <f t="shared" si="29"/>
        <v>0</v>
      </c>
      <c r="G504" s="161"/>
      <c r="H504" s="142"/>
      <c r="I504" s="130" t="e">
        <f>VLOOKUP(H504,Presupuesto!$B$11:$C$565,2,0)</f>
        <v>#N/A</v>
      </c>
      <c r="J504" s="98" t="str">
        <f t="shared" si="30"/>
        <v>Desarrollo del Sistema de Educación Superior</v>
      </c>
      <c r="K504" s="98" t="s">
        <v>411</v>
      </c>
    </row>
    <row r="505" spans="3:11" x14ac:dyDescent="0.25">
      <c r="C505" s="141"/>
      <c r="D505" s="158"/>
      <c r="E505" s="123"/>
      <c r="F505" s="97">
        <f t="shared" si="29"/>
        <v>0</v>
      </c>
      <c r="G505" s="161"/>
      <c r="H505" s="142"/>
      <c r="I505" s="130" t="e">
        <f>VLOOKUP(H505,Presupuesto!$B$11:$C$565,2,0)</f>
        <v>#N/A</v>
      </c>
      <c r="J505" s="98" t="str">
        <f t="shared" si="30"/>
        <v>Desarrollo del Sistema de Educación Superior</v>
      </c>
      <c r="K505" s="98" t="s">
        <v>400</v>
      </c>
    </row>
    <row r="506" spans="3:11" x14ac:dyDescent="0.25">
      <c r="C506" s="141"/>
      <c r="D506" s="158"/>
      <c r="E506" s="123"/>
      <c r="F506" s="97">
        <f t="shared" si="29"/>
        <v>0</v>
      </c>
      <c r="G506" s="161"/>
      <c r="H506" s="142"/>
      <c r="I506" s="130" t="e">
        <f>VLOOKUP(H506,Presupuesto!$B$11:$C$565,2,0)</f>
        <v>#N/A</v>
      </c>
      <c r="J506" s="98" t="str">
        <f t="shared" si="30"/>
        <v>Desarrollo del Sistema de Educación Superior</v>
      </c>
      <c r="K506" s="98" t="s">
        <v>411</v>
      </c>
    </row>
    <row r="507" spans="3:11" x14ac:dyDescent="0.25">
      <c r="C507" s="141"/>
      <c r="D507" s="158"/>
      <c r="E507" s="123"/>
      <c r="F507" s="97">
        <f t="shared" si="29"/>
        <v>0</v>
      </c>
      <c r="G507" s="161"/>
      <c r="H507" s="142"/>
      <c r="I507" s="130" t="e">
        <f>VLOOKUP(H507,Presupuesto!$B$11:$C$565,2,0)</f>
        <v>#N/A</v>
      </c>
      <c r="J507" s="98" t="str">
        <f t="shared" si="30"/>
        <v>Desarrollo del Sistema de Educación Superior</v>
      </c>
      <c r="K507" s="98" t="s">
        <v>411</v>
      </c>
    </row>
    <row r="508" spans="3:11" x14ac:dyDescent="0.25">
      <c r="C508" s="141"/>
      <c r="D508" s="158"/>
      <c r="E508" s="123"/>
      <c r="F508" s="97">
        <f t="shared" si="29"/>
        <v>0</v>
      </c>
      <c r="G508" s="161"/>
      <c r="H508" s="142"/>
      <c r="I508" s="130" t="e">
        <f>VLOOKUP(H508,Presupuesto!$B$11:$C$565,2,0)</f>
        <v>#N/A</v>
      </c>
      <c r="J508" s="98" t="str">
        <f t="shared" si="30"/>
        <v>Desarrollo del Sistema de Educación Superior</v>
      </c>
      <c r="K508" s="98" t="s">
        <v>411</v>
      </c>
    </row>
    <row r="509" spans="3:11" x14ac:dyDescent="0.25">
      <c r="C509" s="141"/>
      <c r="D509" s="158"/>
      <c r="E509" s="123"/>
      <c r="F509" s="97">
        <f t="shared" si="29"/>
        <v>0</v>
      </c>
      <c r="G509" s="161"/>
      <c r="H509" s="142"/>
      <c r="I509" s="130" t="e">
        <f>VLOOKUP(H509,Presupuesto!$B$11:$C$565,2,0)</f>
        <v>#N/A</v>
      </c>
      <c r="J509" s="98" t="str">
        <f t="shared" si="30"/>
        <v>Desarrollo del Sistema de Educación Superior</v>
      </c>
      <c r="K509" s="98" t="s">
        <v>411</v>
      </c>
    </row>
    <row r="510" spans="3:11" x14ac:dyDescent="0.25">
      <c r="C510" s="141"/>
      <c r="D510" s="158"/>
      <c r="E510" s="123"/>
      <c r="F510" s="97">
        <f t="shared" si="29"/>
        <v>0</v>
      </c>
      <c r="G510" s="161"/>
      <c r="H510" s="142"/>
      <c r="I510" s="130" t="e">
        <f>VLOOKUP(H510,Presupuesto!$B$11:$C$565,2,0)</f>
        <v>#N/A</v>
      </c>
      <c r="J510" s="98" t="str">
        <f t="shared" si="30"/>
        <v>Desarrollo del Sistema de Educación Superior</v>
      </c>
      <c r="K510" s="98" t="s">
        <v>411</v>
      </c>
    </row>
    <row r="511" spans="3:11" x14ac:dyDescent="0.25">
      <c r="C511" s="141"/>
      <c r="D511" s="158"/>
      <c r="E511" s="123"/>
      <c r="F511" s="97">
        <f t="shared" si="29"/>
        <v>0</v>
      </c>
      <c r="G511" s="161"/>
      <c r="H511" s="142"/>
      <c r="I511" s="130" t="e">
        <f>VLOOKUP(H511,Presupuesto!$B$11:$C$565,2,0)</f>
        <v>#N/A</v>
      </c>
      <c r="J511" s="98" t="str">
        <f t="shared" si="30"/>
        <v>Desarrollo del Sistema de Educación Superior</v>
      </c>
      <c r="K511" s="98" t="s">
        <v>411</v>
      </c>
    </row>
    <row r="512" spans="3:11" x14ac:dyDescent="0.25">
      <c r="C512" s="141"/>
      <c r="D512" s="158"/>
      <c r="E512" s="123"/>
      <c r="F512" s="97">
        <f t="shared" si="29"/>
        <v>0</v>
      </c>
      <c r="G512" s="161"/>
      <c r="H512" s="142"/>
      <c r="I512" s="130" t="e">
        <f>VLOOKUP(H512,Presupuesto!$B$11:$C$565,2,0)</f>
        <v>#N/A</v>
      </c>
      <c r="J512" s="98" t="str">
        <f t="shared" si="30"/>
        <v>Desarrollo del Sistema de Educación Superior</v>
      </c>
      <c r="K512" s="98" t="s">
        <v>411</v>
      </c>
    </row>
    <row r="513" spans="3:11" x14ac:dyDescent="0.25">
      <c r="C513" s="141"/>
      <c r="D513" s="158"/>
      <c r="E513" s="123"/>
      <c r="F513" s="97">
        <f t="shared" si="29"/>
        <v>0</v>
      </c>
      <c r="G513" s="161"/>
      <c r="H513" s="142"/>
      <c r="I513" s="130" t="e">
        <f>VLOOKUP(H513,Presupuesto!$B$11:$C$565,2,0)</f>
        <v>#N/A</v>
      </c>
      <c r="J513" s="98" t="str">
        <f t="shared" si="30"/>
        <v>Desarrollo del Sistema de Educación Superior</v>
      </c>
      <c r="K513" s="98" t="s">
        <v>411</v>
      </c>
    </row>
    <row r="514" spans="3:11" x14ac:dyDescent="0.25">
      <c r="C514" s="141"/>
      <c r="D514" s="158"/>
      <c r="E514" s="123"/>
      <c r="F514" s="97">
        <f t="shared" si="29"/>
        <v>0</v>
      </c>
      <c r="G514" s="161"/>
      <c r="H514" s="142"/>
      <c r="I514" s="130" t="e">
        <f>VLOOKUP(H514,Presupuesto!$B$11:$C$565,2,0)</f>
        <v>#N/A</v>
      </c>
      <c r="J514" s="98" t="str">
        <f t="shared" si="30"/>
        <v>Desarrollo del Sistema de Educación Superior</v>
      </c>
      <c r="K514" s="98" t="s">
        <v>411</v>
      </c>
    </row>
    <row r="515" spans="3:11" x14ac:dyDescent="0.25">
      <c r="C515" s="141"/>
      <c r="D515" s="158"/>
      <c r="E515" s="123"/>
      <c r="F515" s="97">
        <f t="shared" si="29"/>
        <v>0</v>
      </c>
      <c r="G515" s="161"/>
      <c r="H515" s="142"/>
      <c r="I515" s="130" t="e">
        <f>VLOOKUP(H515,Presupuesto!$B$11:$C$565,2,0)</f>
        <v>#N/A</v>
      </c>
      <c r="J515" s="98" t="str">
        <f t="shared" si="30"/>
        <v>Desarrollo del Sistema de Educación Superior</v>
      </c>
      <c r="K515" s="98" t="s">
        <v>411</v>
      </c>
    </row>
    <row r="516" spans="3:11" x14ac:dyDescent="0.25">
      <c r="C516" s="141"/>
      <c r="D516" s="158"/>
      <c r="E516" s="123"/>
      <c r="F516" s="97">
        <f t="shared" si="29"/>
        <v>0</v>
      </c>
      <c r="G516" s="161"/>
      <c r="H516" s="142"/>
      <c r="I516" s="130" t="e">
        <f>VLOOKUP(H516,Presupuesto!$B$11:$C$565,2,0)</f>
        <v>#N/A</v>
      </c>
      <c r="J516" s="98" t="str">
        <f t="shared" si="30"/>
        <v>Desarrollo del Sistema de Educación Superior</v>
      </c>
      <c r="K516" s="98" t="s">
        <v>411</v>
      </c>
    </row>
    <row r="517" spans="3:11" x14ac:dyDescent="0.25">
      <c r="C517" s="141"/>
      <c r="D517" s="158"/>
      <c r="E517" s="123"/>
      <c r="F517" s="97">
        <f t="shared" si="29"/>
        <v>0</v>
      </c>
      <c r="G517" s="161"/>
      <c r="H517" s="142"/>
      <c r="I517" s="130" t="e">
        <f>VLOOKUP(H517,Presupuesto!$B$11:$C$565,2,0)</f>
        <v>#N/A</v>
      </c>
      <c r="J517" s="98" t="str">
        <f t="shared" si="30"/>
        <v>Desarrollo del Sistema de Educación Superior</v>
      </c>
      <c r="K517" s="98" t="s">
        <v>411</v>
      </c>
    </row>
    <row r="518" spans="3:11" x14ac:dyDescent="0.25">
      <c r="C518" s="141"/>
      <c r="D518" s="158"/>
      <c r="E518" s="123"/>
      <c r="F518" s="97">
        <f t="shared" si="29"/>
        <v>0</v>
      </c>
      <c r="G518" s="161"/>
      <c r="H518" s="142"/>
      <c r="I518" s="130" t="e">
        <f>VLOOKUP(H518,Presupuesto!$B$11:$C$565,2,0)</f>
        <v>#N/A</v>
      </c>
      <c r="J518" s="98" t="str">
        <f t="shared" si="30"/>
        <v>Desarrollo del Sistema de Educación Superior</v>
      </c>
      <c r="K518" s="98" t="s">
        <v>411</v>
      </c>
    </row>
    <row r="519" spans="3:11" x14ac:dyDescent="0.25">
      <c r="C519" s="141"/>
      <c r="D519" s="158"/>
      <c r="E519" s="123"/>
      <c r="F519" s="97">
        <f t="shared" si="29"/>
        <v>0</v>
      </c>
      <c r="G519" s="161"/>
      <c r="H519" s="142"/>
      <c r="I519" s="130" t="e">
        <f>VLOOKUP(H519,Presupuesto!$B$11:$C$565,2,0)</f>
        <v>#N/A</v>
      </c>
      <c r="J519" s="98" t="str">
        <f t="shared" si="30"/>
        <v>Desarrollo del Sistema de Educación Superior</v>
      </c>
      <c r="K519" s="98" t="s">
        <v>411</v>
      </c>
    </row>
    <row r="520" spans="3:11" x14ac:dyDescent="0.25">
      <c r="C520" s="141"/>
      <c r="D520" s="158"/>
      <c r="E520" s="123"/>
      <c r="F520" s="97">
        <f t="shared" si="29"/>
        <v>0</v>
      </c>
      <c r="G520" s="161"/>
      <c r="H520" s="142"/>
      <c r="I520" s="130" t="e">
        <f>VLOOKUP(H520,Presupuesto!$B$11:$C$565,2,0)</f>
        <v>#N/A</v>
      </c>
      <c r="J520" s="98" t="str">
        <f t="shared" si="30"/>
        <v>Desarrollo del Sistema de Educación Superior</v>
      </c>
      <c r="K520" s="98" t="s">
        <v>411</v>
      </c>
    </row>
    <row r="521" spans="3:11" x14ac:dyDescent="0.25">
      <c r="C521" s="141"/>
      <c r="D521" s="158"/>
      <c r="E521" s="123"/>
      <c r="F521" s="97">
        <f t="shared" si="29"/>
        <v>0</v>
      </c>
      <c r="G521" s="161"/>
      <c r="H521" s="142"/>
      <c r="I521" s="130" t="e">
        <f>VLOOKUP(H521,Presupuesto!$B$11:$C$565,2,0)</f>
        <v>#N/A</v>
      </c>
      <c r="J521" s="98" t="str">
        <f t="shared" si="30"/>
        <v>Desarrollo del Sistema de Educación Superior</v>
      </c>
      <c r="K521" s="98" t="s">
        <v>411</v>
      </c>
    </row>
    <row r="522" spans="3:11" x14ac:dyDescent="0.25">
      <c r="C522" s="143"/>
      <c r="D522" s="151"/>
      <c r="E522" s="118"/>
      <c r="F522" s="97">
        <f t="shared" si="29"/>
        <v>0</v>
      </c>
      <c r="G522" s="161"/>
      <c r="H522" s="144"/>
      <c r="I522" s="130" t="e">
        <f>VLOOKUP(H522,Presupuesto!$B$11:$C$565,2,0)</f>
        <v>#N/A</v>
      </c>
      <c r="J522" s="98" t="str">
        <f t="shared" si="30"/>
        <v>Desarrollo del Sistema de Educación Superior</v>
      </c>
      <c r="K522" s="98" t="s">
        <v>411</v>
      </c>
    </row>
    <row r="523" spans="3:11" x14ac:dyDescent="0.25">
      <c r="C523" s="143"/>
      <c r="D523" s="151"/>
      <c r="E523" s="118"/>
      <c r="F523" s="97">
        <f t="shared" si="29"/>
        <v>0</v>
      </c>
      <c r="G523" s="161"/>
      <c r="H523" s="144"/>
      <c r="I523" s="130" t="e">
        <f>VLOOKUP(H523,Presupuesto!$B$11:$C$565,2,0)</f>
        <v>#N/A</v>
      </c>
      <c r="J523" s="98" t="str">
        <f t="shared" si="30"/>
        <v>Desarrollo del Sistema de Educación Superior</v>
      </c>
      <c r="K523" s="98" t="s">
        <v>411</v>
      </c>
    </row>
    <row r="524" spans="3:11" x14ac:dyDescent="0.25">
      <c r="C524" s="143"/>
      <c r="D524" s="151"/>
      <c r="E524" s="118"/>
      <c r="F524" s="97">
        <f t="shared" si="29"/>
        <v>0</v>
      </c>
      <c r="G524" s="161"/>
      <c r="H524" s="144"/>
      <c r="I524" s="130" t="e">
        <f>VLOOKUP(H524,Presupuesto!$B$11:$C$565,2,0)</f>
        <v>#N/A</v>
      </c>
      <c r="J524" s="98" t="str">
        <f t="shared" si="30"/>
        <v>Desarrollo del Sistema de Educación Superior</v>
      </c>
      <c r="K524" s="98" t="s">
        <v>411</v>
      </c>
    </row>
    <row r="525" spans="3:11" x14ac:dyDescent="0.25">
      <c r="C525" s="143"/>
      <c r="D525" s="151"/>
      <c r="E525" s="118"/>
      <c r="F525" s="97">
        <f t="shared" si="29"/>
        <v>0</v>
      </c>
      <c r="G525" s="161"/>
      <c r="H525" s="144"/>
      <c r="I525" s="130" t="e">
        <f>VLOOKUP(H525,Presupuesto!$B$11:$C$565,2,0)</f>
        <v>#N/A</v>
      </c>
      <c r="J525" s="98" t="str">
        <f t="shared" si="30"/>
        <v>Desarrollo del Sistema de Educación Superior</v>
      </c>
      <c r="K525" s="98" t="s">
        <v>411</v>
      </c>
    </row>
    <row r="526" spans="3:11" x14ac:dyDescent="0.25">
      <c r="C526" s="143"/>
      <c r="D526" s="151"/>
      <c r="E526" s="118"/>
      <c r="F526" s="97">
        <f t="shared" si="29"/>
        <v>0</v>
      </c>
      <c r="G526" s="161"/>
      <c r="H526" s="144"/>
      <c r="I526" s="130" t="e">
        <f>VLOOKUP(H526,Presupuesto!$B$11:$C$565,2,0)</f>
        <v>#N/A</v>
      </c>
      <c r="J526" s="98" t="str">
        <f t="shared" si="30"/>
        <v>Desarrollo del Sistema de Educación Superior</v>
      </c>
      <c r="K526" s="98" t="s">
        <v>411</v>
      </c>
    </row>
    <row r="527" spans="3:11" x14ac:dyDescent="0.25">
      <c r="C527" s="143"/>
      <c r="D527" s="151"/>
      <c r="E527" s="118"/>
      <c r="F527" s="97">
        <f t="shared" si="29"/>
        <v>0</v>
      </c>
      <c r="G527" s="161"/>
      <c r="H527" s="144"/>
      <c r="I527" s="130" t="e">
        <f>VLOOKUP(H527,Presupuesto!$B$11:$C$565,2,0)</f>
        <v>#N/A</v>
      </c>
      <c r="J527" s="98" t="str">
        <f t="shared" si="30"/>
        <v>Desarrollo del Sistema de Educación Superior</v>
      </c>
      <c r="K527" s="98" t="s">
        <v>411</v>
      </c>
    </row>
    <row r="528" spans="3:11" x14ac:dyDescent="0.25">
      <c r="C528" s="143"/>
      <c r="D528" s="151"/>
      <c r="E528" s="118"/>
      <c r="F528" s="97">
        <f t="shared" si="29"/>
        <v>0</v>
      </c>
      <c r="G528" s="161"/>
      <c r="H528" s="144"/>
      <c r="I528" s="130" t="e">
        <f>VLOOKUP(H528,Presupuesto!$B$11:$C$565,2,0)</f>
        <v>#N/A</v>
      </c>
      <c r="J528" s="98" t="str">
        <f t="shared" si="30"/>
        <v>Desarrollo del Sistema de Educación Superior</v>
      </c>
      <c r="K528" s="98" t="s">
        <v>411</v>
      </c>
    </row>
    <row r="529" spans="3:11" x14ac:dyDescent="0.25">
      <c r="C529" s="143"/>
      <c r="D529" s="151"/>
      <c r="E529" s="118"/>
      <c r="F529" s="97">
        <f t="shared" si="29"/>
        <v>0</v>
      </c>
      <c r="G529" s="161"/>
      <c r="H529" s="144"/>
      <c r="I529" s="130" t="e">
        <f>VLOOKUP(H529,Presupuesto!$B$11:$C$565,2,0)</f>
        <v>#N/A</v>
      </c>
      <c r="J529" s="98" t="str">
        <f t="shared" si="30"/>
        <v>Desarrollo del Sistema de Educación Superior</v>
      </c>
      <c r="K529" s="98" t="s">
        <v>411</v>
      </c>
    </row>
    <row r="530" spans="3:11" x14ac:dyDescent="0.25">
      <c r="C530" s="145"/>
      <c r="D530" s="151"/>
      <c r="E530" s="118"/>
      <c r="F530" s="97">
        <f t="shared" si="29"/>
        <v>0</v>
      </c>
      <c r="G530" s="161"/>
      <c r="H530" s="146"/>
      <c r="I530" s="130" t="e">
        <f>VLOOKUP(H530,Presupuesto!$B$11:$C$565,2,0)</f>
        <v>#N/A</v>
      </c>
      <c r="J530" s="98" t="str">
        <f t="shared" si="30"/>
        <v>Desarrollo del Sistema de Educación Superior</v>
      </c>
      <c r="K530" s="98" t="s">
        <v>402</v>
      </c>
    </row>
    <row r="531" spans="3:11" x14ac:dyDescent="0.25">
      <c r="C531" s="145"/>
      <c r="D531" s="151"/>
      <c r="E531" s="118"/>
      <c r="F531" s="97">
        <f t="shared" si="29"/>
        <v>0</v>
      </c>
      <c r="G531" s="161"/>
      <c r="H531" s="146"/>
      <c r="I531" s="130" t="e">
        <f>VLOOKUP(H531,Presupuesto!$B$11:$C$565,2,0)</f>
        <v>#N/A</v>
      </c>
      <c r="J531" s="98" t="str">
        <f t="shared" si="30"/>
        <v>Desarrollo del Sistema de Educación Superior</v>
      </c>
      <c r="K531" s="98" t="s">
        <v>411</v>
      </c>
    </row>
    <row r="532" spans="3:11" x14ac:dyDescent="0.25">
      <c r="C532" s="145"/>
      <c r="D532" s="151"/>
      <c r="E532" s="118"/>
      <c r="F532" s="97">
        <f t="shared" si="29"/>
        <v>0</v>
      </c>
      <c r="G532" s="161"/>
      <c r="H532" s="146"/>
      <c r="I532" s="130" t="e">
        <f>VLOOKUP(H532,Presupuesto!$B$11:$C$565,2,0)</f>
        <v>#N/A</v>
      </c>
      <c r="J532" s="98" t="str">
        <f t="shared" si="30"/>
        <v>Desarrollo del Sistema de Educación Superior</v>
      </c>
      <c r="K532" s="98" t="s">
        <v>411</v>
      </c>
    </row>
    <row r="533" spans="3:11" x14ac:dyDescent="0.25">
      <c r="C533" s="145"/>
      <c r="D533" s="151"/>
      <c r="E533" s="118"/>
      <c r="F533" s="97">
        <f t="shared" si="29"/>
        <v>0</v>
      </c>
      <c r="G533" s="161"/>
      <c r="H533" s="146"/>
      <c r="I533" s="130" t="e">
        <f>VLOOKUP(H533,Presupuesto!$B$11:$C$565,2,0)</f>
        <v>#N/A</v>
      </c>
      <c r="J533" s="98" t="str">
        <f t="shared" si="30"/>
        <v>Desarrollo del Sistema de Educación Superior</v>
      </c>
      <c r="K533" s="98" t="s">
        <v>411</v>
      </c>
    </row>
    <row r="534" spans="3:11" ht="15.75" thickBot="1" x14ac:dyDescent="0.3">
      <c r="C534" s="147"/>
      <c r="D534" s="159"/>
      <c r="E534" s="103"/>
      <c r="F534" s="105">
        <f t="shared" si="29"/>
        <v>0</v>
      </c>
      <c r="G534" s="162"/>
      <c r="H534" s="148"/>
      <c r="I534" s="132" t="e">
        <f>VLOOKUP(H534,Presupuesto!$B$11:$C$565,2,0)</f>
        <v>#N/A</v>
      </c>
      <c r="J534" s="106" t="str">
        <f t="shared" si="30"/>
        <v>Desarrollo del Sistema de Educación Superior</v>
      </c>
      <c r="K534" s="124" t="s">
        <v>393</v>
      </c>
    </row>
    <row r="536" spans="3:11" ht="15.75" thickBot="1" x14ac:dyDescent="0.3"/>
    <row r="537" spans="3:11" ht="15.75" thickBot="1" x14ac:dyDescent="0.3">
      <c r="C537" s="157" t="s">
        <v>53</v>
      </c>
      <c r="D537" s="367">
        <f>SUM(F544:F578)</f>
        <v>0</v>
      </c>
      <c r="F537" s="70"/>
      <c r="G537" s="79"/>
      <c r="H537" s="70"/>
      <c r="I537" s="70"/>
    </row>
    <row r="538" spans="3:11" x14ac:dyDescent="0.25">
      <c r="C538" s="70"/>
      <c r="D538" s="31"/>
      <c r="E538" s="93"/>
      <c r="F538" s="93"/>
      <c r="G538" s="93"/>
      <c r="H538" s="76"/>
      <c r="I538" s="76"/>
      <c r="J538" s="76"/>
      <c r="K538" s="112"/>
    </row>
    <row r="539" spans="3:11" x14ac:dyDescent="0.25">
      <c r="C539" s="70"/>
      <c r="D539" s="31"/>
      <c r="E539" s="93"/>
      <c r="F539" s="93"/>
      <c r="G539" s="93"/>
      <c r="H539" s="76"/>
      <c r="I539" s="76"/>
      <c r="J539" s="76"/>
      <c r="K539" s="112"/>
    </row>
    <row r="540" spans="3:11" ht="15.75" x14ac:dyDescent="0.25">
      <c r="C540" s="202" t="s">
        <v>391</v>
      </c>
      <c r="D540" s="363"/>
      <c r="E540" s="93"/>
      <c r="F540" s="93"/>
      <c r="G540" s="93"/>
      <c r="H540" s="76"/>
      <c r="I540" s="76"/>
      <c r="J540" s="76"/>
      <c r="K540" s="112"/>
    </row>
    <row r="541" spans="3:11" ht="18.75" x14ac:dyDescent="0.25">
      <c r="C541" s="210" t="e">
        <f>IFERROR(VLOOKUP(D540,'1. Desarrollo e Innov. Curricu.'!$F:$G,2,FALSE),IFERROR(VLOOKUP(D540,'2. Investigación Científica'!$F:$G,2,FALSE),IFERROR(VLOOKUP(D540,'3. Vinculación Univ. Sociedad'!$F:$G,2,FALSE),IFERROR(VLOOKUP(D540,'4. Docencia y Profesorado Univ.'!$F:$G,2,FALSE),IFERROR(VLOOKUP(D540,'5. Estudiantes y Graduados'!$F:$G,2,FALSE),IFERROR(VLOOKUP(D540,'11. Gestion Administrativa'!$F:$G,2,FALSE),IFERROR(VLOOKUP(D540,'13. Gestión Académica'!$F:$G,2,FALSE),IFERROR(VLOOKUP(D540,'9. Asegura. de la Calid. y M'!$F:$G,2,FALSE),IFERROR(VLOOKUP(D540,'6. Gestión del Conocimiento'!$F:$G,2,FALSE),IFERROR(VLOOKUP(D540,'15. Gobernabilidad y Proceso...'!$F:$G,2,FALSE),IFERROR(VLOOKUP(D540,'12. Gestión del Talento Humano'!$F:$G,2,FALSE),IFERROR(VLOOKUP(D540,'14. Internacional... de la E.S.'!$F:$G,2,FALSE),IFERROR(VLOOKUP(D540,'10. Posgrado'!$F:$G,2,FALSE),IFERROR(VLOOKUP(D540,'17. Gestión TIC'!$F:$G,2,FALSE),IFERROR(VLOOKUP(D540,'16. Desa. del Sistema Educ.Sup.'!$F:$G,2,FALSE),IFERROR(VLOOKUP(D540,'8. Cultura de Inno. Insti...'!$F:$G,2,FALSE),VLOOKUP(D540,'7. Lo Esencial de la Reforma U.'!$F:$G,2,0)))))))))))))))))</f>
        <v>#N/A</v>
      </c>
      <c r="D541" s="31"/>
      <c r="E541" s="93"/>
      <c r="F541" s="93"/>
      <c r="G541" s="93"/>
      <c r="H541" s="76"/>
      <c r="I541" s="76"/>
      <c r="J541" s="76"/>
      <c r="K541" s="112"/>
    </row>
    <row r="542" spans="3:11" ht="15.75" thickBot="1" x14ac:dyDescent="0.3">
      <c r="F542" s="93"/>
      <c r="G542" s="76"/>
      <c r="H542" s="76"/>
      <c r="I542" s="76"/>
    </row>
    <row r="543" spans="3:11" ht="30.75" thickBot="1" x14ac:dyDescent="0.3">
      <c r="C543" s="129" t="s">
        <v>44</v>
      </c>
      <c r="D543" s="129" t="s">
        <v>55</v>
      </c>
      <c r="E543" s="136" t="s">
        <v>57</v>
      </c>
      <c r="F543" s="135" t="s">
        <v>27</v>
      </c>
      <c r="G543" s="133" t="s">
        <v>130</v>
      </c>
      <c r="H543" s="136" t="s">
        <v>46</v>
      </c>
      <c r="I543" s="133" t="s">
        <v>131</v>
      </c>
      <c r="J543" s="133" t="s">
        <v>409</v>
      </c>
      <c r="K543" s="133" t="s">
        <v>410</v>
      </c>
    </row>
    <row r="544" spans="3:11" x14ac:dyDescent="0.25">
      <c r="C544" s="220" t="s">
        <v>438</v>
      </c>
      <c r="D544" s="221"/>
      <c r="E544" s="219">
        <f>HLOOKUP(C544,$AH$2:$BU$3,2,0)</f>
        <v>620</v>
      </c>
      <c r="F544" s="97">
        <f t="shared" ref="F544:F578" si="31">D544*E544</f>
        <v>0</v>
      </c>
      <c r="G544" s="161"/>
      <c r="H544" s="142"/>
      <c r="I544" s="130" t="e">
        <f>VLOOKUP(H544,Presupuesto!$B$11:$C$565,2,0)</f>
        <v>#N/A</v>
      </c>
      <c r="J544" s="218" t="s">
        <v>1472</v>
      </c>
      <c r="K544" s="98" t="s">
        <v>393</v>
      </c>
    </row>
    <row r="545" spans="3:11" x14ac:dyDescent="0.25">
      <c r="C545" s="141"/>
      <c r="D545" s="158"/>
      <c r="E545" s="123"/>
      <c r="F545" s="97">
        <f t="shared" si="31"/>
        <v>0</v>
      </c>
      <c r="G545" s="161"/>
      <c r="H545" s="142"/>
      <c r="I545" s="130" t="e">
        <f>VLOOKUP(H545,Presupuesto!$B$11:$C$565,2,0)</f>
        <v>#N/A</v>
      </c>
      <c r="J545" s="98" t="str">
        <f>$J$544</f>
        <v>Desarrollo del Sistema de Educación Superior</v>
      </c>
      <c r="K545" s="98" t="s">
        <v>411</v>
      </c>
    </row>
    <row r="546" spans="3:11" x14ac:dyDescent="0.25">
      <c r="C546" s="141"/>
      <c r="D546" s="158"/>
      <c r="E546" s="123"/>
      <c r="F546" s="97">
        <f t="shared" si="31"/>
        <v>0</v>
      </c>
      <c r="G546" s="161"/>
      <c r="H546" s="142"/>
      <c r="I546" s="130" t="e">
        <f>VLOOKUP(H546,Presupuesto!$B$11:$C$565,2,0)</f>
        <v>#N/A</v>
      </c>
      <c r="J546" s="98" t="str">
        <f t="shared" ref="J546:J578" si="32">$J$544</f>
        <v>Desarrollo del Sistema de Educación Superior</v>
      </c>
      <c r="K546" s="98" t="s">
        <v>411</v>
      </c>
    </row>
    <row r="547" spans="3:11" x14ac:dyDescent="0.25">
      <c r="C547" s="141"/>
      <c r="D547" s="158"/>
      <c r="E547" s="123"/>
      <c r="F547" s="97">
        <f t="shared" si="31"/>
        <v>0</v>
      </c>
      <c r="G547" s="161"/>
      <c r="H547" s="142"/>
      <c r="I547" s="130" t="e">
        <f>VLOOKUP(H547,Presupuesto!$B$11:$C$565,2,0)</f>
        <v>#N/A</v>
      </c>
      <c r="J547" s="98" t="str">
        <f t="shared" si="32"/>
        <v>Desarrollo del Sistema de Educación Superior</v>
      </c>
      <c r="K547" s="98" t="s">
        <v>411</v>
      </c>
    </row>
    <row r="548" spans="3:11" x14ac:dyDescent="0.25">
      <c r="C548" s="141"/>
      <c r="D548" s="158"/>
      <c r="E548" s="123"/>
      <c r="F548" s="97">
        <f t="shared" si="31"/>
        <v>0</v>
      </c>
      <c r="G548" s="161"/>
      <c r="H548" s="142"/>
      <c r="I548" s="130" t="e">
        <f>VLOOKUP(H548,Presupuesto!$B$11:$C$565,2,0)</f>
        <v>#N/A</v>
      </c>
      <c r="J548" s="98" t="str">
        <f t="shared" si="32"/>
        <v>Desarrollo del Sistema de Educación Superior</v>
      </c>
      <c r="K548" s="98" t="s">
        <v>411</v>
      </c>
    </row>
    <row r="549" spans="3:11" x14ac:dyDescent="0.25">
      <c r="C549" s="141"/>
      <c r="D549" s="158"/>
      <c r="E549" s="123"/>
      <c r="F549" s="97">
        <f t="shared" si="31"/>
        <v>0</v>
      </c>
      <c r="G549" s="161"/>
      <c r="H549" s="142"/>
      <c r="I549" s="130" t="e">
        <f>VLOOKUP(H549,Presupuesto!$B$11:$C$565,2,0)</f>
        <v>#N/A</v>
      </c>
      <c r="J549" s="98" t="str">
        <f t="shared" si="32"/>
        <v>Desarrollo del Sistema de Educación Superior</v>
      </c>
      <c r="K549" s="98" t="s">
        <v>400</v>
      </c>
    </row>
    <row r="550" spans="3:11" x14ac:dyDescent="0.25">
      <c r="C550" s="141"/>
      <c r="D550" s="158"/>
      <c r="E550" s="123"/>
      <c r="F550" s="97">
        <f t="shared" si="31"/>
        <v>0</v>
      </c>
      <c r="G550" s="161"/>
      <c r="H550" s="142"/>
      <c r="I550" s="130" t="e">
        <f>VLOOKUP(H550,Presupuesto!$B$11:$C$565,2,0)</f>
        <v>#N/A</v>
      </c>
      <c r="J550" s="98" t="str">
        <f t="shared" si="32"/>
        <v>Desarrollo del Sistema de Educación Superior</v>
      </c>
      <c r="K550" s="98" t="s">
        <v>411</v>
      </c>
    </row>
    <row r="551" spans="3:11" x14ac:dyDescent="0.25">
      <c r="C551" s="141"/>
      <c r="D551" s="158"/>
      <c r="E551" s="123"/>
      <c r="F551" s="97">
        <f t="shared" si="31"/>
        <v>0</v>
      </c>
      <c r="G551" s="161"/>
      <c r="H551" s="142"/>
      <c r="I551" s="130" t="e">
        <f>VLOOKUP(H551,Presupuesto!$B$11:$C$565,2,0)</f>
        <v>#N/A</v>
      </c>
      <c r="J551" s="98" t="str">
        <f t="shared" si="32"/>
        <v>Desarrollo del Sistema de Educación Superior</v>
      </c>
      <c r="K551" s="98" t="s">
        <v>411</v>
      </c>
    </row>
    <row r="552" spans="3:11" x14ac:dyDescent="0.25">
      <c r="C552" s="141"/>
      <c r="D552" s="158"/>
      <c r="E552" s="123"/>
      <c r="F552" s="97">
        <f t="shared" si="31"/>
        <v>0</v>
      </c>
      <c r="G552" s="161"/>
      <c r="H552" s="142"/>
      <c r="I552" s="130" t="e">
        <f>VLOOKUP(H552,Presupuesto!$B$11:$C$565,2,0)</f>
        <v>#N/A</v>
      </c>
      <c r="J552" s="98" t="str">
        <f t="shared" si="32"/>
        <v>Desarrollo del Sistema de Educación Superior</v>
      </c>
      <c r="K552" s="98" t="s">
        <v>411</v>
      </c>
    </row>
    <row r="553" spans="3:11" x14ac:dyDescent="0.25">
      <c r="C553" s="141"/>
      <c r="D553" s="158"/>
      <c r="E553" s="123"/>
      <c r="F553" s="97">
        <f t="shared" si="31"/>
        <v>0</v>
      </c>
      <c r="G553" s="161"/>
      <c r="H553" s="142"/>
      <c r="I553" s="130" t="e">
        <f>VLOOKUP(H553,Presupuesto!$B$11:$C$565,2,0)</f>
        <v>#N/A</v>
      </c>
      <c r="J553" s="98" t="str">
        <f t="shared" si="32"/>
        <v>Desarrollo del Sistema de Educación Superior</v>
      </c>
      <c r="K553" s="98" t="s">
        <v>411</v>
      </c>
    </row>
    <row r="554" spans="3:11" x14ac:dyDescent="0.25">
      <c r="C554" s="141"/>
      <c r="D554" s="158"/>
      <c r="E554" s="123"/>
      <c r="F554" s="97">
        <f t="shared" si="31"/>
        <v>0</v>
      </c>
      <c r="G554" s="161"/>
      <c r="H554" s="142"/>
      <c r="I554" s="130" t="e">
        <f>VLOOKUP(H554,Presupuesto!$B$11:$C$565,2,0)</f>
        <v>#N/A</v>
      </c>
      <c r="J554" s="98" t="str">
        <f t="shared" si="32"/>
        <v>Desarrollo del Sistema de Educación Superior</v>
      </c>
      <c r="K554" s="98" t="s">
        <v>411</v>
      </c>
    </row>
    <row r="555" spans="3:11" x14ac:dyDescent="0.25">
      <c r="C555" s="141"/>
      <c r="D555" s="158"/>
      <c r="E555" s="123"/>
      <c r="F555" s="97">
        <f t="shared" si="31"/>
        <v>0</v>
      </c>
      <c r="G555" s="161"/>
      <c r="H555" s="142"/>
      <c r="I555" s="130" t="e">
        <f>VLOOKUP(H555,Presupuesto!$B$11:$C$565,2,0)</f>
        <v>#N/A</v>
      </c>
      <c r="J555" s="98" t="str">
        <f t="shared" si="32"/>
        <v>Desarrollo del Sistema de Educación Superior</v>
      </c>
      <c r="K555" s="98" t="s">
        <v>411</v>
      </c>
    </row>
    <row r="556" spans="3:11" x14ac:dyDescent="0.25">
      <c r="C556" s="141"/>
      <c r="D556" s="158"/>
      <c r="E556" s="123"/>
      <c r="F556" s="97">
        <f t="shared" si="31"/>
        <v>0</v>
      </c>
      <c r="G556" s="161"/>
      <c r="H556" s="142"/>
      <c r="I556" s="130" t="e">
        <f>VLOOKUP(H556,Presupuesto!$B$11:$C$565,2,0)</f>
        <v>#N/A</v>
      </c>
      <c r="J556" s="98" t="str">
        <f t="shared" si="32"/>
        <v>Desarrollo del Sistema de Educación Superior</v>
      </c>
      <c r="K556" s="98" t="s">
        <v>411</v>
      </c>
    </row>
    <row r="557" spans="3:11" x14ac:dyDescent="0.25">
      <c r="C557" s="141"/>
      <c r="D557" s="158"/>
      <c r="E557" s="123"/>
      <c r="F557" s="97">
        <f t="shared" si="31"/>
        <v>0</v>
      </c>
      <c r="G557" s="161"/>
      <c r="H557" s="142"/>
      <c r="I557" s="130" t="e">
        <f>VLOOKUP(H557,Presupuesto!$B$11:$C$565,2,0)</f>
        <v>#N/A</v>
      </c>
      <c r="J557" s="98" t="str">
        <f t="shared" si="32"/>
        <v>Desarrollo del Sistema de Educación Superior</v>
      </c>
      <c r="K557" s="98" t="s">
        <v>411</v>
      </c>
    </row>
    <row r="558" spans="3:11" x14ac:dyDescent="0.25">
      <c r="C558" s="141"/>
      <c r="D558" s="158"/>
      <c r="E558" s="123"/>
      <c r="F558" s="97">
        <f t="shared" si="31"/>
        <v>0</v>
      </c>
      <c r="G558" s="161"/>
      <c r="H558" s="142"/>
      <c r="I558" s="130" t="e">
        <f>VLOOKUP(H558,Presupuesto!$B$11:$C$565,2,0)</f>
        <v>#N/A</v>
      </c>
      <c r="J558" s="98" t="str">
        <f t="shared" si="32"/>
        <v>Desarrollo del Sistema de Educación Superior</v>
      </c>
      <c r="K558" s="98" t="s">
        <v>411</v>
      </c>
    </row>
    <row r="559" spans="3:11" x14ac:dyDescent="0.25">
      <c r="C559" s="141"/>
      <c r="D559" s="158"/>
      <c r="E559" s="123"/>
      <c r="F559" s="97">
        <f t="shared" si="31"/>
        <v>0</v>
      </c>
      <c r="G559" s="161"/>
      <c r="H559" s="142"/>
      <c r="I559" s="130" t="e">
        <f>VLOOKUP(H559,Presupuesto!$B$11:$C$565,2,0)</f>
        <v>#N/A</v>
      </c>
      <c r="J559" s="98" t="str">
        <f t="shared" si="32"/>
        <v>Desarrollo del Sistema de Educación Superior</v>
      </c>
      <c r="K559" s="98" t="s">
        <v>411</v>
      </c>
    </row>
    <row r="560" spans="3:11" x14ac:dyDescent="0.25">
      <c r="C560" s="141"/>
      <c r="D560" s="158"/>
      <c r="E560" s="123"/>
      <c r="F560" s="97">
        <f t="shared" si="31"/>
        <v>0</v>
      </c>
      <c r="G560" s="161"/>
      <c r="H560" s="142"/>
      <c r="I560" s="130" t="e">
        <f>VLOOKUP(H560,Presupuesto!$B$11:$C$565,2,0)</f>
        <v>#N/A</v>
      </c>
      <c r="J560" s="98" t="str">
        <f t="shared" si="32"/>
        <v>Desarrollo del Sistema de Educación Superior</v>
      </c>
      <c r="K560" s="98" t="s">
        <v>411</v>
      </c>
    </row>
    <row r="561" spans="3:11" x14ac:dyDescent="0.25">
      <c r="C561" s="141"/>
      <c r="D561" s="158"/>
      <c r="E561" s="123"/>
      <c r="F561" s="97">
        <f t="shared" si="31"/>
        <v>0</v>
      </c>
      <c r="G561" s="161"/>
      <c r="H561" s="142"/>
      <c r="I561" s="130" t="e">
        <f>VLOOKUP(H561,Presupuesto!$B$11:$C$565,2,0)</f>
        <v>#N/A</v>
      </c>
      <c r="J561" s="98" t="str">
        <f t="shared" si="32"/>
        <v>Desarrollo del Sistema de Educación Superior</v>
      </c>
      <c r="K561" s="98" t="s">
        <v>411</v>
      </c>
    </row>
    <row r="562" spans="3:11" x14ac:dyDescent="0.25">
      <c r="C562" s="141"/>
      <c r="D562" s="158"/>
      <c r="E562" s="123"/>
      <c r="F562" s="97">
        <f t="shared" si="31"/>
        <v>0</v>
      </c>
      <c r="G562" s="161"/>
      <c r="H562" s="142"/>
      <c r="I562" s="130" t="e">
        <f>VLOOKUP(H562,Presupuesto!$B$11:$C$565,2,0)</f>
        <v>#N/A</v>
      </c>
      <c r="J562" s="98" t="str">
        <f t="shared" si="32"/>
        <v>Desarrollo del Sistema de Educación Superior</v>
      </c>
      <c r="K562" s="98" t="s">
        <v>411</v>
      </c>
    </row>
    <row r="563" spans="3:11" x14ac:dyDescent="0.25">
      <c r="C563" s="141"/>
      <c r="D563" s="158"/>
      <c r="E563" s="123"/>
      <c r="F563" s="97">
        <f t="shared" si="31"/>
        <v>0</v>
      </c>
      <c r="G563" s="161"/>
      <c r="H563" s="142"/>
      <c r="I563" s="130" t="e">
        <f>VLOOKUP(H563,Presupuesto!$B$11:$C$565,2,0)</f>
        <v>#N/A</v>
      </c>
      <c r="J563" s="98" t="str">
        <f t="shared" si="32"/>
        <v>Desarrollo del Sistema de Educación Superior</v>
      </c>
      <c r="K563" s="98" t="s">
        <v>411</v>
      </c>
    </row>
    <row r="564" spans="3:11" x14ac:dyDescent="0.25">
      <c r="C564" s="141"/>
      <c r="D564" s="158"/>
      <c r="E564" s="123"/>
      <c r="F564" s="97">
        <f t="shared" si="31"/>
        <v>0</v>
      </c>
      <c r="G564" s="161"/>
      <c r="H564" s="142"/>
      <c r="I564" s="130" t="e">
        <f>VLOOKUP(H564,Presupuesto!$B$11:$C$565,2,0)</f>
        <v>#N/A</v>
      </c>
      <c r="J564" s="98" t="str">
        <f t="shared" si="32"/>
        <v>Desarrollo del Sistema de Educación Superior</v>
      </c>
      <c r="K564" s="98" t="s">
        <v>411</v>
      </c>
    </row>
    <row r="565" spans="3:11" x14ac:dyDescent="0.25">
      <c r="C565" s="141"/>
      <c r="D565" s="158"/>
      <c r="E565" s="123"/>
      <c r="F565" s="97">
        <f t="shared" si="31"/>
        <v>0</v>
      </c>
      <c r="G565" s="161"/>
      <c r="H565" s="142"/>
      <c r="I565" s="130" t="e">
        <f>VLOOKUP(H565,Presupuesto!$B$11:$C$565,2,0)</f>
        <v>#N/A</v>
      </c>
      <c r="J565" s="98" t="str">
        <f t="shared" si="32"/>
        <v>Desarrollo del Sistema de Educación Superior</v>
      </c>
      <c r="K565" s="98" t="s">
        <v>411</v>
      </c>
    </row>
    <row r="566" spans="3:11" x14ac:dyDescent="0.25">
      <c r="C566" s="143"/>
      <c r="D566" s="151"/>
      <c r="E566" s="118"/>
      <c r="F566" s="97">
        <f t="shared" si="31"/>
        <v>0</v>
      </c>
      <c r="G566" s="161"/>
      <c r="H566" s="144"/>
      <c r="I566" s="130" t="e">
        <f>VLOOKUP(H566,Presupuesto!$B$11:$C$565,2,0)</f>
        <v>#N/A</v>
      </c>
      <c r="J566" s="98" t="str">
        <f t="shared" si="32"/>
        <v>Desarrollo del Sistema de Educación Superior</v>
      </c>
      <c r="K566" s="98" t="s">
        <v>411</v>
      </c>
    </row>
    <row r="567" spans="3:11" x14ac:dyDescent="0.25">
      <c r="C567" s="143"/>
      <c r="D567" s="151"/>
      <c r="E567" s="118"/>
      <c r="F567" s="97">
        <f t="shared" si="31"/>
        <v>0</v>
      </c>
      <c r="G567" s="161"/>
      <c r="H567" s="144"/>
      <c r="I567" s="130" t="e">
        <f>VLOOKUP(H567,Presupuesto!$B$11:$C$565,2,0)</f>
        <v>#N/A</v>
      </c>
      <c r="J567" s="98" t="str">
        <f t="shared" si="32"/>
        <v>Desarrollo del Sistema de Educación Superior</v>
      </c>
      <c r="K567" s="98" t="s">
        <v>411</v>
      </c>
    </row>
    <row r="568" spans="3:11" x14ac:dyDescent="0.25">
      <c r="C568" s="143"/>
      <c r="D568" s="151"/>
      <c r="E568" s="118"/>
      <c r="F568" s="97">
        <f t="shared" si="31"/>
        <v>0</v>
      </c>
      <c r="G568" s="161"/>
      <c r="H568" s="144"/>
      <c r="I568" s="130" t="e">
        <f>VLOOKUP(H568,Presupuesto!$B$11:$C$565,2,0)</f>
        <v>#N/A</v>
      </c>
      <c r="J568" s="98" t="str">
        <f t="shared" si="32"/>
        <v>Desarrollo del Sistema de Educación Superior</v>
      </c>
      <c r="K568" s="98" t="s">
        <v>411</v>
      </c>
    </row>
    <row r="569" spans="3:11" x14ac:dyDescent="0.25">
      <c r="C569" s="143"/>
      <c r="D569" s="151"/>
      <c r="E569" s="118"/>
      <c r="F569" s="97">
        <f t="shared" si="31"/>
        <v>0</v>
      </c>
      <c r="G569" s="161"/>
      <c r="H569" s="144"/>
      <c r="I569" s="130" t="e">
        <f>VLOOKUP(H569,Presupuesto!$B$11:$C$565,2,0)</f>
        <v>#N/A</v>
      </c>
      <c r="J569" s="98" t="str">
        <f t="shared" si="32"/>
        <v>Desarrollo del Sistema de Educación Superior</v>
      </c>
      <c r="K569" s="98" t="s">
        <v>411</v>
      </c>
    </row>
    <row r="570" spans="3:11" x14ac:dyDescent="0.25">
      <c r="C570" s="143"/>
      <c r="D570" s="151"/>
      <c r="E570" s="118"/>
      <c r="F570" s="97">
        <f t="shared" si="31"/>
        <v>0</v>
      </c>
      <c r="G570" s="161"/>
      <c r="H570" s="144"/>
      <c r="I570" s="130" t="e">
        <f>VLOOKUP(H570,Presupuesto!$B$11:$C$565,2,0)</f>
        <v>#N/A</v>
      </c>
      <c r="J570" s="98" t="str">
        <f t="shared" si="32"/>
        <v>Desarrollo del Sistema de Educación Superior</v>
      </c>
      <c r="K570" s="98" t="s">
        <v>411</v>
      </c>
    </row>
    <row r="571" spans="3:11" x14ac:dyDescent="0.25">
      <c r="C571" s="143"/>
      <c r="D571" s="151"/>
      <c r="E571" s="118"/>
      <c r="F571" s="97">
        <f t="shared" si="31"/>
        <v>0</v>
      </c>
      <c r="G571" s="161"/>
      <c r="H571" s="144"/>
      <c r="I571" s="130" t="e">
        <f>VLOOKUP(H571,Presupuesto!$B$11:$C$565,2,0)</f>
        <v>#N/A</v>
      </c>
      <c r="J571" s="98" t="str">
        <f t="shared" si="32"/>
        <v>Desarrollo del Sistema de Educación Superior</v>
      </c>
      <c r="K571" s="98" t="s">
        <v>411</v>
      </c>
    </row>
    <row r="572" spans="3:11" x14ac:dyDescent="0.25">
      <c r="C572" s="143"/>
      <c r="D572" s="151"/>
      <c r="E572" s="118"/>
      <c r="F572" s="97">
        <f t="shared" si="31"/>
        <v>0</v>
      </c>
      <c r="G572" s="161"/>
      <c r="H572" s="144"/>
      <c r="I572" s="130" t="e">
        <f>VLOOKUP(H572,Presupuesto!$B$11:$C$565,2,0)</f>
        <v>#N/A</v>
      </c>
      <c r="J572" s="98" t="str">
        <f t="shared" si="32"/>
        <v>Desarrollo del Sistema de Educación Superior</v>
      </c>
      <c r="K572" s="98" t="s">
        <v>411</v>
      </c>
    </row>
    <row r="573" spans="3:11" x14ac:dyDescent="0.25">
      <c r="C573" s="143"/>
      <c r="D573" s="151"/>
      <c r="E573" s="118"/>
      <c r="F573" s="97">
        <f t="shared" si="31"/>
        <v>0</v>
      </c>
      <c r="G573" s="161"/>
      <c r="H573" s="144"/>
      <c r="I573" s="130" t="e">
        <f>VLOOKUP(H573,Presupuesto!$B$11:$C$565,2,0)</f>
        <v>#N/A</v>
      </c>
      <c r="J573" s="98" t="str">
        <f t="shared" si="32"/>
        <v>Desarrollo del Sistema de Educación Superior</v>
      </c>
      <c r="K573" s="98" t="s">
        <v>411</v>
      </c>
    </row>
    <row r="574" spans="3:11" x14ac:dyDescent="0.25">
      <c r="C574" s="145"/>
      <c r="D574" s="151"/>
      <c r="E574" s="118"/>
      <c r="F574" s="97">
        <f t="shared" si="31"/>
        <v>0</v>
      </c>
      <c r="G574" s="161"/>
      <c r="H574" s="146"/>
      <c r="I574" s="130" t="e">
        <f>VLOOKUP(H574,Presupuesto!$B$11:$C$565,2,0)</f>
        <v>#N/A</v>
      </c>
      <c r="J574" s="98" t="str">
        <f t="shared" si="32"/>
        <v>Desarrollo del Sistema de Educación Superior</v>
      </c>
      <c r="K574" s="98" t="s">
        <v>402</v>
      </c>
    </row>
    <row r="575" spans="3:11" x14ac:dyDescent="0.25">
      <c r="C575" s="145"/>
      <c r="D575" s="151"/>
      <c r="E575" s="118"/>
      <c r="F575" s="97">
        <f t="shared" si="31"/>
        <v>0</v>
      </c>
      <c r="G575" s="161"/>
      <c r="H575" s="146"/>
      <c r="I575" s="130" t="e">
        <f>VLOOKUP(H575,Presupuesto!$B$11:$C$565,2,0)</f>
        <v>#N/A</v>
      </c>
      <c r="J575" s="98" t="str">
        <f t="shared" si="32"/>
        <v>Desarrollo del Sistema de Educación Superior</v>
      </c>
      <c r="K575" s="98" t="s">
        <v>411</v>
      </c>
    </row>
    <row r="576" spans="3:11" x14ac:dyDescent="0.25">
      <c r="C576" s="145"/>
      <c r="D576" s="151"/>
      <c r="E576" s="118"/>
      <c r="F576" s="97">
        <f t="shared" si="31"/>
        <v>0</v>
      </c>
      <c r="G576" s="161"/>
      <c r="H576" s="146"/>
      <c r="I576" s="130" t="e">
        <f>VLOOKUP(H576,Presupuesto!$B$11:$C$565,2,0)</f>
        <v>#N/A</v>
      </c>
      <c r="J576" s="98" t="str">
        <f t="shared" si="32"/>
        <v>Desarrollo del Sistema de Educación Superior</v>
      </c>
      <c r="K576" s="98" t="s">
        <v>411</v>
      </c>
    </row>
    <row r="577" spans="3:11" x14ac:dyDescent="0.25">
      <c r="C577" s="145"/>
      <c r="D577" s="151"/>
      <c r="E577" s="118"/>
      <c r="F577" s="97">
        <f t="shared" si="31"/>
        <v>0</v>
      </c>
      <c r="G577" s="161"/>
      <c r="H577" s="146"/>
      <c r="I577" s="130" t="e">
        <f>VLOOKUP(H577,Presupuesto!$B$11:$C$565,2,0)</f>
        <v>#N/A</v>
      </c>
      <c r="J577" s="98" t="str">
        <f t="shared" si="32"/>
        <v>Desarrollo del Sistema de Educación Superior</v>
      </c>
      <c r="K577" s="98" t="s">
        <v>411</v>
      </c>
    </row>
    <row r="578" spans="3:11" ht="15.75" thickBot="1" x14ac:dyDescent="0.3">
      <c r="C578" s="147"/>
      <c r="D578" s="159"/>
      <c r="E578" s="103"/>
      <c r="F578" s="105">
        <f t="shared" si="31"/>
        <v>0</v>
      </c>
      <c r="G578" s="162"/>
      <c r="H578" s="148"/>
      <c r="I578" s="132" t="e">
        <f>VLOOKUP(H578,Presupuesto!$B$11:$C$565,2,0)</f>
        <v>#N/A</v>
      </c>
      <c r="J578" s="106" t="str">
        <f t="shared" si="32"/>
        <v>Desarrollo del Sistema de Educación Superior</v>
      </c>
      <c r="K578" s="124" t="s">
        <v>393</v>
      </c>
    </row>
    <row r="580" spans="3:11" ht="15.75" thickBot="1" x14ac:dyDescent="0.3">
      <c r="F580" s="90"/>
      <c r="G580" s="89"/>
      <c r="H580" s="90"/>
      <c r="I580" s="90"/>
    </row>
    <row r="581" spans="3:11" ht="15.75" thickBot="1" x14ac:dyDescent="0.3">
      <c r="C581" s="157" t="s">
        <v>53</v>
      </c>
      <c r="D581" s="367">
        <f>SUM(F588:F622)</f>
        <v>0</v>
      </c>
      <c r="F581" s="70"/>
      <c r="G581" s="79"/>
      <c r="H581" s="70"/>
      <c r="I581" s="70"/>
    </row>
    <row r="582" spans="3:11" x14ac:dyDescent="0.25">
      <c r="C582" s="70"/>
      <c r="D582" s="31"/>
      <c r="E582" s="93"/>
      <c r="F582" s="93"/>
      <c r="G582" s="93"/>
      <c r="H582" s="76"/>
      <c r="I582" s="76"/>
      <c r="J582" s="76"/>
      <c r="K582" s="112"/>
    </row>
    <row r="583" spans="3:11" x14ac:dyDescent="0.25">
      <c r="C583" s="70"/>
      <c r="D583" s="31"/>
      <c r="E583" s="93"/>
      <c r="F583" s="93"/>
      <c r="G583" s="93"/>
      <c r="H583" s="76"/>
      <c r="I583" s="76"/>
      <c r="J583" s="76"/>
      <c r="K583" s="112"/>
    </row>
    <row r="584" spans="3:11" ht="15.75" x14ac:dyDescent="0.25">
      <c r="C584" s="202" t="s">
        <v>391</v>
      </c>
      <c r="D584" s="363"/>
      <c r="E584" s="93"/>
      <c r="F584" s="93"/>
      <c r="G584" s="93"/>
      <c r="H584" s="76"/>
      <c r="I584" s="76"/>
      <c r="J584" s="76"/>
      <c r="K584" s="112"/>
    </row>
    <row r="585" spans="3:11" ht="18.75" x14ac:dyDescent="0.25">
      <c r="C585" s="210" t="e">
        <f>IFERROR(VLOOKUP(D584,'1. Desarrollo e Innov. Curricu.'!$F:$G,2,FALSE),IFERROR(VLOOKUP(D584,'2. Investigación Científica'!$F:$G,2,FALSE),IFERROR(VLOOKUP(D584,'3. Vinculación Univ. Sociedad'!$F:$G,2,FALSE),IFERROR(VLOOKUP(D584,'4. Docencia y Profesorado Univ.'!$F:$G,2,FALSE),IFERROR(VLOOKUP(D584,'5. Estudiantes y Graduados'!$F:$G,2,FALSE),IFERROR(VLOOKUP(D584,'11. Gestion Administrativa'!$F:$G,2,FALSE),IFERROR(VLOOKUP(D584,'13. Gestión Académica'!$F:$G,2,FALSE),IFERROR(VLOOKUP(D584,'9. Asegura. de la Calid. y M'!$F:$G,2,FALSE),IFERROR(VLOOKUP(D584,'6. Gestión del Conocimiento'!$F:$G,2,FALSE),IFERROR(VLOOKUP(D584,'15. Gobernabilidad y Proceso...'!$F:$G,2,FALSE),IFERROR(VLOOKUP(D584,'12. Gestión del Talento Humano'!$F:$G,2,FALSE),IFERROR(VLOOKUP(D584,'14. Internacional... de la E.S.'!$F:$G,2,FALSE),IFERROR(VLOOKUP(D584,'10. Posgrado'!$F:$G,2,FALSE),IFERROR(VLOOKUP(D584,'17. Gestión TIC'!$F:$G,2,FALSE),IFERROR(VLOOKUP(D584,'16. Desa. del Sistema Educ.Sup.'!$F:$G,2,FALSE),IFERROR(VLOOKUP(D584,'8. Cultura de Inno. Insti...'!$F:$G,2,FALSE),VLOOKUP(D584,'7. Lo Esencial de la Reforma U.'!$F:$G,2,0)))))))))))))))))</f>
        <v>#N/A</v>
      </c>
      <c r="D585" s="31"/>
      <c r="E585" s="93"/>
      <c r="F585" s="93"/>
      <c r="G585" s="93"/>
      <c r="H585" s="76"/>
      <c r="I585" s="76"/>
      <c r="J585" s="76"/>
      <c r="K585" s="112"/>
    </row>
    <row r="586" spans="3:11" ht="15.75" thickBot="1" x14ac:dyDescent="0.3">
      <c r="F586" s="93"/>
      <c r="G586" s="76"/>
      <c r="H586" s="76"/>
      <c r="I586" s="76"/>
    </row>
    <row r="587" spans="3:11" ht="30.75" thickBot="1" x14ac:dyDescent="0.3">
      <c r="C587" s="129" t="s">
        <v>44</v>
      </c>
      <c r="D587" s="129" t="s">
        <v>55</v>
      </c>
      <c r="E587" s="136" t="s">
        <v>57</v>
      </c>
      <c r="F587" s="135" t="s">
        <v>27</v>
      </c>
      <c r="G587" s="133" t="s">
        <v>130</v>
      </c>
      <c r="H587" s="136" t="s">
        <v>46</v>
      </c>
      <c r="I587" s="133" t="s">
        <v>131</v>
      </c>
      <c r="J587" s="133" t="s">
        <v>409</v>
      </c>
      <c r="K587" s="133" t="s">
        <v>410</v>
      </c>
    </row>
    <row r="588" spans="3:11" x14ac:dyDescent="0.25">
      <c r="C588" s="220" t="s">
        <v>438</v>
      </c>
      <c r="D588" s="221"/>
      <c r="E588" s="219">
        <f>HLOOKUP(C588,$AH$2:$BU$3,2,0)</f>
        <v>620</v>
      </c>
      <c r="F588" s="97">
        <f t="shared" ref="F588:F622" si="33">D588*E588</f>
        <v>0</v>
      </c>
      <c r="G588" s="161"/>
      <c r="H588" s="142"/>
      <c r="I588" s="130" t="e">
        <f>VLOOKUP(H588,Presupuesto!$B$11:$C$565,2,0)</f>
        <v>#N/A</v>
      </c>
      <c r="J588" s="218" t="s">
        <v>1472</v>
      </c>
      <c r="K588" s="98" t="s">
        <v>393</v>
      </c>
    </row>
    <row r="589" spans="3:11" x14ac:dyDescent="0.25">
      <c r="C589" s="141"/>
      <c r="D589" s="158"/>
      <c r="E589" s="123"/>
      <c r="F589" s="97">
        <f t="shared" si="33"/>
        <v>0</v>
      </c>
      <c r="G589" s="161"/>
      <c r="H589" s="142"/>
      <c r="I589" s="130" t="e">
        <f>VLOOKUP(H589,Presupuesto!$B$11:$C$565,2,0)</f>
        <v>#N/A</v>
      </c>
      <c r="J589" s="98" t="str">
        <f>$J$588</f>
        <v>Desarrollo del Sistema de Educación Superior</v>
      </c>
      <c r="K589" s="98" t="s">
        <v>411</v>
      </c>
    </row>
    <row r="590" spans="3:11" x14ac:dyDescent="0.25">
      <c r="C590" s="141"/>
      <c r="D590" s="158"/>
      <c r="E590" s="123"/>
      <c r="F590" s="97">
        <f t="shared" si="33"/>
        <v>0</v>
      </c>
      <c r="G590" s="161"/>
      <c r="H590" s="142"/>
      <c r="I590" s="130" t="e">
        <f>VLOOKUP(H590,Presupuesto!$B$11:$C$565,2,0)</f>
        <v>#N/A</v>
      </c>
      <c r="J590" s="98" t="str">
        <f t="shared" ref="J590:J622" si="34">$J$588</f>
        <v>Desarrollo del Sistema de Educación Superior</v>
      </c>
      <c r="K590" s="98" t="s">
        <v>411</v>
      </c>
    </row>
    <row r="591" spans="3:11" x14ac:dyDescent="0.25">
      <c r="C591" s="141"/>
      <c r="D591" s="158"/>
      <c r="E591" s="123"/>
      <c r="F591" s="97">
        <f t="shared" si="33"/>
        <v>0</v>
      </c>
      <c r="G591" s="161"/>
      <c r="H591" s="142"/>
      <c r="I591" s="130" t="e">
        <f>VLOOKUP(H591,Presupuesto!$B$11:$C$565,2,0)</f>
        <v>#N/A</v>
      </c>
      <c r="J591" s="98" t="str">
        <f t="shared" si="34"/>
        <v>Desarrollo del Sistema de Educación Superior</v>
      </c>
      <c r="K591" s="98" t="s">
        <v>411</v>
      </c>
    </row>
    <row r="592" spans="3:11" x14ac:dyDescent="0.25">
      <c r="C592" s="141"/>
      <c r="D592" s="158"/>
      <c r="E592" s="123"/>
      <c r="F592" s="97">
        <f t="shared" si="33"/>
        <v>0</v>
      </c>
      <c r="G592" s="161"/>
      <c r="H592" s="142"/>
      <c r="I592" s="130" t="e">
        <f>VLOOKUP(H592,Presupuesto!$B$11:$C$565,2,0)</f>
        <v>#N/A</v>
      </c>
      <c r="J592" s="98" t="str">
        <f t="shared" si="34"/>
        <v>Desarrollo del Sistema de Educación Superior</v>
      </c>
      <c r="K592" s="98" t="s">
        <v>411</v>
      </c>
    </row>
    <row r="593" spans="3:11" x14ac:dyDescent="0.25">
      <c r="C593" s="141"/>
      <c r="D593" s="158"/>
      <c r="E593" s="123"/>
      <c r="F593" s="97">
        <f t="shared" si="33"/>
        <v>0</v>
      </c>
      <c r="G593" s="161"/>
      <c r="H593" s="142"/>
      <c r="I593" s="130" t="e">
        <f>VLOOKUP(H593,Presupuesto!$B$11:$C$565,2,0)</f>
        <v>#N/A</v>
      </c>
      <c r="J593" s="98" t="str">
        <f t="shared" si="34"/>
        <v>Desarrollo del Sistema de Educación Superior</v>
      </c>
      <c r="K593" s="98" t="s">
        <v>400</v>
      </c>
    </row>
    <row r="594" spans="3:11" x14ac:dyDescent="0.25">
      <c r="C594" s="141"/>
      <c r="D594" s="158"/>
      <c r="E594" s="123"/>
      <c r="F594" s="97">
        <f t="shared" si="33"/>
        <v>0</v>
      </c>
      <c r="G594" s="161"/>
      <c r="H594" s="142"/>
      <c r="I594" s="130" t="e">
        <f>VLOOKUP(H594,Presupuesto!$B$11:$C$565,2,0)</f>
        <v>#N/A</v>
      </c>
      <c r="J594" s="98" t="str">
        <f t="shared" si="34"/>
        <v>Desarrollo del Sistema de Educación Superior</v>
      </c>
      <c r="K594" s="98" t="s">
        <v>411</v>
      </c>
    </row>
    <row r="595" spans="3:11" x14ac:dyDescent="0.25">
      <c r="C595" s="141"/>
      <c r="D595" s="158"/>
      <c r="E595" s="123"/>
      <c r="F595" s="97">
        <f t="shared" si="33"/>
        <v>0</v>
      </c>
      <c r="G595" s="161"/>
      <c r="H595" s="142"/>
      <c r="I595" s="130" t="e">
        <f>VLOOKUP(H595,Presupuesto!$B$11:$C$565,2,0)</f>
        <v>#N/A</v>
      </c>
      <c r="J595" s="98" t="str">
        <f t="shared" si="34"/>
        <v>Desarrollo del Sistema de Educación Superior</v>
      </c>
      <c r="K595" s="98" t="s">
        <v>411</v>
      </c>
    </row>
    <row r="596" spans="3:11" x14ac:dyDescent="0.25">
      <c r="C596" s="141"/>
      <c r="D596" s="158"/>
      <c r="E596" s="123"/>
      <c r="F596" s="97">
        <f t="shared" si="33"/>
        <v>0</v>
      </c>
      <c r="G596" s="161"/>
      <c r="H596" s="142"/>
      <c r="I596" s="130" t="e">
        <f>VLOOKUP(H596,Presupuesto!$B$11:$C$565,2,0)</f>
        <v>#N/A</v>
      </c>
      <c r="J596" s="98" t="str">
        <f t="shared" si="34"/>
        <v>Desarrollo del Sistema de Educación Superior</v>
      </c>
      <c r="K596" s="98" t="s">
        <v>411</v>
      </c>
    </row>
    <row r="597" spans="3:11" x14ac:dyDescent="0.25">
      <c r="C597" s="141"/>
      <c r="D597" s="158"/>
      <c r="E597" s="123"/>
      <c r="F597" s="97">
        <f t="shared" si="33"/>
        <v>0</v>
      </c>
      <c r="G597" s="161"/>
      <c r="H597" s="142"/>
      <c r="I597" s="130" t="e">
        <f>VLOOKUP(H597,Presupuesto!$B$11:$C$565,2,0)</f>
        <v>#N/A</v>
      </c>
      <c r="J597" s="98" t="str">
        <f t="shared" si="34"/>
        <v>Desarrollo del Sistema de Educación Superior</v>
      </c>
      <c r="K597" s="98" t="s">
        <v>411</v>
      </c>
    </row>
    <row r="598" spans="3:11" x14ac:dyDescent="0.25">
      <c r="C598" s="141"/>
      <c r="D598" s="158"/>
      <c r="E598" s="123"/>
      <c r="F598" s="97">
        <f t="shared" si="33"/>
        <v>0</v>
      </c>
      <c r="G598" s="161"/>
      <c r="H598" s="142"/>
      <c r="I598" s="130" t="e">
        <f>VLOOKUP(H598,Presupuesto!$B$11:$C$565,2,0)</f>
        <v>#N/A</v>
      </c>
      <c r="J598" s="98" t="str">
        <f t="shared" si="34"/>
        <v>Desarrollo del Sistema de Educación Superior</v>
      </c>
      <c r="K598" s="98" t="s">
        <v>411</v>
      </c>
    </row>
    <row r="599" spans="3:11" x14ac:dyDescent="0.25">
      <c r="C599" s="141"/>
      <c r="D599" s="158"/>
      <c r="E599" s="123"/>
      <c r="F599" s="97">
        <f t="shared" si="33"/>
        <v>0</v>
      </c>
      <c r="G599" s="161"/>
      <c r="H599" s="142"/>
      <c r="I599" s="130" t="e">
        <f>VLOOKUP(H599,Presupuesto!$B$11:$C$565,2,0)</f>
        <v>#N/A</v>
      </c>
      <c r="J599" s="98" t="str">
        <f t="shared" si="34"/>
        <v>Desarrollo del Sistema de Educación Superior</v>
      </c>
      <c r="K599" s="98" t="s">
        <v>411</v>
      </c>
    </row>
    <row r="600" spans="3:11" x14ac:dyDescent="0.25">
      <c r="C600" s="141"/>
      <c r="D600" s="158"/>
      <c r="E600" s="123"/>
      <c r="F600" s="97">
        <f t="shared" si="33"/>
        <v>0</v>
      </c>
      <c r="G600" s="161"/>
      <c r="H600" s="142"/>
      <c r="I600" s="130" t="e">
        <f>VLOOKUP(H600,Presupuesto!$B$11:$C$565,2,0)</f>
        <v>#N/A</v>
      </c>
      <c r="J600" s="98" t="str">
        <f t="shared" si="34"/>
        <v>Desarrollo del Sistema de Educación Superior</v>
      </c>
      <c r="K600" s="98" t="s">
        <v>411</v>
      </c>
    </row>
    <row r="601" spans="3:11" x14ac:dyDescent="0.25">
      <c r="C601" s="141"/>
      <c r="D601" s="158"/>
      <c r="E601" s="123"/>
      <c r="F601" s="97">
        <f t="shared" si="33"/>
        <v>0</v>
      </c>
      <c r="G601" s="161"/>
      <c r="H601" s="142"/>
      <c r="I601" s="130" t="e">
        <f>VLOOKUP(H601,Presupuesto!$B$11:$C$565,2,0)</f>
        <v>#N/A</v>
      </c>
      <c r="J601" s="98" t="str">
        <f t="shared" si="34"/>
        <v>Desarrollo del Sistema de Educación Superior</v>
      </c>
      <c r="K601" s="98" t="s">
        <v>411</v>
      </c>
    </row>
    <row r="602" spans="3:11" x14ac:dyDescent="0.25">
      <c r="C602" s="141"/>
      <c r="D602" s="158"/>
      <c r="E602" s="123"/>
      <c r="F602" s="97">
        <f t="shared" si="33"/>
        <v>0</v>
      </c>
      <c r="G602" s="161"/>
      <c r="H602" s="142"/>
      <c r="I602" s="130" t="e">
        <f>VLOOKUP(H602,Presupuesto!$B$11:$C$565,2,0)</f>
        <v>#N/A</v>
      </c>
      <c r="J602" s="98" t="str">
        <f t="shared" si="34"/>
        <v>Desarrollo del Sistema de Educación Superior</v>
      </c>
      <c r="K602" s="98" t="s">
        <v>411</v>
      </c>
    </row>
    <row r="603" spans="3:11" x14ac:dyDescent="0.25">
      <c r="C603" s="141"/>
      <c r="D603" s="158"/>
      <c r="E603" s="123"/>
      <c r="F603" s="97">
        <f t="shared" si="33"/>
        <v>0</v>
      </c>
      <c r="G603" s="161"/>
      <c r="H603" s="142"/>
      <c r="I603" s="130" t="e">
        <f>VLOOKUP(H603,Presupuesto!$B$11:$C$565,2,0)</f>
        <v>#N/A</v>
      </c>
      <c r="J603" s="98" t="str">
        <f t="shared" si="34"/>
        <v>Desarrollo del Sistema de Educación Superior</v>
      </c>
      <c r="K603" s="98" t="s">
        <v>411</v>
      </c>
    </row>
    <row r="604" spans="3:11" x14ac:dyDescent="0.25">
      <c r="C604" s="141"/>
      <c r="D604" s="158"/>
      <c r="E604" s="123"/>
      <c r="F604" s="97">
        <f t="shared" si="33"/>
        <v>0</v>
      </c>
      <c r="G604" s="161"/>
      <c r="H604" s="142"/>
      <c r="I604" s="130" t="e">
        <f>VLOOKUP(H604,Presupuesto!$B$11:$C$565,2,0)</f>
        <v>#N/A</v>
      </c>
      <c r="J604" s="98" t="str">
        <f t="shared" si="34"/>
        <v>Desarrollo del Sistema de Educación Superior</v>
      </c>
      <c r="K604" s="98" t="s">
        <v>411</v>
      </c>
    </row>
    <row r="605" spans="3:11" x14ac:dyDescent="0.25">
      <c r="C605" s="141"/>
      <c r="D605" s="158"/>
      <c r="E605" s="123"/>
      <c r="F605" s="97">
        <f t="shared" si="33"/>
        <v>0</v>
      </c>
      <c r="G605" s="161"/>
      <c r="H605" s="142"/>
      <c r="I605" s="130" t="e">
        <f>VLOOKUP(H605,Presupuesto!$B$11:$C$565,2,0)</f>
        <v>#N/A</v>
      </c>
      <c r="J605" s="98" t="str">
        <f t="shared" si="34"/>
        <v>Desarrollo del Sistema de Educación Superior</v>
      </c>
      <c r="K605" s="98" t="s">
        <v>411</v>
      </c>
    </row>
    <row r="606" spans="3:11" x14ac:dyDescent="0.25">
      <c r="C606" s="141"/>
      <c r="D606" s="158"/>
      <c r="E606" s="123"/>
      <c r="F606" s="97">
        <f t="shared" si="33"/>
        <v>0</v>
      </c>
      <c r="G606" s="161"/>
      <c r="H606" s="142"/>
      <c r="I606" s="130" t="e">
        <f>VLOOKUP(H606,Presupuesto!$B$11:$C$565,2,0)</f>
        <v>#N/A</v>
      </c>
      <c r="J606" s="98" t="str">
        <f t="shared" si="34"/>
        <v>Desarrollo del Sistema de Educación Superior</v>
      </c>
      <c r="K606" s="98" t="s">
        <v>411</v>
      </c>
    </row>
    <row r="607" spans="3:11" x14ac:dyDescent="0.25">
      <c r="C607" s="141"/>
      <c r="D607" s="158"/>
      <c r="E607" s="123"/>
      <c r="F607" s="97">
        <f t="shared" si="33"/>
        <v>0</v>
      </c>
      <c r="G607" s="161"/>
      <c r="H607" s="142"/>
      <c r="I607" s="130" t="e">
        <f>VLOOKUP(H607,Presupuesto!$B$11:$C$565,2,0)</f>
        <v>#N/A</v>
      </c>
      <c r="J607" s="98" t="str">
        <f t="shared" si="34"/>
        <v>Desarrollo del Sistema de Educación Superior</v>
      </c>
      <c r="K607" s="98" t="s">
        <v>411</v>
      </c>
    </row>
    <row r="608" spans="3:11" x14ac:dyDescent="0.25">
      <c r="C608" s="141"/>
      <c r="D608" s="158"/>
      <c r="E608" s="123"/>
      <c r="F608" s="97">
        <f t="shared" si="33"/>
        <v>0</v>
      </c>
      <c r="G608" s="161"/>
      <c r="H608" s="142"/>
      <c r="I608" s="130" t="e">
        <f>VLOOKUP(H608,Presupuesto!$B$11:$C$565,2,0)</f>
        <v>#N/A</v>
      </c>
      <c r="J608" s="98" t="str">
        <f t="shared" si="34"/>
        <v>Desarrollo del Sistema de Educación Superior</v>
      </c>
      <c r="K608" s="98" t="s">
        <v>411</v>
      </c>
    </row>
    <row r="609" spans="3:11" x14ac:dyDescent="0.25">
      <c r="C609" s="141"/>
      <c r="D609" s="158"/>
      <c r="E609" s="123"/>
      <c r="F609" s="97">
        <f t="shared" si="33"/>
        <v>0</v>
      </c>
      <c r="G609" s="161"/>
      <c r="H609" s="142"/>
      <c r="I609" s="130" t="e">
        <f>VLOOKUP(H609,Presupuesto!$B$11:$C$565,2,0)</f>
        <v>#N/A</v>
      </c>
      <c r="J609" s="98" t="str">
        <f t="shared" si="34"/>
        <v>Desarrollo del Sistema de Educación Superior</v>
      </c>
      <c r="K609" s="98" t="s">
        <v>411</v>
      </c>
    </row>
    <row r="610" spans="3:11" x14ac:dyDescent="0.25">
      <c r="C610" s="143"/>
      <c r="D610" s="151"/>
      <c r="E610" s="118"/>
      <c r="F610" s="97">
        <f t="shared" si="33"/>
        <v>0</v>
      </c>
      <c r="G610" s="161"/>
      <c r="H610" s="144"/>
      <c r="I610" s="130" t="e">
        <f>VLOOKUP(H610,Presupuesto!$B$11:$C$565,2,0)</f>
        <v>#N/A</v>
      </c>
      <c r="J610" s="98" t="str">
        <f t="shared" si="34"/>
        <v>Desarrollo del Sistema de Educación Superior</v>
      </c>
      <c r="K610" s="98" t="s">
        <v>411</v>
      </c>
    </row>
    <row r="611" spans="3:11" x14ac:dyDescent="0.25">
      <c r="C611" s="143"/>
      <c r="D611" s="151"/>
      <c r="E611" s="118"/>
      <c r="F611" s="97">
        <f t="shared" si="33"/>
        <v>0</v>
      </c>
      <c r="G611" s="161"/>
      <c r="H611" s="144"/>
      <c r="I611" s="130" t="e">
        <f>VLOOKUP(H611,Presupuesto!$B$11:$C$565,2,0)</f>
        <v>#N/A</v>
      </c>
      <c r="J611" s="98" t="str">
        <f t="shared" si="34"/>
        <v>Desarrollo del Sistema de Educación Superior</v>
      </c>
      <c r="K611" s="98" t="s">
        <v>411</v>
      </c>
    </row>
    <row r="612" spans="3:11" x14ac:dyDescent="0.25">
      <c r="C612" s="143"/>
      <c r="D612" s="151"/>
      <c r="E612" s="118"/>
      <c r="F612" s="97">
        <f t="shared" si="33"/>
        <v>0</v>
      </c>
      <c r="G612" s="161"/>
      <c r="H612" s="144"/>
      <c r="I612" s="130" t="e">
        <f>VLOOKUP(H612,Presupuesto!$B$11:$C$565,2,0)</f>
        <v>#N/A</v>
      </c>
      <c r="J612" s="98" t="str">
        <f t="shared" si="34"/>
        <v>Desarrollo del Sistema de Educación Superior</v>
      </c>
      <c r="K612" s="98" t="s">
        <v>411</v>
      </c>
    </row>
    <row r="613" spans="3:11" x14ac:dyDescent="0.25">
      <c r="C613" s="143"/>
      <c r="D613" s="151"/>
      <c r="E613" s="118"/>
      <c r="F613" s="97">
        <f t="shared" si="33"/>
        <v>0</v>
      </c>
      <c r="G613" s="161"/>
      <c r="H613" s="144"/>
      <c r="I613" s="130" t="e">
        <f>VLOOKUP(H613,Presupuesto!$B$11:$C$565,2,0)</f>
        <v>#N/A</v>
      </c>
      <c r="J613" s="98" t="str">
        <f t="shared" si="34"/>
        <v>Desarrollo del Sistema de Educación Superior</v>
      </c>
      <c r="K613" s="98" t="s">
        <v>411</v>
      </c>
    </row>
    <row r="614" spans="3:11" x14ac:dyDescent="0.25">
      <c r="C614" s="143"/>
      <c r="D614" s="151"/>
      <c r="E614" s="118"/>
      <c r="F614" s="97">
        <f t="shared" si="33"/>
        <v>0</v>
      </c>
      <c r="G614" s="161"/>
      <c r="H614" s="144"/>
      <c r="I614" s="130" t="e">
        <f>VLOOKUP(H614,Presupuesto!$B$11:$C$565,2,0)</f>
        <v>#N/A</v>
      </c>
      <c r="J614" s="98" t="str">
        <f t="shared" si="34"/>
        <v>Desarrollo del Sistema de Educación Superior</v>
      </c>
      <c r="K614" s="98" t="s">
        <v>411</v>
      </c>
    </row>
    <row r="615" spans="3:11" x14ac:dyDescent="0.25">
      <c r="C615" s="143"/>
      <c r="D615" s="151"/>
      <c r="E615" s="118"/>
      <c r="F615" s="97">
        <f t="shared" si="33"/>
        <v>0</v>
      </c>
      <c r="G615" s="161"/>
      <c r="H615" s="144"/>
      <c r="I615" s="130" t="e">
        <f>VLOOKUP(H615,Presupuesto!$B$11:$C$565,2,0)</f>
        <v>#N/A</v>
      </c>
      <c r="J615" s="98" t="str">
        <f t="shared" si="34"/>
        <v>Desarrollo del Sistema de Educación Superior</v>
      </c>
      <c r="K615" s="98" t="s">
        <v>411</v>
      </c>
    </row>
    <row r="616" spans="3:11" x14ac:dyDescent="0.25">
      <c r="C616" s="143"/>
      <c r="D616" s="151"/>
      <c r="E616" s="118"/>
      <c r="F616" s="97">
        <f t="shared" si="33"/>
        <v>0</v>
      </c>
      <c r="G616" s="161"/>
      <c r="H616" s="144"/>
      <c r="I616" s="130" t="e">
        <f>VLOOKUP(H616,Presupuesto!$B$11:$C$565,2,0)</f>
        <v>#N/A</v>
      </c>
      <c r="J616" s="98" t="str">
        <f t="shared" si="34"/>
        <v>Desarrollo del Sistema de Educación Superior</v>
      </c>
      <c r="K616" s="98" t="s">
        <v>411</v>
      </c>
    </row>
    <row r="617" spans="3:11" x14ac:dyDescent="0.25">
      <c r="C617" s="143"/>
      <c r="D617" s="151"/>
      <c r="E617" s="118"/>
      <c r="F617" s="97">
        <f t="shared" si="33"/>
        <v>0</v>
      </c>
      <c r="G617" s="161"/>
      <c r="H617" s="144"/>
      <c r="I617" s="130" t="e">
        <f>VLOOKUP(H617,Presupuesto!$B$11:$C$565,2,0)</f>
        <v>#N/A</v>
      </c>
      <c r="J617" s="98" t="str">
        <f t="shared" si="34"/>
        <v>Desarrollo del Sistema de Educación Superior</v>
      </c>
      <c r="K617" s="98" t="s">
        <v>411</v>
      </c>
    </row>
    <row r="618" spans="3:11" x14ac:dyDescent="0.25">
      <c r="C618" s="145"/>
      <c r="D618" s="151"/>
      <c r="E618" s="118"/>
      <c r="F618" s="97">
        <f t="shared" si="33"/>
        <v>0</v>
      </c>
      <c r="G618" s="161"/>
      <c r="H618" s="146"/>
      <c r="I618" s="130" t="e">
        <f>VLOOKUP(H618,Presupuesto!$B$11:$C$565,2,0)</f>
        <v>#N/A</v>
      </c>
      <c r="J618" s="98" t="str">
        <f t="shared" si="34"/>
        <v>Desarrollo del Sistema de Educación Superior</v>
      </c>
      <c r="K618" s="98" t="s">
        <v>402</v>
      </c>
    </row>
    <row r="619" spans="3:11" x14ac:dyDescent="0.25">
      <c r="C619" s="145"/>
      <c r="D619" s="151"/>
      <c r="E619" s="118"/>
      <c r="F619" s="97">
        <f t="shared" si="33"/>
        <v>0</v>
      </c>
      <c r="G619" s="161"/>
      <c r="H619" s="146"/>
      <c r="I619" s="130" t="e">
        <f>VLOOKUP(H619,Presupuesto!$B$11:$C$565,2,0)</f>
        <v>#N/A</v>
      </c>
      <c r="J619" s="98" t="str">
        <f t="shared" si="34"/>
        <v>Desarrollo del Sistema de Educación Superior</v>
      </c>
      <c r="K619" s="98" t="s">
        <v>411</v>
      </c>
    </row>
    <row r="620" spans="3:11" x14ac:dyDescent="0.25">
      <c r="C620" s="145"/>
      <c r="D620" s="151"/>
      <c r="E620" s="118"/>
      <c r="F620" s="97">
        <f t="shared" si="33"/>
        <v>0</v>
      </c>
      <c r="G620" s="161"/>
      <c r="H620" s="146"/>
      <c r="I620" s="130" t="e">
        <f>VLOOKUP(H620,Presupuesto!$B$11:$C$565,2,0)</f>
        <v>#N/A</v>
      </c>
      <c r="J620" s="98" t="str">
        <f t="shared" si="34"/>
        <v>Desarrollo del Sistema de Educación Superior</v>
      </c>
      <c r="K620" s="98" t="s">
        <v>411</v>
      </c>
    </row>
    <row r="621" spans="3:11" x14ac:dyDescent="0.25">
      <c r="C621" s="145"/>
      <c r="D621" s="151"/>
      <c r="E621" s="118"/>
      <c r="F621" s="97">
        <f t="shared" si="33"/>
        <v>0</v>
      </c>
      <c r="G621" s="161"/>
      <c r="H621" s="146"/>
      <c r="I621" s="130" t="e">
        <f>VLOOKUP(H621,Presupuesto!$B$11:$C$565,2,0)</f>
        <v>#N/A</v>
      </c>
      <c r="J621" s="98" t="str">
        <f t="shared" si="34"/>
        <v>Desarrollo del Sistema de Educación Superior</v>
      </c>
      <c r="K621" s="98" t="s">
        <v>411</v>
      </c>
    </row>
    <row r="622" spans="3:11" ht="15.75" thickBot="1" x14ac:dyDescent="0.3">
      <c r="C622" s="147"/>
      <c r="D622" s="159"/>
      <c r="E622" s="103"/>
      <c r="F622" s="105">
        <f t="shared" si="33"/>
        <v>0</v>
      </c>
      <c r="G622" s="162"/>
      <c r="H622" s="148"/>
      <c r="I622" s="132" t="e">
        <f>VLOOKUP(H622,Presupuesto!$B$11:$C$565,2,0)</f>
        <v>#N/A</v>
      </c>
      <c r="J622" s="106" t="str">
        <f t="shared" si="34"/>
        <v>Desarrollo del Sistema de Educación Superior</v>
      </c>
      <c r="K622" s="124" t="s">
        <v>393</v>
      </c>
    </row>
    <row r="624" spans="3:11" ht="15.75" thickBot="1" x14ac:dyDescent="0.3"/>
    <row r="625" spans="3:11" ht="15.75" thickBot="1" x14ac:dyDescent="0.3">
      <c r="C625" s="157" t="s">
        <v>53</v>
      </c>
      <c r="D625" s="367">
        <f>SUM(F632:F666)</f>
        <v>0</v>
      </c>
      <c r="F625" s="70"/>
      <c r="G625" s="79"/>
      <c r="H625" s="70"/>
      <c r="I625" s="70"/>
    </row>
    <row r="626" spans="3:11" x14ac:dyDescent="0.25">
      <c r="C626" s="70"/>
      <c r="D626" s="31"/>
      <c r="E626" s="93"/>
      <c r="F626" s="93"/>
      <c r="G626" s="93"/>
      <c r="H626" s="76"/>
      <c r="I626" s="76"/>
      <c r="J626" s="76"/>
      <c r="K626" s="112"/>
    </row>
    <row r="627" spans="3:11" x14ac:dyDescent="0.25">
      <c r="C627" s="70"/>
      <c r="D627" s="31"/>
      <c r="E627" s="93"/>
      <c r="F627" s="93"/>
      <c r="G627" s="93"/>
      <c r="H627" s="76"/>
      <c r="I627" s="76"/>
      <c r="J627" s="76"/>
      <c r="K627" s="112"/>
    </row>
    <row r="628" spans="3:11" ht="15.75" x14ac:dyDescent="0.25">
      <c r="C628" s="202" t="s">
        <v>391</v>
      </c>
      <c r="D628" s="363"/>
      <c r="E628" s="93"/>
      <c r="F628" s="93"/>
      <c r="G628" s="93"/>
      <c r="H628" s="76"/>
      <c r="I628" s="76"/>
      <c r="J628" s="76"/>
      <c r="K628" s="112"/>
    </row>
    <row r="629" spans="3:11" ht="18.75" x14ac:dyDescent="0.25">
      <c r="C629" s="210" t="e">
        <f>IFERROR(VLOOKUP(D628,'1. Desarrollo e Innov. Curricu.'!$F:$G,2,FALSE),IFERROR(VLOOKUP(D628,'2. Investigación Científica'!$F:$G,2,FALSE),IFERROR(VLOOKUP(D628,'3. Vinculación Univ. Sociedad'!$F:$G,2,FALSE),IFERROR(VLOOKUP(D628,'4. Docencia y Profesorado Univ.'!$F:$G,2,FALSE),IFERROR(VLOOKUP(D628,'5. Estudiantes y Graduados'!$F:$G,2,FALSE),IFERROR(VLOOKUP(D628,'11. Gestion Administrativa'!$F:$G,2,FALSE),IFERROR(VLOOKUP(D628,'13. Gestión Académica'!$F:$G,2,FALSE),IFERROR(VLOOKUP(D628,'9. Asegura. de la Calid. y M'!$F:$G,2,FALSE),IFERROR(VLOOKUP(D628,'6. Gestión del Conocimiento'!$F:$G,2,FALSE),IFERROR(VLOOKUP(D628,'15. Gobernabilidad y Proceso...'!$F:$G,2,FALSE),IFERROR(VLOOKUP(D628,'12. Gestión del Talento Humano'!$F:$G,2,FALSE),IFERROR(VLOOKUP(D628,'14. Internacional... de la E.S.'!$F:$G,2,FALSE),IFERROR(VLOOKUP(D628,'10. Posgrado'!$F:$G,2,FALSE),IFERROR(VLOOKUP(D628,'17. Gestión TIC'!$F:$G,2,FALSE),IFERROR(VLOOKUP(D628,'16. Desa. del Sistema Educ.Sup.'!$F:$G,2,FALSE),IFERROR(VLOOKUP(D628,'8. Cultura de Inno. Insti...'!$F:$G,2,FALSE),VLOOKUP(D628,'7. Lo Esencial de la Reforma U.'!$F:$G,2,0)))))))))))))))))</f>
        <v>#N/A</v>
      </c>
      <c r="D629" s="31"/>
      <c r="E629" s="93"/>
      <c r="F629" s="93"/>
      <c r="G629" s="93"/>
      <c r="H629" s="76"/>
      <c r="I629" s="76"/>
      <c r="J629" s="76"/>
      <c r="K629" s="112"/>
    </row>
    <row r="630" spans="3:11" ht="15.75" thickBot="1" x14ac:dyDescent="0.3">
      <c r="F630" s="93"/>
      <c r="G630" s="76"/>
      <c r="H630" s="76"/>
      <c r="I630" s="76"/>
    </row>
    <row r="631" spans="3:11" ht="30.75" thickBot="1" x14ac:dyDescent="0.3">
      <c r="C631" s="129" t="s">
        <v>44</v>
      </c>
      <c r="D631" s="129" t="s">
        <v>55</v>
      </c>
      <c r="E631" s="136" t="s">
        <v>57</v>
      </c>
      <c r="F631" s="135" t="s">
        <v>27</v>
      </c>
      <c r="G631" s="133" t="s">
        <v>130</v>
      </c>
      <c r="H631" s="136" t="s">
        <v>46</v>
      </c>
      <c r="I631" s="133" t="s">
        <v>131</v>
      </c>
      <c r="J631" s="133" t="s">
        <v>409</v>
      </c>
      <c r="K631" s="133" t="s">
        <v>410</v>
      </c>
    </row>
    <row r="632" spans="3:11" x14ac:dyDescent="0.25">
      <c r="C632" s="220" t="s">
        <v>438</v>
      </c>
      <c r="D632" s="221"/>
      <c r="E632" s="219">
        <f>HLOOKUP(C632,$AH$2:$BU$3,2,0)</f>
        <v>620</v>
      </c>
      <c r="F632" s="97">
        <f t="shared" ref="F632:F666" si="35">D632*E632</f>
        <v>0</v>
      </c>
      <c r="G632" s="161"/>
      <c r="H632" s="142"/>
      <c r="I632" s="130" t="e">
        <f>VLOOKUP(H632,Presupuesto!$B$11:$C$565,2,0)</f>
        <v>#N/A</v>
      </c>
      <c r="J632" s="218" t="s">
        <v>1472</v>
      </c>
      <c r="K632" s="98" t="s">
        <v>393</v>
      </c>
    </row>
    <row r="633" spans="3:11" x14ac:dyDescent="0.25">
      <c r="C633" s="141"/>
      <c r="D633" s="158"/>
      <c r="E633" s="123"/>
      <c r="F633" s="97">
        <f t="shared" si="35"/>
        <v>0</v>
      </c>
      <c r="G633" s="161"/>
      <c r="H633" s="142"/>
      <c r="I633" s="130" t="e">
        <f>VLOOKUP(H633,Presupuesto!$B$11:$C$565,2,0)</f>
        <v>#N/A</v>
      </c>
      <c r="J633" s="98" t="str">
        <f>$J$632</f>
        <v>Desarrollo del Sistema de Educación Superior</v>
      </c>
      <c r="K633" s="98" t="s">
        <v>411</v>
      </c>
    </row>
    <row r="634" spans="3:11" x14ac:dyDescent="0.25">
      <c r="C634" s="141"/>
      <c r="D634" s="158"/>
      <c r="E634" s="123"/>
      <c r="F634" s="97">
        <f t="shared" si="35"/>
        <v>0</v>
      </c>
      <c r="G634" s="161"/>
      <c r="H634" s="142"/>
      <c r="I634" s="130" t="e">
        <f>VLOOKUP(H634,Presupuesto!$B$11:$C$565,2,0)</f>
        <v>#N/A</v>
      </c>
      <c r="J634" s="98" t="str">
        <f t="shared" ref="J634:J666" si="36">$J$632</f>
        <v>Desarrollo del Sistema de Educación Superior</v>
      </c>
      <c r="K634" s="98" t="s">
        <v>411</v>
      </c>
    </row>
    <row r="635" spans="3:11" x14ac:dyDescent="0.25">
      <c r="C635" s="141"/>
      <c r="D635" s="158"/>
      <c r="E635" s="123"/>
      <c r="F635" s="97">
        <f t="shared" si="35"/>
        <v>0</v>
      </c>
      <c r="G635" s="161"/>
      <c r="H635" s="142"/>
      <c r="I635" s="130" t="e">
        <f>VLOOKUP(H635,Presupuesto!$B$11:$C$565,2,0)</f>
        <v>#N/A</v>
      </c>
      <c r="J635" s="98" t="str">
        <f t="shared" si="36"/>
        <v>Desarrollo del Sistema de Educación Superior</v>
      </c>
      <c r="K635" s="98" t="s">
        <v>411</v>
      </c>
    </row>
    <row r="636" spans="3:11" x14ac:dyDescent="0.25">
      <c r="C636" s="141"/>
      <c r="D636" s="158"/>
      <c r="E636" s="123"/>
      <c r="F636" s="97">
        <f t="shared" si="35"/>
        <v>0</v>
      </c>
      <c r="G636" s="161"/>
      <c r="H636" s="142"/>
      <c r="I636" s="130" t="e">
        <f>VLOOKUP(H636,Presupuesto!$B$11:$C$565,2,0)</f>
        <v>#N/A</v>
      </c>
      <c r="J636" s="98" t="str">
        <f t="shared" si="36"/>
        <v>Desarrollo del Sistema de Educación Superior</v>
      </c>
      <c r="K636" s="98" t="s">
        <v>411</v>
      </c>
    </row>
    <row r="637" spans="3:11" x14ac:dyDescent="0.25">
      <c r="C637" s="141"/>
      <c r="D637" s="158"/>
      <c r="E637" s="123"/>
      <c r="F637" s="97">
        <f t="shared" si="35"/>
        <v>0</v>
      </c>
      <c r="G637" s="161"/>
      <c r="H637" s="142"/>
      <c r="I637" s="130" t="e">
        <f>VLOOKUP(H637,Presupuesto!$B$11:$C$565,2,0)</f>
        <v>#N/A</v>
      </c>
      <c r="J637" s="98" t="str">
        <f t="shared" si="36"/>
        <v>Desarrollo del Sistema de Educación Superior</v>
      </c>
      <c r="K637" s="98" t="s">
        <v>400</v>
      </c>
    </row>
    <row r="638" spans="3:11" x14ac:dyDescent="0.25">
      <c r="C638" s="141"/>
      <c r="D638" s="158"/>
      <c r="E638" s="123"/>
      <c r="F638" s="97">
        <f t="shared" si="35"/>
        <v>0</v>
      </c>
      <c r="G638" s="161"/>
      <c r="H638" s="142"/>
      <c r="I638" s="130" t="e">
        <f>VLOOKUP(H638,Presupuesto!$B$11:$C$565,2,0)</f>
        <v>#N/A</v>
      </c>
      <c r="J638" s="98" t="str">
        <f t="shared" si="36"/>
        <v>Desarrollo del Sistema de Educación Superior</v>
      </c>
      <c r="K638" s="98" t="s">
        <v>411</v>
      </c>
    </row>
    <row r="639" spans="3:11" x14ac:dyDescent="0.25">
      <c r="C639" s="141"/>
      <c r="D639" s="158"/>
      <c r="E639" s="123"/>
      <c r="F639" s="97">
        <f t="shared" si="35"/>
        <v>0</v>
      </c>
      <c r="G639" s="161"/>
      <c r="H639" s="142"/>
      <c r="I639" s="130" t="e">
        <f>VLOOKUP(H639,Presupuesto!$B$11:$C$565,2,0)</f>
        <v>#N/A</v>
      </c>
      <c r="J639" s="98" t="str">
        <f t="shared" si="36"/>
        <v>Desarrollo del Sistema de Educación Superior</v>
      </c>
      <c r="K639" s="98" t="s">
        <v>411</v>
      </c>
    </row>
    <row r="640" spans="3:11" x14ac:dyDescent="0.25">
      <c r="C640" s="141"/>
      <c r="D640" s="158"/>
      <c r="E640" s="123"/>
      <c r="F640" s="97">
        <f t="shared" si="35"/>
        <v>0</v>
      </c>
      <c r="G640" s="161"/>
      <c r="H640" s="142"/>
      <c r="I640" s="130" t="e">
        <f>VLOOKUP(H640,Presupuesto!$B$11:$C$565,2,0)</f>
        <v>#N/A</v>
      </c>
      <c r="J640" s="98" t="str">
        <f t="shared" si="36"/>
        <v>Desarrollo del Sistema de Educación Superior</v>
      </c>
      <c r="K640" s="98" t="s">
        <v>411</v>
      </c>
    </row>
    <row r="641" spans="3:11" x14ac:dyDescent="0.25">
      <c r="C641" s="141"/>
      <c r="D641" s="158"/>
      <c r="E641" s="123"/>
      <c r="F641" s="97">
        <f t="shared" si="35"/>
        <v>0</v>
      </c>
      <c r="G641" s="161"/>
      <c r="H641" s="142"/>
      <c r="I641" s="130" t="e">
        <f>VLOOKUP(H641,Presupuesto!$B$11:$C$565,2,0)</f>
        <v>#N/A</v>
      </c>
      <c r="J641" s="98" t="str">
        <f t="shared" si="36"/>
        <v>Desarrollo del Sistema de Educación Superior</v>
      </c>
      <c r="K641" s="98" t="s">
        <v>411</v>
      </c>
    </row>
    <row r="642" spans="3:11" x14ac:dyDescent="0.25">
      <c r="C642" s="141"/>
      <c r="D642" s="158"/>
      <c r="E642" s="123"/>
      <c r="F642" s="97">
        <f t="shared" si="35"/>
        <v>0</v>
      </c>
      <c r="G642" s="161"/>
      <c r="H642" s="142"/>
      <c r="I642" s="130" t="e">
        <f>VLOOKUP(H642,Presupuesto!$B$11:$C$565,2,0)</f>
        <v>#N/A</v>
      </c>
      <c r="J642" s="98" t="str">
        <f t="shared" si="36"/>
        <v>Desarrollo del Sistema de Educación Superior</v>
      </c>
      <c r="K642" s="98" t="s">
        <v>411</v>
      </c>
    </row>
    <row r="643" spans="3:11" x14ac:dyDescent="0.25">
      <c r="C643" s="141"/>
      <c r="D643" s="158"/>
      <c r="E643" s="123"/>
      <c r="F643" s="97">
        <f t="shared" si="35"/>
        <v>0</v>
      </c>
      <c r="G643" s="161"/>
      <c r="H643" s="142"/>
      <c r="I643" s="130" t="e">
        <f>VLOOKUP(H643,Presupuesto!$B$11:$C$565,2,0)</f>
        <v>#N/A</v>
      </c>
      <c r="J643" s="98" t="str">
        <f t="shared" si="36"/>
        <v>Desarrollo del Sistema de Educación Superior</v>
      </c>
      <c r="K643" s="98" t="s">
        <v>411</v>
      </c>
    </row>
    <row r="644" spans="3:11" x14ac:dyDescent="0.25">
      <c r="C644" s="141"/>
      <c r="D644" s="158"/>
      <c r="E644" s="123"/>
      <c r="F644" s="97">
        <f t="shared" si="35"/>
        <v>0</v>
      </c>
      <c r="G644" s="161"/>
      <c r="H644" s="142"/>
      <c r="I644" s="130" t="e">
        <f>VLOOKUP(H644,Presupuesto!$B$11:$C$565,2,0)</f>
        <v>#N/A</v>
      </c>
      <c r="J644" s="98" t="str">
        <f t="shared" si="36"/>
        <v>Desarrollo del Sistema de Educación Superior</v>
      </c>
      <c r="K644" s="98" t="s">
        <v>411</v>
      </c>
    </row>
    <row r="645" spans="3:11" x14ac:dyDescent="0.25">
      <c r="C645" s="141"/>
      <c r="D645" s="158"/>
      <c r="E645" s="123"/>
      <c r="F645" s="97">
        <f t="shared" si="35"/>
        <v>0</v>
      </c>
      <c r="G645" s="161"/>
      <c r="H645" s="142"/>
      <c r="I645" s="130" t="e">
        <f>VLOOKUP(H645,Presupuesto!$B$11:$C$565,2,0)</f>
        <v>#N/A</v>
      </c>
      <c r="J645" s="98" t="str">
        <f t="shared" si="36"/>
        <v>Desarrollo del Sistema de Educación Superior</v>
      </c>
      <c r="K645" s="98" t="s">
        <v>411</v>
      </c>
    </row>
    <row r="646" spans="3:11" x14ac:dyDescent="0.25">
      <c r="C646" s="141"/>
      <c r="D646" s="158"/>
      <c r="E646" s="123"/>
      <c r="F646" s="97">
        <f t="shared" si="35"/>
        <v>0</v>
      </c>
      <c r="G646" s="161"/>
      <c r="H646" s="142"/>
      <c r="I646" s="130" t="e">
        <f>VLOOKUP(H646,Presupuesto!$B$11:$C$565,2,0)</f>
        <v>#N/A</v>
      </c>
      <c r="J646" s="98" t="str">
        <f t="shared" si="36"/>
        <v>Desarrollo del Sistema de Educación Superior</v>
      </c>
      <c r="K646" s="98" t="s">
        <v>411</v>
      </c>
    </row>
    <row r="647" spans="3:11" x14ac:dyDescent="0.25">
      <c r="C647" s="141"/>
      <c r="D647" s="158"/>
      <c r="E647" s="123"/>
      <c r="F647" s="97">
        <f t="shared" si="35"/>
        <v>0</v>
      </c>
      <c r="G647" s="161"/>
      <c r="H647" s="142"/>
      <c r="I647" s="130" t="e">
        <f>VLOOKUP(H647,Presupuesto!$B$11:$C$565,2,0)</f>
        <v>#N/A</v>
      </c>
      <c r="J647" s="98" t="str">
        <f t="shared" si="36"/>
        <v>Desarrollo del Sistema de Educación Superior</v>
      </c>
      <c r="K647" s="98" t="s">
        <v>411</v>
      </c>
    </row>
    <row r="648" spans="3:11" x14ac:dyDescent="0.25">
      <c r="C648" s="141"/>
      <c r="D648" s="158"/>
      <c r="E648" s="123"/>
      <c r="F648" s="97">
        <f t="shared" si="35"/>
        <v>0</v>
      </c>
      <c r="G648" s="161"/>
      <c r="H648" s="142"/>
      <c r="I648" s="130" t="e">
        <f>VLOOKUP(H648,Presupuesto!$B$11:$C$565,2,0)</f>
        <v>#N/A</v>
      </c>
      <c r="J648" s="98" t="str">
        <f t="shared" si="36"/>
        <v>Desarrollo del Sistema de Educación Superior</v>
      </c>
      <c r="K648" s="98" t="s">
        <v>411</v>
      </c>
    </row>
    <row r="649" spans="3:11" x14ac:dyDescent="0.25">
      <c r="C649" s="141"/>
      <c r="D649" s="158"/>
      <c r="E649" s="123"/>
      <c r="F649" s="97">
        <f t="shared" si="35"/>
        <v>0</v>
      </c>
      <c r="G649" s="161"/>
      <c r="H649" s="142"/>
      <c r="I649" s="130" t="e">
        <f>VLOOKUP(H649,Presupuesto!$B$11:$C$565,2,0)</f>
        <v>#N/A</v>
      </c>
      <c r="J649" s="98" t="str">
        <f t="shared" si="36"/>
        <v>Desarrollo del Sistema de Educación Superior</v>
      </c>
      <c r="K649" s="98" t="s">
        <v>411</v>
      </c>
    </row>
    <row r="650" spans="3:11" x14ac:dyDescent="0.25">
      <c r="C650" s="141"/>
      <c r="D650" s="158"/>
      <c r="E650" s="123"/>
      <c r="F650" s="97">
        <f t="shared" si="35"/>
        <v>0</v>
      </c>
      <c r="G650" s="161"/>
      <c r="H650" s="142"/>
      <c r="I650" s="130" t="e">
        <f>VLOOKUP(H650,Presupuesto!$B$11:$C$565,2,0)</f>
        <v>#N/A</v>
      </c>
      <c r="J650" s="98" t="str">
        <f t="shared" si="36"/>
        <v>Desarrollo del Sistema de Educación Superior</v>
      </c>
      <c r="K650" s="98" t="s">
        <v>411</v>
      </c>
    </row>
    <row r="651" spans="3:11" x14ac:dyDescent="0.25">
      <c r="C651" s="141"/>
      <c r="D651" s="158"/>
      <c r="E651" s="123"/>
      <c r="F651" s="97">
        <f t="shared" si="35"/>
        <v>0</v>
      </c>
      <c r="G651" s="161"/>
      <c r="H651" s="142"/>
      <c r="I651" s="130" t="e">
        <f>VLOOKUP(H651,Presupuesto!$B$11:$C$565,2,0)</f>
        <v>#N/A</v>
      </c>
      <c r="J651" s="98" t="str">
        <f t="shared" si="36"/>
        <v>Desarrollo del Sistema de Educación Superior</v>
      </c>
      <c r="K651" s="98" t="s">
        <v>411</v>
      </c>
    </row>
    <row r="652" spans="3:11" x14ac:dyDescent="0.25">
      <c r="C652" s="141"/>
      <c r="D652" s="158"/>
      <c r="E652" s="123"/>
      <c r="F652" s="97">
        <f t="shared" si="35"/>
        <v>0</v>
      </c>
      <c r="G652" s="161"/>
      <c r="H652" s="142"/>
      <c r="I652" s="130" t="e">
        <f>VLOOKUP(H652,Presupuesto!$B$11:$C$565,2,0)</f>
        <v>#N/A</v>
      </c>
      <c r="J652" s="98" t="str">
        <f t="shared" si="36"/>
        <v>Desarrollo del Sistema de Educación Superior</v>
      </c>
      <c r="K652" s="98" t="s">
        <v>411</v>
      </c>
    </row>
    <row r="653" spans="3:11" x14ac:dyDescent="0.25">
      <c r="C653" s="141"/>
      <c r="D653" s="158"/>
      <c r="E653" s="123"/>
      <c r="F653" s="97">
        <f t="shared" si="35"/>
        <v>0</v>
      </c>
      <c r="G653" s="161"/>
      <c r="H653" s="142"/>
      <c r="I653" s="130" t="e">
        <f>VLOOKUP(H653,Presupuesto!$B$11:$C$565,2,0)</f>
        <v>#N/A</v>
      </c>
      <c r="J653" s="98" t="str">
        <f t="shared" si="36"/>
        <v>Desarrollo del Sistema de Educación Superior</v>
      </c>
      <c r="K653" s="98" t="s">
        <v>411</v>
      </c>
    </row>
    <row r="654" spans="3:11" x14ac:dyDescent="0.25">
      <c r="C654" s="143"/>
      <c r="D654" s="151"/>
      <c r="E654" s="118"/>
      <c r="F654" s="97">
        <f t="shared" si="35"/>
        <v>0</v>
      </c>
      <c r="G654" s="161"/>
      <c r="H654" s="144"/>
      <c r="I654" s="130" t="e">
        <f>VLOOKUP(H654,Presupuesto!$B$11:$C$565,2,0)</f>
        <v>#N/A</v>
      </c>
      <c r="J654" s="98" t="str">
        <f t="shared" si="36"/>
        <v>Desarrollo del Sistema de Educación Superior</v>
      </c>
      <c r="K654" s="98" t="s">
        <v>411</v>
      </c>
    </row>
    <row r="655" spans="3:11" x14ac:dyDescent="0.25">
      <c r="C655" s="143"/>
      <c r="D655" s="151"/>
      <c r="E655" s="118"/>
      <c r="F655" s="97">
        <f t="shared" si="35"/>
        <v>0</v>
      </c>
      <c r="G655" s="161"/>
      <c r="H655" s="144"/>
      <c r="I655" s="130" t="e">
        <f>VLOOKUP(H655,Presupuesto!$B$11:$C$565,2,0)</f>
        <v>#N/A</v>
      </c>
      <c r="J655" s="98" t="str">
        <f t="shared" si="36"/>
        <v>Desarrollo del Sistema de Educación Superior</v>
      </c>
      <c r="K655" s="98" t="s">
        <v>411</v>
      </c>
    </row>
    <row r="656" spans="3:11" x14ac:dyDescent="0.25">
      <c r="C656" s="143"/>
      <c r="D656" s="151"/>
      <c r="E656" s="118"/>
      <c r="F656" s="97">
        <f t="shared" si="35"/>
        <v>0</v>
      </c>
      <c r="G656" s="161"/>
      <c r="H656" s="144"/>
      <c r="I656" s="130" t="e">
        <f>VLOOKUP(H656,Presupuesto!$B$11:$C$565,2,0)</f>
        <v>#N/A</v>
      </c>
      <c r="J656" s="98" t="str">
        <f t="shared" si="36"/>
        <v>Desarrollo del Sistema de Educación Superior</v>
      </c>
      <c r="K656" s="98" t="s">
        <v>411</v>
      </c>
    </row>
    <row r="657" spans="3:11" x14ac:dyDescent="0.25">
      <c r="C657" s="143"/>
      <c r="D657" s="151"/>
      <c r="E657" s="118"/>
      <c r="F657" s="97">
        <f t="shared" si="35"/>
        <v>0</v>
      </c>
      <c r="G657" s="161"/>
      <c r="H657" s="144"/>
      <c r="I657" s="130" t="e">
        <f>VLOOKUP(H657,Presupuesto!$B$11:$C$565,2,0)</f>
        <v>#N/A</v>
      </c>
      <c r="J657" s="98" t="str">
        <f t="shared" si="36"/>
        <v>Desarrollo del Sistema de Educación Superior</v>
      </c>
      <c r="K657" s="98" t="s">
        <v>411</v>
      </c>
    </row>
    <row r="658" spans="3:11" x14ac:dyDescent="0.25">
      <c r="C658" s="143"/>
      <c r="D658" s="151"/>
      <c r="E658" s="118"/>
      <c r="F658" s="97">
        <f t="shared" si="35"/>
        <v>0</v>
      </c>
      <c r="G658" s="161"/>
      <c r="H658" s="144"/>
      <c r="I658" s="130" t="e">
        <f>VLOOKUP(H658,Presupuesto!$B$11:$C$565,2,0)</f>
        <v>#N/A</v>
      </c>
      <c r="J658" s="98" t="str">
        <f t="shared" si="36"/>
        <v>Desarrollo del Sistema de Educación Superior</v>
      </c>
      <c r="K658" s="98" t="s">
        <v>411</v>
      </c>
    </row>
    <row r="659" spans="3:11" x14ac:dyDescent="0.25">
      <c r="C659" s="143"/>
      <c r="D659" s="151"/>
      <c r="E659" s="118"/>
      <c r="F659" s="97">
        <f t="shared" si="35"/>
        <v>0</v>
      </c>
      <c r="G659" s="161"/>
      <c r="H659" s="144"/>
      <c r="I659" s="130" t="e">
        <f>VLOOKUP(H659,Presupuesto!$B$11:$C$565,2,0)</f>
        <v>#N/A</v>
      </c>
      <c r="J659" s="98" t="str">
        <f t="shared" si="36"/>
        <v>Desarrollo del Sistema de Educación Superior</v>
      </c>
      <c r="K659" s="98" t="s">
        <v>411</v>
      </c>
    </row>
    <row r="660" spans="3:11" x14ac:dyDescent="0.25">
      <c r="C660" s="143"/>
      <c r="D660" s="151"/>
      <c r="E660" s="118"/>
      <c r="F660" s="97">
        <f t="shared" si="35"/>
        <v>0</v>
      </c>
      <c r="G660" s="161"/>
      <c r="H660" s="144"/>
      <c r="I660" s="130" t="e">
        <f>VLOOKUP(H660,Presupuesto!$B$11:$C$565,2,0)</f>
        <v>#N/A</v>
      </c>
      <c r="J660" s="98" t="str">
        <f t="shared" si="36"/>
        <v>Desarrollo del Sistema de Educación Superior</v>
      </c>
      <c r="K660" s="98" t="s">
        <v>411</v>
      </c>
    </row>
    <row r="661" spans="3:11" x14ac:dyDescent="0.25">
      <c r="C661" s="143"/>
      <c r="D661" s="151"/>
      <c r="E661" s="118"/>
      <c r="F661" s="97">
        <f t="shared" si="35"/>
        <v>0</v>
      </c>
      <c r="G661" s="161"/>
      <c r="H661" s="144"/>
      <c r="I661" s="130" t="e">
        <f>VLOOKUP(H661,Presupuesto!$B$11:$C$565,2,0)</f>
        <v>#N/A</v>
      </c>
      <c r="J661" s="98" t="str">
        <f t="shared" si="36"/>
        <v>Desarrollo del Sistema de Educación Superior</v>
      </c>
      <c r="K661" s="98" t="s">
        <v>411</v>
      </c>
    </row>
    <row r="662" spans="3:11" x14ac:dyDescent="0.25">
      <c r="C662" s="145"/>
      <c r="D662" s="151"/>
      <c r="E662" s="118"/>
      <c r="F662" s="97">
        <f t="shared" si="35"/>
        <v>0</v>
      </c>
      <c r="G662" s="161"/>
      <c r="H662" s="146"/>
      <c r="I662" s="130" t="e">
        <f>VLOOKUP(H662,Presupuesto!$B$11:$C$565,2,0)</f>
        <v>#N/A</v>
      </c>
      <c r="J662" s="98" t="str">
        <f t="shared" si="36"/>
        <v>Desarrollo del Sistema de Educación Superior</v>
      </c>
      <c r="K662" s="98" t="s">
        <v>402</v>
      </c>
    </row>
    <row r="663" spans="3:11" x14ac:dyDescent="0.25">
      <c r="C663" s="145"/>
      <c r="D663" s="151"/>
      <c r="E663" s="118"/>
      <c r="F663" s="97">
        <f t="shared" si="35"/>
        <v>0</v>
      </c>
      <c r="G663" s="161"/>
      <c r="H663" s="146"/>
      <c r="I663" s="130" t="e">
        <f>VLOOKUP(H663,Presupuesto!$B$11:$C$565,2,0)</f>
        <v>#N/A</v>
      </c>
      <c r="J663" s="98" t="str">
        <f t="shared" si="36"/>
        <v>Desarrollo del Sistema de Educación Superior</v>
      </c>
      <c r="K663" s="98" t="s">
        <v>411</v>
      </c>
    </row>
    <row r="664" spans="3:11" x14ac:dyDescent="0.25">
      <c r="C664" s="145"/>
      <c r="D664" s="151"/>
      <c r="E664" s="118"/>
      <c r="F664" s="97">
        <f t="shared" si="35"/>
        <v>0</v>
      </c>
      <c r="G664" s="161"/>
      <c r="H664" s="146"/>
      <c r="I664" s="130" t="e">
        <f>VLOOKUP(H664,Presupuesto!$B$11:$C$565,2,0)</f>
        <v>#N/A</v>
      </c>
      <c r="J664" s="98" t="str">
        <f t="shared" si="36"/>
        <v>Desarrollo del Sistema de Educación Superior</v>
      </c>
      <c r="K664" s="98" t="s">
        <v>411</v>
      </c>
    </row>
    <row r="665" spans="3:11" x14ac:dyDescent="0.25">
      <c r="C665" s="145"/>
      <c r="D665" s="151"/>
      <c r="E665" s="118"/>
      <c r="F665" s="97">
        <f t="shared" si="35"/>
        <v>0</v>
      </c>
      <c r="G665" s="161"/>
      <c r="H665" s="146"/>
      <c r="I665" s="130" t="e">
        <f>VLOOKUP(H665,Presupuesto!$B$11:$C$565,2,0)</f>
        <v>#N/A</v>
      </c>
      <c r="J665" s="98" t="str">
        <f t="shared" si="36"/>
        <v>Desarrollo del Sistema de Educación Superior</v>
      </c>
      <c r="K665" s="98" t="s">
        <v>411</v>
      </c>
    </row>
    <row r="666" spans="3:11" ht="15.75" thickBot="1" x14ac:dyDescent="0.3">
      <c r="C666" s="147"/>
      <c r="D666" s="159"/>
      <c r="E666" s="103"/>
      <c r="F666" s="105">
        <f t="shared" si="35"/>
        <v>0</v>
      </c>
      <c r="G666" s="162"/>
      <c r="H666" s="148"/>
      <c r="I666" s="132" t="e">
        <f>VLOOKUP(H666,Presupuesto!$B$11:$C$565,2,0)</f>
        <v>#N/A</v>
      </c>
      <c r="J666" s="106" t="str">
        <f t="shared" si="36"/>
        <v>Desarrollo del Sistema de Educación Superior</v>
      </c>
      <c r="K666" s="124" t="s">
        <v>393</v>
      </c>
    </row>
    <row r="668" spans="3:11" ht="15.75" thickBot="1" x14ac:dyDescent="0.3">
      <c r="F668" s="90"/>
      <c r="G668" s="89"/>
      <c r="H668" s="90"/>
      <c r="I668" s="90"/>
    </row>
    <row r="669" spans="3:11" ht="15.75" thickBot="1" x14ac:dyDescent="0.3">
      <c r="C669" s="157" t="s">
        <v>53</v>
      </c>
      <c r="D669" s="367">
        <f>SUM(F676:F710)</f>
        <v>0</v>
      </c>
      <c r="F669" s="70"/>
      <c r="G669" s="79"/>
      <c r="H669" s="70"/>
      <c r="I669" s="70"/>
    </row>
    <row r="670" spans="3:11" x14ac:dyDescent="0.25">
      <c r="C670" s="70"/>
      <c r="D670" s="31"/>
      <c r="E670" s="93"/>
      <c r="F670" s="93"/>
      <c r="G670" s="93"/>
      <c r="H670" s="76"/>
      <c r="I670" s="76"/>
      <c r="J670" s="76"/>
      <c r="K670" s="112"/>
    </row>
    <row r="671" spans="3:11" x14ac:dyDescent="0.25">
      <c r="C671" s="70"/>
      <c r="D671" s="31"/>
      <c r="E671" s="93"/>
      <c r="F671" s="93"/>
      <c r="G671" s="93"/>
      <c r="H671" s="76"/>
      <c r="I671" s="76"/>
      <c r="J671" s="76"/>
      <c r="K671" s="112"/>
    </row>
    <row r="672" spans="3:11" ht="15.75" x14ac:dyDescent="0.25">
      <c r="C672" s="202" t="s">
        <v>391</v>
      </c>
      <c r="D672" s="363"/>
      <c r="E672" s="93"/>
      <c r="F672" s="93"/>
      <c r="G672" s="93"/>
      <c r="H672" s="76"/>
      <c r="I672" s="76"/>
      <c r="J672" s="76"/>
      <c r="K672" s="112"/>
    </row>
    <row r="673" spans="3:11" ht="18.75" x14ac:dyDescent="0.25">
      <c r="C673" s="210" t="e">
        <f>IFERROR(VLOOKUP(D672,'1. Desarrollo e Innov. Curricu.'!$F:$G,2,FALSE),IFERROR(VLOOKUP(D672,'2. Investigación Científica'!$F:$G,2,FALSE),IFERROR(VLOOKUP(D672,'3. Vinculación Univ. Sociedad'!$F:$G,2,FALSE),IFERROR(VLOOKUP(D672,'4. Docencia y Profesorado Univ.'!$F:$G,2,FALSE),IFERROR(VLOOKUP(D672,'5. Estudiantes y Graduados'!$F:$G,2,FALSE),IFERROR(VLOOKUP(D672,'11. Gestion Administrativa'!$F:$G,2,FALSE),IFERROR(VLOOKUP(D672,'13. Gestión Académica'!$F:$G,2,FALSE),IFERROR(VLOOKUP(D672,'9. Asegura. de la Calid. y M'!$F:$G,2,FALSE),IFERROR(VLOOKUP(D672,'6. Gestión del Conocimiento'!$F:$G,2,FALSE),IFERROR(VLOOKUP(D672,'15. Gobernabilidad y Proceso...'!$F:$G,2,FALSE),IFERROR(VLOOKUP(D672,'12. Gestión del Talento Humano'!$F:$G,2,FALSE),IFERROR(VLOOKUP(D672,'14. Internacional... de la E.S.'!$F:$G,2,FALSE),IFERROR(VLOOKUP(D672,'10. Posgrado'!$F:$G,2,FALSE),IFERROR(VLOOKUP(D672,'17. Gestión TIC'!$F:$G,2,FALSE),IFERROR(VLOOKUP(D672,'16. Desa. del Sistema Educ.Sup.'!$F:$G,2,FALSE),IFERROR(VLOOKUP(D672,'8. Cultura de Inno. Insti...'!$F:$G,2,FALSE),VLOOKUP(D672,'7. Lo Esencial de la Reforma U.'!$F:$G,2,0)))))))))))))))))</f>
        <v>#N/A</v>
      </c>
      <c r="D673" s="31"/>
      <c r="E673" s="93"/>
      <c r="F673" s="93"/>
      <c r="G673" s="93"/>
      <c r="H673" s="76"/>
      <c r="I673" s="76"/>
      <c r="J673" s="76"/>
      <c r="K673" s="112"/>
    </row>
    <row r="674" spans="3:11" ht="15.75" thickBot="1" x14ac:dyDescent="0.3">
      <c r="F674" s="93"/>
      <c r="G674" s="76"/>
      <c r="H674" s="76"/>
      <c r="I674" s="76"/>
    </row>
    <row r="675" spans="3:11" ht="30.75" thickBot="1" x14ac:dyDescent="0.3">
      <c r="C675" s="129" t="s">
        <v>44</v>
      </c>
      <c r="D675" s="129" t="s">
        <v>55</v>
      </c>
      <c r="E675" s="136" t="s">
        <v>57</v>
      </c>
      <c r="F675" s="135" t="s">
        <v>27</v>
      </c>
      <c r="G675" s="133" t="s">
        <v>130</v>
      </c>
      <c r="H675" s="136" t="s">
        <v>46</v>
      </c>
      <c r="I675" s="133" t="s">
        <v>131</v>
      </c>
      <c r="J675" s="133" t="s">
        <v>409</v>
      </c>
      <c r="K675" s="133" t="s">
        <v>410</v>
      </c>
    </row>
    <row r="676" spans="3:11" x14ac:dyDescent="0.25">
      <c r="C676" s="220" t="s">
        <v>438</v>
      </c>
      <c r="D676" s="221"/>
      <c r="E676" s="219">
        <f>HLOOKUP(C676,$AH$2:$BU$3,2,0)</f>
        <v>620</v>
      </c>
      <c r="F676" s="97">
        <f t="shared" ref="F676:F710" si="37">D676*E676</f>
        <v>0</v>
      </c>
      <c r="G676" s="161"/>
      <c r="H676" s="142"/>
      <c r="I676" s="130" t="e">
        <f>VLOOKUP(H676,Presupuesto!$B$11:$C$565,2,0)</f>
        <v>#N/A</v>
      </c>
      <c r="J676" s="218" t="s">
        <v>1472</v>
      </c>
      <c r="K676" s="98" t="s">
        <v>393</v>
      </c>
    </row>
    <row r="677" spans="3:11" x14ac:dyDescent="0.25">
      <c r="C677" s="141"/>
      <c r="D677" s="158"/>
      <c r="E677" s="123"/>
      <c r="F677" s="97">
        <f t="shared" si="37"/>
        <v>0</v>
      </c>
      <c r="G677" s="161"/>
      <c r="H677" s="142"/>
      <c r="I677" s="130" t="e">
        <f>VLOOKUP(H677,Presupuesto!$B$11:$C$565,2,0)</f>
        <v>#N/A</v>
      </c>
      <c r="J677" s="98" t="str">
        <f>$J$676</f>
        <v>Desarrollo del Sistema de Educación Superior</v>
      </c>
      <c r="K677" s="98" t="s">
        <v>411</v>
      </c>
    </row>
    <row r="678" spans="3:11" x14ac:dyDescent="0.25">
      <c r="C678" s="141"/>
      <c r="D678" s="158"/>
      <c r="E678" s="123"/>
      <c r="F678" s="97">
        <f t="shared" si="37"/>
        <v>0</v>
      </c>
      <c r="G678" s="161"/>
      <c r="H678" s="142"/>
      <c r="I678" s="130" t="e">
        <f>VLOOKUP(H678,Presupuesto!$B$11:$C$565,2,0)</f>
        <v>#N/A</v>
      </c>
      <c r="J678" s="98" t="str">
        <f t="shared" ref="J678:J710" si="38">$J$676</f>
        <v>Desarrollo del Sistema de Educación Superior</v>
      </c>
      <c r="K678" s="98" t="s">
        <v>411</v>
      </c>
    </row>
    <row r="679" spans="3:11" x14ac:dyDescent="0.25">
      <c r="C679" s="141"/>
      <c r="D679" s="158"/>
      <c r="E679" s="123"/>
      <c r="F679" s="97">
        <f t="shared" si="37"/>
        <v>0</v>
      </c>
      <c r="G679" s="161"/>
      <c r="H679" s="142"/>
      <c r="I679" s="130" t="e">
        <f>VLOOKUP(H679,Presupuesto!$B$11:$C$565,2,0)</f>
        <v>#N/A</v>
      </c>
      <c r="J679" s="98" t="str">
        <f t="shared" si="38"/>
        <v>Desarrollo del Sistema de Educación Superior</v>
      </c>
      <c r="K679" s="98" t="s">
        <v>411</v>
      </c>
    </row>
    <row r="680" spans="3:11" x14ac:dyDescent="0.25">
      <c r="C680" s="141"/>
      <c r="D680" s="158"/>
      <c r="E680" s="123"/>
      <c r="F680" s="97">
        <f t="shared" si="37"/>
        <v>0</v>
      </c>
      <c r="G680" s="161"/>
      <c r="H680" s="142"/>
      <c r="I680" s="130" t="e">
        <f>VLOOKUP(H680,Presupuesto!$B$11:$C$565,2,0)</f>
        <v>#N/A</v>
      </c>
      <c r="J680" s="98" t="str">
        <f t="shared" si="38"/>
        <v>Desarrollo del Sistema de Educación Superior</v>
      </c>
      <c r="K680" s="98" t="s">
        <v>411</v>
      </c>
    </row>
    <row r="681" spans="3:11" x14ac:dyDescent="0.25">
      <c r="C681" s="141"/>
      <c r="D681" s="158"/>
      <c r="E681" s="123"/>
      <c r="F681" s="97">
        <f t="shared" si="37"/>
        <v>0</v>
      </c>
      <c r="G681" s="161"/>
      <c r="H681" s="142"/>
      <c r="I681" s="130" t="e">
        <f>VLOOKUP(H681,Presupuesto!$B$11:$C$565,2,0)</f>
        <v>#N/A</v>
      </c>
      <c r="J681" s="98" t="str">
        <f t="shared" si="38"/>
        <v>Desarrollo del Sistema de Educación Superior</v>
      </c>
      <c r="K681" s="98" t="s">
        <v>400</v>
      </c>
    </row>
    <row r="682" spans="3:11" x14ac:dyDescent="0.25">
      <c r="C682" s="141"/>
      <c r="D682" s="158"/>
      <c r="E682" s="123"/>
      <c r="F682" s="97">
        <f t="shared" si="37"/>
        <v>0</v>
      </c>
      <c r="G682" s="161"/>
      <c r="H682" s="142"/>
      <c r="I682" s="130" t="e">
        <f>VLOOKUP(H682,Presupuesto!$B$11:$C$565,2,0)</f>
        <v>#N/A</v>
      </c>
      <c r="J682" s="98" t="str">
        <f t="shared" si="38"/>
        <v>Desarrollo del Sistema de Educación Superior</v>
      </c>
      <c r="K682" s="98" t="s">
        <v>411</v>
      </c>
    </row>
    <row r="683" spans="3:11" x14ac:dyDescent="0.25">
      <c r="C683" s="141"/>
      <c r="D683" s="158"/>
      <c r="E683" s="123"/>
      <c r="F683" s="97">
        <f t="shared" si="37"/>
        <v>0</v>
      </c>
      <c r="G683" s="161"/>
      <c r="H683" s="142"/>
      <c r="I683" s="130" t="e">
        <f>VLOOKUP(H683,Presupuesto!$B$11:$C$565,2,0)</f>
        <v>#N/A</v>
      </c>
      <c r="J683" s="98" t="str">
        <f t="shared" si="38"/>
        <v>Desarrollo del Sistema de Educación Superior</v>
      </c>
      <c r="K683" s="98" t="s">
        <v>411</v>
      </c>
    </row>
    <row r="684" spans="3:11" x14ac:dyDescent="0.25">
      <c r="C684" s="141"/>
      <c r="D684" s="158"/>
      <c r="E684" s="123"/>
      <c r="F684" s="97">
        <f t="shared" si="37"/>
        <v>0</v>
      </c>
      <c r="G684" s="161"/>
      <c r="H684" s="142"/>
      <c r="I684" s="130" t="e">
        <f>VLOOKUP(H684,Presupuesto!$B$11:$C$565,2,0)</f>
        <v>#N/A</v>
      </c>
      <c r="J684" s="98" t="str">
        <f t="shared" si="38"/>
        <v>Desarrollo del Sistema de Educación Superior</v>
      </c>
      <c r="K684" s="98" t="s">
        <v>411</v>
      </c>
    </row>
    <row r="685" spans="3:11" x14ac:dyDescent="0.25">
      <c r="C685" s="141"/>
      <c r="D685" s="158"/>
      <c r="E685" s="123"/>
      <c r="F685" s="97">
        <f t="shared" si="37"/>
        <v>0</v>
      </c>
      <c r="G685" s="161"/>
      <c r="H685" s="142"/>
      <c r="I685" s="130" t="e">
        <f>VLOOKUP(H685,Presupuesto!$B$11:$C$565,2,0)</f>
        <v>#N/A</v>
      </c>
      <c r="J685" s="98" t="str">
        <f t="shared" si="38"/>
        <v>Desarrollo del Sistema de Educación Superior</v>
      </c>
      <c r="K685" s="98" t="s">
        <v>411</v>
      </c>
    </row>
    <row r="686" spans="3:11" x14ac:dyDescent="0.25">
      <c r="C686" s="141"/>
      <c r="D686" s="158"/>
      <c r="E686" s="123"/>
      <c r="F686" s="97">
        <f t="shared" si="37"/>
        <v>0</v>
      </c>
      <c r="G686" s="161"/>
      <c r="H686" s="142"/>
      <c r="I686" s="130" t="e">
        <f>VLOOKUP(H686,Presupuesto!$B$11:$C$565,2,0)</f>
        <v>#N/A</v>
      </c>
      <c r="J686" s="98" t="str">
        <f t="shared" si="38"/>
        <v>Desarrollo del Sistema de Educación Superior</v>
      </c>
      <c r="K686" s="98" t="s">
        <v>411</v>
      </c>
    </row>
    <row r="687" spans="3:11" x14ac:dyDescent="0.25">
      <c r="C687" s="141"/>
      <c r="D687" s="158"/>
      <c r="E687" s="123"/>
      <c r="F687" s="97">
        <f t="shared" si="37"/>
        <v>0</v>
      </c>
      <c r="G687" s="161"/>
      <c r="H687" s="142"/>
      <c r="I687" s="130" t="e">
        <f>VLOOKUP(H687,Presupuesto!$B$11:$C$565,2,0)</f>
        <v>#N/A</v>
      </c>
      <c r="J687" s="98" t="str">
        <f t="shared" si="38"/>
        <v>Desarrollo del Sistema de Educación Superior</v>
      </c>
      <c r="K687" s="98" t="s">
        <v>411</v>
      </c>
    </row>
    <row r="688" spans="3:11" x14ac:dyDescent="0.25">
      <c r="C688" s="141"/>
      <c r="D688" s="158"/>
      <c r="E688" s="123"/>
      <c r="F688" s="97">
        <f t="shared" si="37"/>
        <v>0</v>
      </c>
      <c r="G688" s="161"/>
      <c r="H688" s="142"/>
      <c r="I688" s="130" t="e">
        <f>VLOOKUP(H688,Presupuesto!$B$11:$C$565,2,0)</f>
        <v>#N/A</v>
      </c>
      <c r="J688" s="98" t="str">
        <f t="shared" si="38"/>
        <v>Desarrollo del Sistema de Educación Superior</v>
      </c>
      <c r="K688" s="98" t="s">
        <v>411</v>
      </c>
    </row>
    <row r="689" spans="3:11" x14ac:dyDescent="0.25">
      <c r="C689" s="141"/>
      <c r="D689" s="158"/>
      <c r="E689" s="123"/>
      <c r="F689" s="97">
        <f t="shared" si="37"/>
        <v>0</v>
      </c>
      <c r="G689" s="161"/>
      <c r="H689" s="142"/>
      <c r="I689" s="130" t="e">
        <f>VLOOKUP(H689,Presupuesto!$B$11:$C$565,2,0)</f>
        <v>#N/A</v>
      </c>
      <c r="J689" s="98" t="str">
        <f t="shared" si="38"/>
        <v>Desarrollo del Sistema de Educación Superior</v>
      </c>
      <c r="K689" s="98" t="s">
        <v>411</v>
      </c>
    </row>
    <row r="690" spans="3:11" x14ac:dyDescent="0.25">
      <c r="C690" s="141"/>
      <c r="D690" s="158"/>
      <c r="E690" s="123"/>
      <c r="F690" s="97">
        <f t="shared" si="37"/>
        <v>0</v>
      </c>
      <c r="G690" s="161"/>
      <c r="H690" s="142"/>
      <c r="I690" s="130" t="e">
        <f>VLOOKUP(H690,Presupuesto!$B$11:$C$565,2,0)</f>
        <v>#N/A</v>
      </c>
      <c r="J690" s="98" t="str">
        <f t="shared" si="38"/>
        <v>Desarrollo del Sistema de Educación Superior</v>
      </c>
      <c r="K690" s="98" t="s">
        <v>411</v>
      </c>
    </row>
    <row r="691" spans="3:11" x14ac:dyDescent="0.25">
      <c r="C691" s="141"/>
      <c r="D691" s="158"/>
      <c r="E691" s="123"/>
      <c r="F691" s="97">
        <f t="shared" si="37"/>
        <v>0</v>
      </c>
      <c r="G691" s="161"/>
      <c r="H691" s="142"/>
      <c r="I691" s="130" t="e">
        <f>VLOOKUP(H691,Presupuesto!$B$11:$C$565,2,0)</f>
        <v>#N/A</v>
      </c>
      <c r="J691" s="98" t="str">
        <f t="shared" si="38"/>
        <v>Desarrollo del Sistema de Educación Superior</v>
      </c>
      <c r="K691" s="98" t="s">
        <v>411</v>
      </c>
    </row>
    <row r="692" spans="3:11" x14ac:dyDescent="0.25">
      <c r="C692" s="141"/>
      <c r="D692" s="158"/>
      <c r="E692" s="123"/>
      <c r="F692" s="97">
        <f t="shared" si="37"/>
        <v>0</v>
      </c>
      <c r="G692" s="161"/>
      <c r="H692" s="142"/>
      <c r="I692" s="130" t="e">
        <f>VLOOKUP(H692,Presupuesto!$B$11:$C$565,2,0)</f>
        <v>#N/A</v>
      </c>
      <c r="J692" s="98" t="str">
        <f t="shared" si="38"/>
        <v>Desarrollo del Sistema de Educación Superior</v>
      </c>
      <c r="K692" s="98" t="s">
        <v>411</v>
      </c>
    </row>
    <row r="693" spans="3:11" x14ac:dyDescent="0.25">
      <c r="C693" s="141"/>
      <c r="D693" s="158"/>
      <c r="E693" s="123"/>
      <c r="F693" s="97">
        <f t="shared" si="37"/>
        <v>0</v>
      </c>
      <c r="G693" s="161"/>
      <c r="H693" s="142"/>
      <c r="I693" s="130" t="e">
        <f>VLOOKUP(H693,Presupuesto!$B$11:$C$565,2,0)</f>
        <v>#N/A</v>
      </c>
      <c r="J693" s="98" t="str">
        <f t="shared" si="38"/>
        <v>Desarrollo del Sistema de Educación Superior</v>
      </c>
      <c r="K693" s="98" t="s">
        <v>411</v>
      </c>
    </row>
    <row r="694" spans="3:11" x14ac:dyDescent="0.25">
      <c r="C694" s="141"/>
      <c r="D694" s="158"/>
      <c r="E694" s="123"/>
      <c r="F694" s="97">
        <f t="shared" si="37"/>
        <v>0</v>
      </c>
      <c r="G694" s="161"/>
      <c r="H694" s="142"/>
      <c r="I694" s="130" t="e">
        <f>VLOOKUP(H694,Presupuesto!$B$11:$C$565,2,0)</f>
        <v>#N/A</v>
      </c>
      <c r="J694" s="98" t="str">
        <f t="shared" si="38"/>
        <v>Desarrollo del Sistema de Educación Superior</v>
      </c>
      <c r="K694" s="98" t="s">
        <v>411</v>
      </c>
    </row>
    <row r="695" spans="3:11" x14ac:dyDescent="0.25">
      <c r="C695" s="141"/>
      <c r="D695" s="158"/>
      <c r="E695" s="123"/>
      <c r="F695" s="97">
        <f t="shared" si="37"/>
        <v>0</v>
      </c>
      <c r="G695" s="161"/>
      <c r="H695" s="142"/>
      <c r="I695" s="130" t="e">
        <f>VLOOKUP(H695,Presupuesto!$B$11:$C$565,2,0)</f>
        <v>#N/A</v>
      </c>
      <c r="J695" s="98" t="str">
        <f t="shared" si="38"/>
        <v>Desarrollo del Sistema de Educación Superior</v>
      </c>
      <c r="K695" s="98" t="s">
        <v>411</v>
      </c>
    </row>
    <row r="696" spans="3:11" x14ac:dyDescent="0.25">
      <c r="C696" s="141"/>
      <c r="D696" s="158"/>
      <c r="E696" s="123"/>
      <c r="F696" s="97">
        <f t="shared" si="37"/>
        <v>0</v>
      </c>
      <c r="G696" s="161"/>
      <c r="H696" s="142"/>
      <c r="I696" s="130" t="e">
        <f>VLOOKUP(H696,Presupuesto!$B$11:$C$565,2,0)</f>
        <v>#N/A</v>
      </c>
      <c r="J696" s="98" t="str">
        <f t="shared" si="38"/>
        <v>Desarrollo del Sistema de Educación Superior</v>
      </c>
      <c r="K696" s="98" t="s">
        <v>411</v>
      </c>
    </row>
    <row r="697" spans="3:11" x14ac:dyDescent="0.25">
      <c r="C697" s="141"/>
      <c r="D697" s="158"/>
      <c r="E697" s="123"/>
      <c r="F697" s="97">
        <f t="shared" si="37"/>
        <v>0</v>
      </c>
      <c r="G697" s="161"/>
      <c r="H697" s="142"/>
      <c r="I697" s="130" t="e">
        <f>VLOOKUP(H697,Presupuesto!$B$11:$C$565,2,0)</f>
        <v>#N/A</v>
      </c>
      <c r="J697" s="98" t="str">
        <f t="shared" si="38"/>
        <v>Desarrollo del Sistema de Educación Superior</v>
      </c>
      <c r="K697" s="98" t="s">
        <v>411</v>
      </c>
    </row>
    <row r="698" spans="3:11" x14ac:dyDescent="0.25">
      <c r="C698" s="143"/>
      <c r="D698" s="151"/>
      <c r="E698" s="118"/>
      <c r="F698" s="97">
        <f t="shared" si="37"/>
        <v>0</v>
      </c>
      <c r="G698" s="161"/>
      <c r="H698" s="144"/>
      <c r="I698" s="130" t="e">
        <f>VLOOKUP(H698,Presupuesto!$B$11:$C$565,2,0)</f>
        <v>#N/A</v>
      </c>
      <c r="J698" s="98" t="str">
        <f t="shared" si="38"/>
        <v>Desarrollo del Sistema de Educación Superior</v>
      </c>
      <c r="K698" s="98" t="s">
        <v>411</v>
      </c>
    </row>
    <row r="699" spans="3:11" x14ac:dyDescent="0.25">
      <c r="C699" s="143"/>
      <c r="D699" s="151"/>
      <c r="E699" s="118"/>
      <c r="F699" s="97">
        <f t="shared" si="37"/>
        <v>0</v>
      </c>
      <c r="G699" s="161"/>
      <c r="H699" s="144"/>
      <c r="I699" s="130" t="e">
        <f>VLOOKUP(H699,Presupuesto!$B$11:$C$565,2,0)</f>
        <v>#N/A</v>
      </c>
      <c r="J699" s="98" t="str">
        <f t="shared" si="38"/>
        <v>Desarrollo del Sistema de Educación Superior</v>
      </c>
      <c r="K699" s="98" t="s">
        <v>411</v>
      </c>
    </row>
    <row r="700" spans="3:11" x14ac:dyDescent="0.25">
      <c r="C700" s="143"/>
      <c r="D700" s="151"/>
      <c r="E700" s="118"/>
      <c r="F700" s="97">
        <f t="shared" si="37"/>
        <v>0</v>
      </c>
      <c r="G700" s="161"/>
      <c r="H700" s="144"/>
      <c r="I700" s="130" t="e">
        <f>VLOOKUP(H700,Presupuesto!$B$11:$C$565,2,0)</f>
        <v>#N/A</v>
      </c>
      <c r="J700" s="98" t="str">
        <f t="shared" si="38"/>
        <v>Desarrollo del Sistema de Educación Superior</v>
      </c>
      <c r="K700" s="98" t="s">
        <v>411</v>
      </c>
    </row>
    <row r="701" spans="3:11" x14ac:dyDescent="0.25">
      <c r="C701" s="143"/>
      <c r="D701" s="151"/>
      <c r="E701" s="118"/>
      <c r="F701" s="97">
        <f t="shared" si="37"/>
        <v>0</v>
      </c>
      <c r="G701" s="161"/>
      <c r="H701" s="144"/>
      <c r="I701" s="130" t="e">
        <f>VLOOKUP(H701,Presupuesto!$B$11:$C$565,2,0)</f>
        <v>#N/A</v>
      </c>
      <c r="J701" s="98" t="str">
        <f t="shared" si="38"/>
        <v>Desarrollo del Sistema de Educación Superior</v>
      </c>
      <c r="K701" s="98" t="s">
        <v>411</v>
      </c>
    </row>
    <row r="702" spans="3:11" x14ac:dyDescent="0.25">
      <c r="C702" s="143"/>
      <c r="D702" s="151"/>
      <c r="E702" s="118"/>
      <c r="F702" s="97">
        <f t="shared" si="37"/>
        <v>0</v>
      </c>
      <c r="G702" s="161"/>
      <c r="H702" s="144"/>
      <c r="I702" s="130" t="e">
        <f>VLOOKUP(H702,Presupuesto!$B$11:$C$565,2,0)</f>
        <v>#N/A</v>
      </c>
      <c r="J702" s="98" t="str">
        <f t="shared" si="38"/>
        <v>Desarrollo del Sistema de Educación Superior</v>
      </c>
      <c r="K702" s="98" t="s">
        <v>411</v>
      </c>
    </row>
    <row r="703" spans="3:11" x14ac:dyDescent="0.25">
      <c r="C703" s="143"/>
      <c r="D703" s="151"/>
      <c r="E703" s="118"/>
      <c r="F703" s="97">
        <f t="shared" si="37"/>
        <v>0</v>
      </c>
      <c r="G703" s="161"/>
      <c r="H703" s="144"/>
      <c r="I703" s="130" t="e">
        <f>VLOOKUP(H703,Presupuesto!$B$11:$C$565,2,0)</f>
        <v>#N/A</v>
      </c>
      <c r="J703" s="98" t="str">
        <f t="shared" si="38"/>
        <v>Desarrollo del Sistema de Educación Superior</v>
      </c>
      <c r="K703" s="98" t="s">
        <v>411</v>
      </c>
    </row>
    <row r="704" spans="3:11" x14ac:dyDescent="0.25">
      <c r="C704" s="143"/>
      <c r="D704" s="151"/>
      <c r="E704" s="118"/>
      <c r="F704" s="97">
        <f t="shared" si="37"/>
        <v>0</v>
      </c>
      <c r="G704" s="161"/>
      <c r="H704" s="144"/>
      <c r="I704" s="130" t="e">
        <f>VLOOKUP(H704,Presupuesto!$B$11:$C$565,2,0)</f>
        <v>#N/A</v>
      </c>
      <c r="J704" s="98" t="str">
        <f t="shared" si="38"/>
        <v>Desarrollo del Sistema de Educación Superior</v>
      </c>
      <c r="K704" s="98" t="s">
        <v>411</v>
      </c>
    </row>
    <row r="705" spans="3:11" x14ac:dyDescent="0.25">
      <c r="C705" s="143"/>
      <c r="D705" s="151"/>
      <c r="E705" s="118"/>
      <c r="F705" s="97">
        <f t="shared" si="37"/>
        <v>0</v>
      </c>
      <c r="G705" s="161"/>
      <c r="H705" s="144"/>
      <c r="I705" s="130" t="e">
        <f>VLOOKUP(H705,Presupuesto!$B$11:$C$565,2,0)</f>
        <v>#N/A</v>
      </c>
      <c r="J705" s="98" t="str">
        <f t="shared" si="38"/>
        <v>Desarrollo del Sistema de Educación Superior</v>
      </c>
      <c r="K705" s="98" t="s">
        <v>411</v>
      </c>
    </row>
    <row r="706" spans="3:11" x14ac:dyDescent="0.25">
      <c r="C706" s="145"/>
      <c r="D706" s="151"/>
      <c r="E706" s="118"/>
      <c r="F706" s="97">
        <f t="shared" si="37"/>
        <v>0</v>
      </c>
      <c r="G706" s="161"/>
      <c r="H706" s="146"/>
      <c r="I706" s="130" t="e">
        <f>VLOOKUP(H706,Presupuesto!$B$11:$C$565,2,0)</f>
        <v>#N/A</v>
      </c>
      <c r="J706" s="98" t="str">
        <f t="shared" si="38"/>
        <v>Desarrollo del Sistema de Educación Superior</v>
      </c>
      <c r="K706" s="98" t="s">
        <v>402</v>
      </c>
    </row>
    <row r="707" spans="3:11" x14ac:dyDescent="0.25">
      <c r="C707" s="145"/>
      <c r="D707" s="151"/>
      <c r="E707" s="118"/>
      <c r="F707" s="97">
        <f t="shared" si="37"/>
        <v>0</v>
      </c>
      <c r="G707" s="161"/>
      <c r="H707" s="146"/>
      <c r="I707" s="130" t="e">
        <f>VLOOKUP(H707,Presupuesto!$B$11:$C$565,2,0)</f>
        <v>#N/A</v>
      </c>
      <c r="J707" s="98" t="str">
        <f t="shared" si="38"/>
        <v>Desarrollo del Sistema de Educación Superior</v>
      </c>
      <c r="K707" s="98" t="s">
        <v>411</v>
      </c>
    </row>
    <row r="708" spans="3:11" x14ac:dyDescent="0.25">
      <c r="C708" s="145"/>
      <c r="D708" s="151"/>
      <c r="E708" s="118"/>
      <c r="F708" s="97">
        <f t="shared" si="37"/>
        <v>0</v>
      </c>
      <c r="G708" s="161"/>
      <c r="H708" s="146"/>
      <c r="I708" s="130" t="e">
        <f>VLOOKUP(H708,Presupuesto!$B$11:$C$565,2,0)</f>
        <v>#N/A</v>
      </c>
      <c r="J708" s="98" t="str">
        <f t="shared" si="38"/>
        <v>Desarrollo del Sistema de Educación Superior</v>
      </c>
      <c r="K708" s="98" t="s">
        <v>411</v>
      </c>
    </row>
    <row r="709" spans="3:11" x14ac:dyDescent="0.25">
      <c r="C709" s="145"/>
      <c r="D709" s="151"/>
      <c r="E709" s="118"/>
      <c r="F709" s="97">
        <f t="shared" si="37"/>
        <v>0</v>
      </c>
      <c r="G709" s="161"/>
      <c r="H709" s="146"/>
      <c r="I709" s="130" t="e">
        <f>VLOOKUP(H709,Presupuesto!$B$11:$C$565,2,0)</f>
        <v>#N/A</v>
      </c>
      <c r="J709" s="98" t="str">
        <f t="shared" si="38"/>
        <v>Desarrollo del Sistema de Educación Superior</v>
      </c>
      <c r="K709" s="98" t="s">
        <v>411</v>
      </c>
    </row>
    <row r="710" spans="3:11" ht="15.75" thickBot="1" x14ac:dyDescent="0.3">
      <c r="C710" s="147"/>
      <c r="D710" s="159"/>
      <c r="E710" s="103"/>
      <c r="F710" s="105">
        <f t="shared" si="37"/>
        <v>0</v>
      </c>
      <c r="G710" s="162"/>
      <c r="H710" s="148"/>
      <c r="I710" s="132" t="e">
        <f>VLOOKUP(H710,Presupuesto!$B$11:$C$565,2,0)</f>
        <v>#N/A</v>
      </c>
      <c r="J710" s="106" t="str">
        <f t="shared" si="38"/>
        <v>Desarrollo del Sistema de Educación Superior</v>
      </c>
      <c r="K710" s="124" t="s">
        <v>393</v>
      </c>
    </row>
    <row r="712" spans="3:11" ht="15.75" thickBot="1" x14ac:dyDescent="0.3"/>
    <row r="713" spans="3:11" ht="15.75" thickBot="1" x14ac:dyDescent="0.3">
      <c r="C713" s="157" t="s">
        <v>53</v>
      </c>
      <c r="D713" s="367">
        <f>SUM(F720:F754)</f>
        <v>0</v>
      </c>
      <c r="F713" s="70"/>
      <c r="G713" s="79"/>
      <c r="H713" s="70"/>
      <c r="I713" s="70"/>
    </row>
    <row r="714" spans="3:11" x14ac:dyDescent="0.25">
      <c r="C714" s="70"/>
      <c r="D714" s="31"/>
      <c r="E714" s="93"/>
      <c r="F714" s="93"/>
      <c r="G714" s="93"/>
      <c r="H714" s="76"/>
      <c r="I714" s="76"/>
      <c r="J714" s="76"/>
      <c r="K714" s="112"/>
    </row>
    <row r="715" spans="3:11" x14ac:dyDescent="0.25">
      <c r="C715" s="70"/>
      <c r="D715" s="31"/>
      <c r="E715" s="93"/>
      <c r="F715" s="93"/>
      <c r="G715" s="93"/>
      <c r="H715" s="76"/>
      <c r="I715" s="76"/>
      <c r="J715" s="76"/>
      <c r="K715" s="112"/>
    </row>
    <row r="716" spans="3:11" ht="15.75" x14ac:dyDescent="0.25">
      <c r="C716" s="202" t="s">
        <v>391</v>
      </c>
      <c r="D716" s="363"/>
      <c r="E716" s="93"/>
      <c r="F716" s="93"/>
      <c r="G716" s="93"/>
      <c r="H716" s="76"/>
      <c r="I716" s="76"/>
      <c r="J716" s="76"/>
      <c r="K716" s="112"/>
    </row>
    <row r="717" spans="3:11" ht="18.75" x14ac:dyDescent="0.25">
      <c r="C717" s="210" t="e">
        <f>IFERROR(VLOOKUP(D716,'1. Desarrollo e Innov. Curricu.'!$F:$G,2,FALSE),IFERROR(VLOOKUP(D716,'2. Investigación Científica'!$F:$G,2,FALSE),IFERROR(VLOOKUP(D716,'3. Vinculación Univ. Sociedad'!$F:$G,2,FALSE),IFERROR(VLOOKUP(D716,'4. Docencia y Profesorado Univ.'!$F:$G,2,FALSE),IFERROR(VLOOKUP(D716,'5. Estudiantes y Graduados'!$F:$G,2,FALSE),IFERROR(VLOOKUP(D716,'11. Gestion Administrativa'!$F:$G,2,FALSE),IFERROR(VLOOKUP(D716,'13. Gestión Académica'!$F:$G,2,FALSE),IFERROR(VLOOKUP(D716,'9. Asegura. de la Calid. y M'!$F:$G,2,FALSE),IFERROR(VLOOKUP(D716,'6. Gestión del Conocimiento'!$F:$G,2,FALSE),IFERROR(VLOOKUP(D716,'15. Gobernabilidad y Proceso...'!$F:$G,2,FALSE),IFERROR(VLOOKUP(D716,'12. Gestión del Talento Humano'!$F:$G,2,FALSE),IFERROR(VLOOKUP(D716,'14. Internacional... de la E.S.'!$F:$G,2,FALSE),IFERROR(VLOOKUP(D716,'10. Posgrado'!$F:$G,2,FALSE),IFERROR(VLOOKUP(D716,'17. Gestión TIC'!$F:$G,2,FALSE),IFERROR(VLOOKUP(D716,'16. Desa. del Sistema Educ.Sup.'!$F:$G,2,FALSE),IFERROR(VLOOKUP(D716,'8. Cultura de Inno. Insti...'!$F:$G,2,FALSE),VLOOKUP(D716,'7. Lo Esencial de la Reforma U.'!$F:$G,2,0)))))))))))))))))</f>
        <v>#N/A</v>
      </c>
      <c r="D717" s="31"/>
      <c r="E717" s="93"/>
      <c r="F717" s="93"/>
      <c r="G717" s="93"/>
      <c r="H717" s="76"/>
      <c r="I717" s="76"/>
      <c r="J717" s="76"/>
      <c r="K717" s="112"/>
    </row>
    <row r="718" spans="3:11" ht="15.75" thickBot="1" x14ac:dyDescent="0.3">
      <c r="F718" s="93"/>
      <c r="G718" s="76"/>
      <c r="H718" s="76"/>
      <c r="I718" s="76"/>
    </row>
    <row r="719" spans="3:11" ht="30.75" thickBot="1" x14ac:dyDescent="0.3">
      <c r="C719" s="129" t="s">
        <v>44</v>
      </c>
      <c r="D719" s="129" t="s">
        <v>55</v>
      </c>
      <c r="E719" s="136" t="s">
        <v>57</v>
      </c>
      <c r="F719" s="135" t="s">
        <v>27</v>
      </c>
      <c r="G719" s="133" t="s">
        <v>130</v>
      </c>
      <c r="H719" s="136" t="s">
        <v>46</v>
      </c>
      <c r="I719" s="133" t="s">
        <v>131</v>
      </c>
      <c r="J719" s="133" t="s">
        <v>409</v>
      </c>
      <c r="K719" s="133" t="s">
        <v>410</v>
      </c>
    </row>
    <row r="720" spans="3:11" x14ac:dyDescent="0.25">
      <c r="C720" s="220" t="s">
        <v>438</v>
      </c>
      <c r="D720" s="221"/>
      <c r="E720" s="219">
        <f>HLOOKUP(C720,$AH$2:$BU$3,2,0)</f>
        <v>620</v>
      </c>
      <c r="F720" s="97">
        <f t="shared" ref="F720:F754" si="39">D720*E720</f>
        <v>0</v>
      </c>
      <c r="G720" s="161"/>
      <c r="H720" s="142"/>
      <c r="I720" s="130" t="e">
        <f>VLOOKUP(H720,Presupuesto!$B$11:$C$565,2,0)</f>
        <v>#N/A</v>
      </c>
      <c r="J720" s="218" t="s">
        <v>1472</v>
      </c>
      <c r="K720" s="98" t="s">
        <v>393</v>
      </c>
    </row>
    <row r="721" spans="3:11" x14ac:dyDescent="0.25">
      <c r="C721" s="141"/>
      <c r="D721" s="158"/>
      <c r="E721" s="123"/>
      <c r="F721" s="97">
        <f t="shared" si="39"/>
        <v>0</v>
      </c>
      <c r="G721" s="161"/>
      <c r="H721" s="142"/>
      <c r="I721" s="130" t="e">
        <f>VLOOKUP(H721,Presupuesto!$B$11:$C$565,2,0)</f>
        <v>#N/A</v>
      </c>
      <c r="J721" s="98" t="str">
        <f>$J$720</f>
        <v>Desarrollo del Sistema de Educación Superior</v>
      </c>
      <c r="K721" s="98" t="s">
        <v>411</v>
      </c>
    </row>
    <row r="722" spans="3:11" x14ac:dyDescent="0.25">
      <c r="C722" s="141"/>
      <c r="D722" s="158"/>
      <c r="E722" s="123"/>
      <c r="F722" s="97">
        <f t="shared" si="39"/>
        <v>0</v>
      </c>
      <c r="G722" s="161"/>
      <c r="H722" s="142"/>
      <c r="I722" s="130" t="e">
        <f>VLOOKUP(H722,Presupuesto!$B$11:$C$565,2,0)</f>
        <v>#N/A</v>
      </c>
      <c r="J722" s="98" t="str">
        <f t="shared" ref="J722:J754" si="40">$J$720</f>
        <v>Desarrollo del Sistema de Educación Superior</v>
      </c>
      <c r="K722" s="98" t="s">
        <v>411</v>
      </c>
    </row>
    <row r="723" spans="3:11" x14ac:dyDescent="0.25">
      <c r="C723" s="141"/>
      <c r="D723" s="158"/>
      <c r="E723" s="123"/>
      <c r="F723" s="97">
        <f t="shared" si="39"/>
        <v>0</v>
      </c>
      <c r="G723" s="161"/>
      <c r="H723" s="142"/>
      <c r="I723" s="130" t="e">
        <f>VLOOKUP(H723,Presupuesto!$B$11:$C$565,2,0)</f>
        <v>#N/A</v>
      </c>
      <c r="J723" s="98" t="str">
        <f t="shared" si="40"/>
        <v>Desarrollo del Sistema de Educación Superior</v>
      </c>
      <c r="K723" s="98" t="s">
        <v>411</v>
      </c>
    </row>
    <row r="724" spans="3:11" x14ac:dyDescent="0.25">
      <c r="C724" s="141"/>
      <c r="D724" s="158"/>
      <c r="E724" s="123"/>
      <c r="F724" s="97">
        <f t="shared" si="39"/>
        <v>0</v>
      </c>
      <c r="G724" s="161"/>
      <c r="H724" s="142"/>
      <c r="I724" s="130" t="e">
        <f>VLOOKUP(H724,Presupuesto!$B$11:$C$565,2,0)</f>
        <v>#N/A</v>
      </c>
      <c r="J724" s="98" t="str">
        <f t="shared" si="40"/>
        <v>Desarrollo del Sistema de Educación Superior</v>
      </c>
      <c r="K724" s="98" t="s">
        <v>411</v>
      </c>
    </row>
    <row r="725" spans="3:11" x14ac:dyDescent="0.25">
      <c r="C725" s="141"/>
      <c r="D725" s="158"/>
      <c r="E725" s="123"/>
      <c r="F725" s="97">
        <f t="shared" si="39"/>
        <v>0</v>
      </c>
      <c r="G725" s="161"/>
      <c r="H725" s="142"/>
      <c r="I725" s="130" t="e">
        <f>VLOOKUP(H725,Presupuesto!$B$11:$C$565,2,0)</f>
        <v>#N/A</v>
      </c>
      <c r="J725" s="98" t="str">
        <f t="shared" si="40"/>
        <v>Desarrollo del Sistema de Educación Superior</v>
      </c>
      <c r="K725" s="98" t="s">
        <v>400</v>
      </c>
    </row>
    <row r="726" spans="3:11" x14ac:dyDescent="0.25">
      <c r="C726" s="141"/>
      <c r="D726" s="158"/>
      <c r="E726" s="123"/>
      <c r="F726" s="97">
        <f t="shared" si="39"/>
        <v>0</v>
      </c>
      <c r="G726" s="161"/>
      <c r="H726" s="142"/>
      <c r="I726" s="130" t="e">
        <f>VLOOKUP(H726,Presupuesto!$B$11:$C$565,2,0)</f>
        <v>#N/A</v>
      </c>
      <c r="J726" s="98" t="str">
        <f t="shared" si="40"/>
        <v>Desarrollo del Sistema de Educación Superior</v>
      </c>
      <c r="K726" s="98" t="s">
        <v>411</v>
      </c>
    </row>
    <row r="727" spans="3:11" x14ac:dyDescent="0.25">
      <c r="C727" s="141"/>
      <c r="D727" s="158"/>
      <c r="E727" s="123"/>
      <c r="F727" s="97">
        <f t="shared" si="39"/>
        <v>0</v>
      </c>
      <c r="G727" s="161"/>
      <c r="H727" s="142"/>
      <c r="I727" s="130" t="e">
        <f>VLOOKUP(H727,Presupuesto!$B$11:$C$565,2,0)</f>
        <v>#N/A</v>
      </c>
      <c r="J727" s="98" t="str">
        <f t="shared" si="40"/>
        <v>Desarrollo del Sistema de Educación Superior</v>
      </c>
      <c r="K727" s="98" t="s">
        <v>411</v>
      </c>
    </row>
    <row r="728" spans="3:11" x14ac:dyDescent="0.25">
      <c r="C728" s="141"/>
      <c r="D728" s="158"/>
      <c r="E728" s="123"/>
      <c r="F728" s="97">
        <f t="shared" si="39"/>
        <v>0</v>
      </c>
      <c r="G728" s="161"/>
      <c r="H728" s="142"/>
      <c r="I728" s="130" t="e">
        <f>VLOOKUP(H728,Presupuesto!$B$11:$C$565,2,0)</f>
        <v>#N/A</v>
      </c>
      <c r="J728" s="98" t="str">
        <f t="shared" si="40"/>
        <v>Desarrollo del Sistema de Educación Superior</v>
      </c>
      <c r="K728" s="98" t="s">
        <v>411</v>
      </c>
    </row>
    <row r="729" spans="3:11" x14ac:dyDescent="0.25">
      <c r="C729" s="141"/>
      <c r="D729" s="158"/>
      <c r="E729" s="123"/>
      <c r="F729" s="97">
        <f t="shared" si="39"/>
        <v>0</v>
      </c>
      <c r="G729" s="161"/>
      <c r="H729" s="142"/>
      <c r="I729" s="130" t="e">
        <f>VLOOKUP(H729,Presupuesto!$B$11:$C$565,2,0)</f>
        <v>#N/A</v>
      </c>
      <c r="J729" s="98" t="str">
        <f t="shared" si="40"/>
        <v>Desarrollo del Sistema de Educación Superior</v>
      </c>
      <c r="K729" s="98" t="s">
        <v>411</v>
      </c>
    </row>
    <row r="730" spans="3:11" x14ac:dyDescent="0.25">
      <c r="C730" s="141"/>
      <c r="D730" s="158"/>
      <c r="E730" s="123"/>
      <c r="F730" s="97">
        <f t="shared" si="39"/>
        <v>0</v>
      </c>
      <c r="G730" s="161"/>
      <c r="H730" s="142"/>
      <c r="I730" s="130" t="e">
        <f>VLOOKUP(H730,Presupuesto!$B$11:$C$565,2,0)</f>
        <v>#N/A</v>
      </c>
      <c r="J730" s="98" t="str">
        <f t="shared" si="40"/>
        <v>Desarrollo del Sistema de Educación Superior</v>
      </c>
      <c r="K730" s="98" t="s">
        <v>411</v>
      </c>
    </row>
    <row r="731" spans="3:11" x14ac:dyDescent="0.25">
      <c r="C731" s="141"/>
      <c r="D731" s="158"/>
      <c r="E731" s="123"/>
      <c r="F731" s="97">
        <f t="shared" si="39"/>
        <v>0</v>
      </c>
      <c r="G731" s="161"/>
      <c r="H731" s="142"/>
      <c r="I731" s="130" t="e">
        <f>VLOOKUP(H731,Presupuesto!$B$11:$C$565,2,0)</f>
        <v>#N/A</v>
      </c>
      <c r="J731" s="98" t="str">
        <f t="shared" si="40"/>
        <v>Desarrollo del Sistema de Educación Superior</v>
      </c>
      <c r="K731" s="98" t="s">
        <v>411</v>
      </c>
    </row>
    <row r="732" spans="3:11" x14ac:dyDescent="0.25">
      <c r="C732" s="141"/>
      <c r="D732" s="158"/>
      <c r="E732" s="123"/>
      <c r="F732" s="97">
        <f t="shared" si="39"/>
        <v>0</v>
      </c>
      <c r="G732" s="161"/>
      <c r="H732" s="142"/>
      <c r="I732" s="130" t="e">
        <f>VLOOKUP(H732,Presupuesto!$B$11:$C$565,2,0)</f>
        <v>#N/A</v>
      </c>
      <c r="J732" s="98" t="str">
        <f t="shared" si="40"/>
        <v>Desarrollo del Sistema de Educación Superior</v>
      </c>
      <c r="K732" s="98" t="s">
        <v>411</v>
      </c>
    </row>
    <row r="733" spans="3:11" x14ac:dyDescent="0.25">
      <c r="C733" s="141"/>
      <c r="D733" s="158"/>
      <c r="E733" s="123"/>
      <c r="F733" s="97">
        <f t="shared" si="39"/>
        <v>0</v>
      </c>
      <c r="G733" s="161"/>
      <c r="H733" s="142"/>
      <c r="I733" s="130" t="e">
        <f>VLOOKUP(H733,Presupuesto!$B$11:$C$565,2,0)</f>
        <v>#N/A</v>
      </c>
      <c r="J733" s="98" t="str">
        <f t="shared" si="40"/>
        <v>Desarrollo del Sistema de Educación Superior</v>
      </c>
      <c r="K733" s="98" t="s">
        <v>411</v>
      </c>
    </row>
    <row r="734" spans="3:11" x14ac:dyDescent="0.25">
      <c r="C734" s="141"/>
      <c r="D734" s="158"/>
      <c r="E734" s="123"/>
      <c r="F734" s="97">
        <f t="shared" si="39"/>
        <v>0</v>
      </c>
      <c r="G734" s="161"/>
      <c r="H734" s="142"/>
      <c r="I734" s="130" t="e">
        <f>VLOOKUP(H734,Presupuesto!$B$11:$C$565,2,0)</f>
        <v>#N/A</v>
      </c>
      <c r="J734" s="98" t="str">
        <f t="shared" si="40"/>
        <v>Desarrollo del Sistema de Educación Superior</v>
      </c>
      <c r="K734" s="98" t="s">
        <v>411</v>
      </c>
    </row>
    <row r="735" spans="3:11" x14ac:dyDescent="0.25">
      <c r="C735" s="141"/>
      <c r="D735" s="158"/>
      <c r="E735" s="123"/>
      <c r="F735" s="97">
        <f t="shared" si="39"/>
        <v>0</v>
      </c>
      <c r="G735" s="161"/>
      <c r="H735" s="142"/>
      <c r="I735" s="130" t="e">
        <f>VLOOKUP(H735,Presupuesto!$B$11:$C$565,2,0)</f>
        <v>#N/A</v>
      </c>
      <c r="J735" s="98" t="str">
        <f t="shared" si="40"/>
        <v>Desarrollo del Sistema de Educación Superior</v>
      </c>
      <c r="K735" s="98" t="s">
        <v>411</v>
      </c>
    </row>
    <row r="736" spans="3:11" x14ac:dyDescent="0.25">
      <c r="C736" s="141"/>
      <c r="D736" s="158"/>
      <c r="E736" s="123"/>
      <c r="F736" s="97">
        <f t="shared" si="39"/>
        <v>0</v>
      </c>
      <c r="G736" s="161"/>
      <c r="H736" s="142"/>
      <c r="I736" s="130" t="e">
        <f>VLOOKUP(H736,Presupuesto!$B$11:$C$565,2,0)</f>
        <v>#N/A</v>
      </c>
      <c r="J736" s="98" t="str">
        <f t="shared" si="40"/>
        <v>Desarrollo del Sistema de Educación Superior</v>
      </c>
      <c r="K736" s="98" t="s">
        <v>411</v>
      </c>
    </row>
    <row r="737" spans="3:11" x14ac:dyDescent="0.25">
      <c r="C737" s="141"/>
      <c r="D737" s="158"/>
      <c r="E737" s="123"/>
      <c r="F737" s="97">
        <f t="shared" si="39"/>
        <v>0</v>
      </c>
      <c r="G737" s="161"/>
      <c r="H737" s="142"/>
      <c r="I737" s="130" t="e">
        <f>VLOOKUP(H737,Presupuesto!$B$11:$C$565,2,0)</f>
        <v>#N/A</v>
      </c>
      <c r="J737" s="98" t="str">
        <f t="shared" si="40"/>
        <v>Desarrollo del Sistema de Educación Superior</v>
      </c>
      <c r="K737" s="98" t="s">
        <v>411</v>
      </c>
    </row>
    <row r="738" spans="3:11" x14ac:dyDescent="0.25">
      <c r="C738" s="141"/>
      <c r="D738" s="158"/>
      <c r="E738" s="123"/>
      <c r="F738" s="97">
        <f t="shared" si="39"/>
        <v>0</v>
      </c>
      <c r="G738" s="161"/>
      <c r="H738" s="142"/>
      <c r="I738" s="130" t="e">
        <f>VLOOKUP(H738,Presupuesto!$B$11:$C$565,2,0)</f>
        <v>#N/A</v>
      </c>
      <c r="J738" s="98" t="str">
        <f t="shared" si="40"/>
        <v>Desarrollo del Sistema de Educación Superior</v>
      </c>
      <c r="K738" s="98" t="s">
        <v>411</v>
      </c>
    </row>
    <row r="739" spans="3:11" x14ac:dyDescent="0.25">
      <c r="C739" s="141"/>
      <c r="D739" s="158"/>
      <c r="E739" s="123"/>
      <c r="F739" s="97">
        <f t="shared" si="39"/>
        <v>0</v>
      </c>
      <c r="G739" s="161"/>
      <c r="H739" s="142"/>
      <c r="I739" s="130" t="e">
        <f>VLOOKUP(H739,Presupuesto!$B$11:$C$565,2,0)</f>
        <v>#N/A</v>
      </c>
      <c r="J739" s="98" t="str">
        <f t="shared" si="40"/>
        <v>Desarrollo del Sistema de Educación Superior</v>
      </c>
      <c r="K739" s="98" t="s">
        <v>411</v>
      </c>
    </row>
    <row r="740" spans="3:11" x14ac:dyDescent="0.25">
      <c r="C740" s="141"/>
      <c r="D740" s="158"/>
      <c r="E740" s="123"/>
      <c r="F740" s="97">
        <f t="shared" si="39"/>
        <v>0</v>
      </c>
      <c r="G740" s="161"/>
      <c r="H740" s="142"/>
      <c r="I740" s="130" t="e">
        <f>VLOOKUP(H740,Presupuesto!$B$11:$C$565,2,0)</f>
        <v>#N/A</v>
      </c>
      <c r="J740" s="98" t="str">
        <f t="shared" si="40"/>
        <v>Desarrollo del Sistema de Educación Superior</v>
      </c>
      <c r="K740" s="98" t="s">
        <v>411</v>
      </c>
    </row>
    <row r="741" spans="3:11" x14ac:dyDescent="0.25">
      <c r="C741" s="141"/>
      <c r="D741" s="158"/>
      <c r="E741" s="123"/>
      <c r="F741" s="97">
        <f t="shared" si="39"/>
        <v>0</v>
      </c>
      <c r="G741" s="161"/>
      <c r="H741" s="142"/>
      <c r="I741" s="130" t="e">
        <f>VLOOKUP(H741,Presupuesto!$B$11:$C$565,2,0)</f>
        <v>#N/A</v>
      </c>
      <c r="J741" s="98" t="str">
        <f t="shared" si="40"/>
        <v>Desarrollo del Sistema de Educación Superior</v>
      </c>
      <c r="K741" s="98" t="s">
        <v>411</v>
      </c>
    </row>
    <row r="742" spans="3:11" x14ac:dyDescent="0.25">
      <c r="C742" s="143"/>
      <c r="D742" s="151"/>
      <c r="E742" s="118"/>
      <c r="F742" s="97">
        <f t="shared" si="39"/>
        <v>0</v>
      </c>
      <c r="G742" s="161"/>
      <c r="H742" s="144"/>
      <c r="I742" s="130" t="e">
        <f>VLOOKUP(H742,Presupuesto!$B$11:$C$565,2,0)</f>
        <v>#N/A</v>
      </c>
      <c r="J742" s="98" t="str">
        <f t="shared" si="40"/>
        <v>Desarrollo del Sistema de Educación Superior</v>
      </c>
      <c r="K742" s="98" t="s">
        <v>411</v>
      </c>
    </row>
    <row r="743" spans="3:11" x14ac:dyDescent="0.25">
      <c r="C743" s="143"/>
      <c r="D743" s="151"/>
      <c r="E743" s="118"/>
      <c r="F743" s="97">
        <f t="shared" si="39"/>
        <v>0</v>
      </c>
      <c r="G743" s="161"/>
      <c r="H743" s="144"/>
      <c r="I743" s="130" t="e">
        <f>VLOOKUP(H743,Presupuesto!$B$11:$C$565,2,0)</f>
        <v>#N/A</v>
      </c>
      <c r="J743" s="98" t="str">
        <f t="shared" si="40"/>
        <v>Desarrollo del Sistema de Educación Superior</v>
      </c>
      <c r="K743" s="98" t="s">
        <v>411</v>
      </c>
    </row>
    <row r="744" spans="3:11" x14ac:dyDescent="0.25">
      <c r="C744" s="143"/>
      <c r="D744" s="151"/>
      <c r="E744" s="118"/>
      <c r="F744" s="97">
        <f t="shared" si="39"/>
        <v>0</v>
      </c>
      <c r="G744" s="161"/>
      <c r="H744" s="144"/>
      <c r="I744" s="130" t="e">
        <f>VLOOKUP(H744,Presupuesto!$B$11:$C$565,2,0)</f>
        <v>#N/A</v>
      </c>
      <c r="J744" s="98" t="str">
        <f t="shared" si="40"/>
        <v>Desarrollo del Sistema de Educación Superior</v>
      </c>
      <c r="K744" s="98" t="s">
        <v>411</v>
      </c>
    </row>
    <row r="745" spans="3:11" x14ac:dyDescent="0.25">
      <c r="C745" s="143"/>
      <c r="D745" s="151"/>
      <c r="E745" s="118"/>
      <c r="F745" s="97">
        <f t="shared" si="39"/>
        <v>0</v>
      </c>
      <c r="G745" s="161"/>
      <c r="H745" s="144"/>
      <c r="I745" s="130" t="e">
        <f>VLOOKUP(H745,Presupuesto!$B$11:$C$565,2,0)</f>
        <v>#N/A</v>
      </c>
      <c r="J745" s="98" t="str">
        <f t="shared" si="40"/>
        <v>Desarrollo del Sistema de Educación Superior</v>
      </c>
      <c r="K745" s="98" t="s">
        <v>411</v>
      </c>
    </row>
    <row r="746" spans="3:11" x14ac:dyDescent="0.25">
      <c r="C746" s="143"/>
      <c r="D746" s="151"/>
      <c r="E746" s="118"/>
      <c r="F746" s="97">
        <f t="shared" si="39"/>
        <v>0</v>
      </c>
      <c r="G746" s="161"/>
      <c r="H746" s="144"/>
      <c r="I746" s="130" t="e">
        <f>VLOOKUP(H746,Presupuesto!$B$11:$C$565,2,0)</f>
        <v>#N/A</v>
      </c>
      <c r="J746" s="98" t="str">
        <f t="shared" si="40"/>
        <v>Desarrollo del Sistema de Educación Superior</v>
      </c>
      <c r="K746" s="98" t="s">
        <v>411</v>
      </c>
    </row>
    <row r="747" spans="3:11" x14ac:dyDescent="0.25">
      <c r="C747" s="143"/>
      <c r="D747" s="151"/>
      <c r="E747" s="118"/>
      <c r="F747" s="97">
        <f t="shared" si="39"/>
        <v>0</v>
      </c>
      <c r="G747" s="161"/>
      <c r="H747" s="144"/>
      <c r="I747" s="130" t="e">
        <f>VLOOKUP(H747,Presupuesto!$B$11:$C$565,2,0)</f>
        <v>#N/A</v>
      </c>
      <c r="J747" s="98" t="str">
        <f t="shared" si="40"/>
        <v>Desarrollo del Sistema de Educación Superior</v>
      </c>
      <c r="K747" s="98" t="s">
        <v>411</v>
      </c>
    </row>
    <row r="748" spans="3:11" x14ac:dyDescent="0.25">
      <c r="C748" s="143"/>
      <c r="D748" s="151"/>
      <c r="E748" s="118"/>
      <c r="F748" s="97">
        <f t="shared" si="39"/>
        <v>0</v>
      </c>
      <c r="G748" s="161"/>
      <c r="H748" s="144"/>
      <c r="I748" s="130" t="e">
        <f>VLOOKUP(H748,Presupuesto!$B$11:$C$565,2,0)</f>
        <v>#N/A</v>
      </c>
      <c r="J748" s="98" t="str">
        <f t="shared" si="40"/>
        <v>Desarrollo del Sistema de Educación Superior</v>
      </c>
      <c r="K748" s="98" t="s">
        <v>411</v>
      </c>
    </row>
    <row r="749" spans="3:11" x14ac:dyDescent="0.25">
      <c r="C749" s="143"/>
      <c r="D749" s="151"/>
      <c r="E749" s="118"/>
      <c r="F749" s="97">
        <f t="shared" si="39"/>
        <v>0</v>
      </c>
      <c r="G749" s="161"/>
      <c r="H749" s="144"/>
      <c r="I749" s="130" t="e">
        <f>VLOOKUP(H749,Presupuesto!$B$11:$C$565,2,0)</f>
        <v>#N/A</v>
      </c>
      <c r="J749" s="98" t="str">
        <f t="shared" si="40"/>
        <v>Desarrollo del Sistema de Educación Superior</v>
      </c>
      <c r="K749" s="98" t="s">
        <v>411</v>
      </c>
    </row>
    <row r="750" spans="3:11" x14ac:dyDescent="0.25">
      <c r="C750" s="145"/>
      <c r="D750" s="151"/>
      <c r="E750" s="118"/>
      <c r="F750" s="97">
        <f t="shared" si="39"/>
        <v>0</v>
      </c>
      <c r="G750" s="161"/>
      <c r="H750" s="146"/>
      <c r="I750" s="130" t="e">
        <f>VLOOKUP(H750,Presupuesto!$B$11:$C$565,2,0)</f>
        <v>#N/A</v>
      </c>
      <c r="J750" s="98" t="str">
        <f t="shared" si="40"/>
        <v>Desarrollo del Sistema de Educación Superior</v>
      </c>
      <c r="K750" s="98" t="s">
        <v>402</v>
      </c>
    </row>
    <row r="751" spans="3:11" x14ac:dyDescent="0.25">
      <c r="C751" s="145"/>
      <c r="D751" s="151"/>
      <c r="E751" s="118"/>
      <c r="F751" s="97">
        <f t="shared" si="39"/>
        <v>0</v>
      </c>
      <c r="G751" s="161"/>
      <c r="H751" s="146"/>
      <c r="I751" s="130" t="e">
        <f>VLOOKUP(H751,Presupuesto!$B$11:$C$565,2,0)</f>
        <v>#N/A</v>
      </c>
      <c r="J751" s="98" t="str">
        <f t="shared" si="40"/>
        <v>Desarrollo del Sistema de Educación Superior</v>
      </c>
      <c r="K751" s="98" t="s">
        <v>411</v>
      </c>
    </row>
    <row r="752" spans="3:11" x14ac:dyDescent="0.25">
      <c r="C752" s="145"/>
      <c r="D752" s="151"/>
      <c r="E752" s="118"/>
      <c r="F752" s="97">
        <f t="shared" si="39"/>
        <v>0</v>
      </c>
      <c r="G752" s="161"/>
      <c r="H752" s="146"/>
      <c r="I752" s="130" t="e">
        <f>VLOOKUP(H752,Presupuesto!$B$11:$C$565,2,0)</f>
        <v>#N/A</v>
      </c>
      <c r="J752" s="98" t="str">
        <f t="shared" si="40"/>
        <v>Desarrollo del Sistema de Educación Superior</v>
      </c>
      <c r="K752" s="98" t="s">
        <v>411</v>
      </c>
    </row>
    <row r="753" spans="3:11" x14ac:dyDescent="0.25">
      <c r="C753" s="145"/>
      <c r="D753" s="151"/>
      <c r="E753" s="118"/>
      <c r="F753" s="97">
        <f t="shared" si="39"/>
        <v>0</v>
      </c>
      <c r="G753" s="161"/>
      <c r="H753" s="146"/>
      <c r="I753" s="130" t="e">
        <f>VLOOKUP(H753,Presupuesto!$B$11:$C$565,2,0)</f>
        <v>#N/A</v>
      </c>
      <c r="J753" s="98" t="str">
        <f t="shared" si="40"/>
        <v>Desarrollo del Sistema de Educación Superior</v>
      </c>
      <c r="K753" s="98" t="s">
        <v>411</v>
      </c>
    </row>
    <row r="754" spans="3:11" ht="15.75" thickBot="1" x14ac:dyDescent="0.3">
      <c r="C754" s="147"/>
      <c r="D754" s="159"/>
      <c r="E754" s="103"/>
      <c r="F754" s="105">
        <f t="shared" si="39"/>
        <v>0</v>
      </c>
      <c r="G754" s="162"/>
      <c r="H754" s="148"/>
      <c r="I754" s="132" t="e">
        <f>VLOOKUP(H754,Presupuesto!$B$11:$C$565,2,0)</f>
        <v>#N/A</v>
      </c>
      <c r="J754" s="106" t="str">
        <f t="shared" si="40"/>
        <v>Desarrollo del Sistema de Educación Superior</v>
      </c>
      <c r="K754" s="124" t="s">
        <v>393</v>
      </c>
    </row>
    <row r="756" spans="3:11" ht="15.75" thickBot="1" x14ac:dyDescent="0.3">
      <c r="F756" s="90"/>
      <c r="G756" s="89"/>
      <c r="H756" s="90"/>
      <c r="I756" s="90"/>
    </row>
    <row r="757" spans="3:11" ht="15.75" thickBot="1" x14ac:dyDescent="0.3">
      <c r="C757" s="157" t="s">
        <v>53</v>
      </c>
      <c r="D757" s="367">
        <f>SUM(F764:F798)</f>
        <v>0</v>
      </c>
      <c r="F757" s="70"/>
      <c r="G757" s="79"/>
      <c r="H757" s="70"/>
      <c r="I757" s="70"/>
    </row>
    <row r="758" spans="3:11" x14ac:dyDescent="0.25">
      <c r="C758" s="70"/>
      <c r="D758" s="31"/>
      <c r="E758" s="93"/>
      <c r="F758" s="93"/>
      <c r="G758" s="93"/>
      <c r="H758" s="76"/>
      <c r="I758" s="76"/>
      <c r="J758" s="76"/>
      <c r="K758" s="112"/>
    </row>
    <row r="759" spans="3:11" x14ac:dyDescent="0.25">
      <c r="C759" s="70"/>
      <c r="D759" s="31"/>
      <c r="E759" s="93"/>
      <c r="F759" s="93"/>
      <c r="G759" s="93"/>
      <c r="H759" s="76"/>
      <c r="I759" s="76"/>
      <c r="J759" s="76"/>
      <c r="K759" s="112"/>
    </row>
    <row r="760" spans="3:11" ht="15.75" x14ac:dyDescent="0.25">
      <c r="C760" s="202" t="s">
        <v>391</v>
      </c>
      <c r="D760" s="363"/>
      <c r="E760" s="93"/>
      <c r="F760" s="93"/>
      <c r="G760" s="93"/>
      <c r="H760" s="76"/>
      <c r="I760" s="76"/>
      <c r="J760" s="76"/>
      <c r="K760" s="112"/>
    </row>
    <row r="761" spans="3:11" ht="18.75" x14ac:dyDescent="0.25">
      <c r="C761" s="210" t="e">
        <f>IFERROR(VLOOKUP(D760,'1. Desarrollo e Innov. Curricu.'!$F:$G,2,FALSE),IFERROR(VLOOKUP(D760,'2. Investigación Científica'!$F:$G,2,FALSE),IFERROR(VLOOKUP(D760,'3. Vinculación Univ. Sociedad'!$F:$G,2,FALSE),IFERROR(VLOOKUP(D760,'4. Docencia y Profesorado Univ.'!$F:$G,2,FALSE),IFERROR(VLOOKUP(D760,'5. Estudiantes y Graduados'!$F:$G,2,FALSE),IFERROR(VLOOKUP(D760,'11. Gestion Administrativa'!$F:$G,2,FALSE),IFERROR(VLOOKUP(D760,'13. Gestión Académica'!$F:$G,2,FALSE),IFERROR(VLOOKUP(D760,'9. Asegura. de la Calid. y M'!$F:$G,2,FALSE),IFERROR(VLOOKUP(D760,'6. Gestión del Conocimiento'!$F:$G,2,FALSE),IFERROR(VLOOKUP(D760,'15. Gobernabilidad y Proceso...'!$F:$G,2,FALSE),IFERROR(VLOOKUP(D760,'12. Gestión del Talento Humano'!$F:$G,2,FALSE),IFERROR(VLOOKUP(D760,'14. Internacional... de la E.S.'!$F:$G,2,FALSE),IFERROR(VLOOKUP(D760,'10. Posgrado'!$F:$G,2,FALSE),IFERROR(VLOOKUP(D760,'17. Gestión TIC'!$F:$G,2,FALSE),IFERROR(VLOOKUP(D760,'16. Desa. del Sistema Educ.Sup.'!$F:$G,2,FALSE),IFERROR(VLOOKUP(D760,'8. Cultura de Inno. Insti...'!$F:$G,2,FALSE),VLOOKUP(D760,'7. Lo Esencial de la Reforma U.'!$F:$G,2,0)))))))))))))))))</f>
        <v>#N/A</v>
      </c>
      <c r="D761" s="31"/>
      <c r="E761" s="93"/>
      <c r="F761" s="93"/>
      <c r="G761" s="93"/>
      <c r="H761" s="76"/>
      <c r="I761" s="76"/>
      <c r="J761" s="76"/>
      <c r="K761" s="112"/>
    </row>
    <row r="762" spans="3:11" ht="15.75" thickBot="1" x14ac:dyDescent="0.3">
      <c r="F762" s="93"/>
      <c r="G762" s="76"/>
      <c r="H762" s="76"/>
      <c r="I762" s="76"/>
    </row>
    <row r="763" spans="3:11" ht="30.75" thickBot="1" x14ac:dyDescent="0.3">
      <c r="C763" s="129" t="s">
        <v>44</v>
      </c>
      <c r="D763" s="129" t="s">
        <v>55</v>
      </c>
      <c r="E763" s="136" t="s">
        <v>57</v>
      </c>
      <c r="F763" s="135" t="s">
        <v>27</v>
      </c>
      <c r="G763" s="133" t="s">
        <v>130</v>
      </c>
      <c r="H763" s="136" t="s">
        <v>46</v>
      </c>
      <c r="I763" s="133" t="s">
        <v>131</v>
      </c>
      <c r="J763" s="133" t="s">
        <v>409</v>
      </c>
      <c r="K763" s="133" t="s">
        <v>410</v>
      </c>
    </row>
    <row r="764" spans="3:11" x14ac:dyDescent="0.25">
      <c r="C764" s="220" t="s">
        <v>438</v>
      </c>
      <c r="D764" s="221"/>
      <c r="E764" s="219">
        <f>HLOOKUP(C764,$AH$2:$BU$3,2,0)</f>
        <v>620</v>
      </c>
      <c r="F764" s="97">
        <f t="shared" ref="F764:F798" si="41">D764*E764</f>
        <v>0</v>
      </c>
      <c r="G764" s="161"/>
      <c r="H764" s="142"/>
      <c r="I764" s="130" t="e">
        <f>VLOOKUP(H764,Presupuesto!$B$11:$C$565,2,0)</f>
        <v>#N/A</v>
      </c>
      <c r="J764" s="218" t="s">
        <v>1472</v>
      </c>
      <c r="K764" s="98" t="s">
        <v>393</v>
      </c>
    </row>
    <row r="765" spans="3:11" x14ac:dyDescent="0.25">
      <c r="C765" s="141"/>
      <c r="D765" s="158"/>
      <c r="E765" s="123"/>
      <c r="F765" s="97">
        <f t="shared" si="41"/>
        <v>0</v>
      </c>
      <c r="G765" s="161"/>
      <c r="H765" s="142"/>
      <c r="I765" s="130" t="e">
        <f>VLOOKUP(H765,Presupuesto!$B$11:$C$565,2,0)</f>
        <v>#N/A</v>
      </c>
      <c r="J765" s="98" t="str">
        <f>$J$764</f>
        <v>Desarrollo del Sistema de Educación Superior</v>
      </c>
      <c r="K765" s="98" t="s">
        <v>411</v>
      </c>
    </row>
    <row r="766" spans="3:11" x14ac:dyDescent="0.25">
      <c r="C766" s="141"/>
      <c r="D766" s="158"/>
      <c r="E766" s="123"/>
      <c r="F766" s="97">
        <f t="shared" si="41"/>
        <v>0</v>
      </c>
      <c r="G766" s="161"/>
      <c r="H766" s="142"/>
      <c r="I766" s="130" t="e">
        <f>VLOOKUP(H766,Presupuesto!$B$11:$C$565,2,0)</f>
        <v>#N/A</v>
      </c>
      <c r="J766" s="98" t="str">
        <f t="shared" ref="J766:J798" si="42">$J$764</f>
        <v>Desarrollo del Sistema de Educación Superior</v>
      </c>
      <c r="K766" s="98" t="s">
        <v>411</v>
      </c>
    </row>
    <row r="767" spans="3:11" x14ac:dyDescent="0.25">
      <c r="C767" s="141"/>
      <c r="D767" s="158"/>
      <c r="E767" s="123"/>
      <c r="F767" s="97">
        <f t="shared" si="41"/>
        <v>0</v>
      </c>
      <c r="G767" s="161"/>
      <c r="H767" s="142"/>
      <c r="I767" s="130" t="e">
        <f>VLOOKUP(H767,Presupuesto!$B$11:$C$565,2,0)</f>
        <v>#N/A</v>
      </c>
      <c r="J767" s="98" t="str">
        <f t="shared" si="42"/>
        <v>Desarrollo del Sistema de Educación Superior</v>
      </c>
      <c r="K767" s="98" t="s">
        <v>411</v>
      </c>
    </row>
    <row r="768" spans="3:11" x14ac:dyDescent="0.25">
      <c r="C768" s="141"/>
      <c r="D768" s="158"/>
      <c r="E768" s="123"/>
      <c r="F768" s="97">
        <f t="shared" si="41"/>
        <v>0</v>
      </c>
      <c r="G768" s="161"/>
      <c r="H768" s="142"/>
      <c r="I768" s="130" t="e">
        <f>VLOOKUP(H768,Presupuesto!$B$11:$C$565,2,0)</f>
        <v>#N/A</v>
      </c>
      <c r="J768" s="98" t="str">
        <f t="shared" si="42"/>
        <v>Desarrollo del Sistema de Educación Superior</v>
      </c>
      <c r="K768" s="98" t="s">
        <v>411</v>
      </c>
    </row>
    <row r="769" spans="3:11" x14ac:dyDescent="0.25">
      <c r="C769" s="141"/>
      <c r="D769" s="158"/>
      <c r="E769" s="123"/>
      <c r="F769" s="97">
        <f t="shared" si="41"/>
        <v>0</v>
      </c>
      <c r="G769" s="161"/>
      <c r="H769" s="142"/>
      <c r="I769" s="130" t="e">
        <f>VLOOKUP(H769,Presupuesto!$B$11:$C$565,2,0)</f>
        <v>#N/A</v>
      </c>
      <c r="J769" s="98" t="str">
        <f t="shared" si="42"/>
        <v>Desarrollo del Sistema de Educación Superior</v>
      </c>
      <c r="K769" s="98" t="s">
        <v>400</v>
      </c>
    </row>
    <row r="770" spans="3:11" x14ac:dyDescent="0.25">
      <c r="C770" s="141"/>
      <c r="D770" s="158"/>
      <c r="E770" s="123"/>
      <c r="F770" s="97">
        <f t="shared" si="41"/>
        <v>0</v>
      </c>
      <c r="G770" s="161"/>
      <c r="H770" s="142"/>
      <c r="I770" s="130" t="e">
        <f>VLOOKUP(H770,Presupuesto!$B$11:$C$565,2,0)</f>
        <v>#N/A</v>
      </c>
      <c r="J770" s="98" t="str">
        <f t="shared" si="42"/>
        <v>Desarrollo del Sistema de Educación Superior</v>
      </c>
      <c r="K770" s="98" t="s">
        <v>411</v>
      </c>
    </row>
    <row r="771" spans="3:11" x14ac:dyDescent="0.25">
      <c r="C771" s="141"/>
      <c r="D771" s="158"/>
      <c r="E771" s="123"/>
      <c r="F771" s="97">
        <f t="shared" si="41"/>
        <v>0</v>
      </c>
      <c r="G771" s="161"/>
      <c r="H771" s="142"/>
      <c r="I771" s="130" t="e">
        <f>VLOOKUP(H771,Presupuesto!$B$11:$C$565,2,0)</f>
        <v>#N/A</v>
      </c>
      <c r="J771" s="98" t="str">
        <f t="shared" si="42"/>
        <v>Desarrollo del Sistema de Educación Superior</v>
      </c>
      <c r="K771" s="98" t="s">
        <v>411</v>
      </c>
    </row>
    <row r="772" spans="3:11" x14ac:dyDescent="0.25">
      <c r="C772" s="141"/>
      <c r="D772" s="158"/>
      <c r="E772" s="123"/>
      <c r="F772" s="97">
        <f t="shared" si="41"/>
        <v>0</v>
      </c>
      <c r="G772" s="161"/>
      <c r="H772" s="142"/>
      <c r="I772" s="130" t="e">
        <f>VLOOKUP(H772,Presupuesto!$B$11:$C$565,2,0)</f>
        <v>#N/A</v>
      </c>
      <c r="J772" s="98" t="str">
        <f t="shared" si="42"/>
        <v>Desarrollo del Sistema de Educación Superior</v>
      </c>
      <c r="K772" s="98" t="s">
        <v>411</v>
      </c>
    </row>
    <row r="773" spans="3:11" x14ac:dyDescent="0.25">
      <c r="C773" s="141"/>
      <c r="D773" s="158"/>
      <c r="E773" s="123"/>
      <c r="F773" s="97">
        <f t="shared" si="41"/>
        <v>0</v>
      </c>
      <c r="G773" s="161"/>
      <c r="H773" s="142"/>
      <c r="I773" s="130" t="e">
        <f>VLOOKUP(H773,Presupuesto!$B$11:$C$565,2,0)</f>
        <v>#N/A</v>
      </c>
      <c r="J773" s="98" t="str">
        <f t="shared" si="42"/>
        <v>Desarrollo del Sistema de Educación Superior</v>
      </c>
      <c r="K773" s="98" t="s">
        <v>411</v>
      </c>
    </row>
    <row r="774" spans="3:11" x14ac:dyDescent="0.25">
      <c r="C774" s="141"/>
      <c r="D774" s="158"/>
      <c r="E774" s="123"/>
      <c r="F774" s="97">
        <f t="shared" si="41"/>
        <v>0</v>
      </c>
      <c r="G774" s="161"/>
      <c r="H774" s="142"/>
      <c r="I774" s="130" t="e">
        <f>VLOOKUP(H774,Presupuesto!$B$11:$C$565,2,0)</f>
        <v>#N/A</v>
      </c>
      <c r="J774" s="98" t="str">
        <f t="shared" si="42"/>
        <v>Desarrollo del Sistema de Educación Superior</v>
      </c>
      <c r="K774" s="98" t="s">
        <v>411</v>
      </c>
    </row>
    <row r="775" spans="3:11" x14ac:dyDescent="0.25">
      <c r="C775" s="141"/>
      <c r="D775" s="158"/>
      <c r="E775" s="123"/>
      <c r="F775" s="97">
        <f t="shared" si="41"/>
        <v>0</v>
      </c>
      <c r="G775" s="161"/>
      <c r="H775" s="142"/>
      <c r="I775" s="130" t="e">
        <f>VLOOKUP(H775,Presupuesto!$B$11:$C$565,2,0)</f>
        <v>#N/A</v>
      </c>
      <c r="J775" s="98" t="str">
        <f t="shared" si="42"/>
        <v>Desarrollo del Sistema de Educación Superior</v>
      </c>
      <c r="K775" s="98" t="s">
        <v>411</v>
      </c>
    </row>
    <row r="776" spans="3:11" x14ac:dyDescent="0.25">
      <c r="C776" s="141"/>
      <c r="D776" s="158"/>
      <c r="E776" s="123"/>
      <c r="F776" s="97">
        <f t="shared" si="41"/>
        <v>0</v>
      </c>
      <c r="G776" s="161"/>
      <c r="H776" s="142"/>
      <c r="I776" s="130" t="e">
        <f>VLOOKUP(H776,Presupuesto!$B$11:$C$565,2,0)</f>
        <v>#N/A</v>
      </c>
      <c r="J776" s="98" t="str">
        <f t="shared" si="42"/>
        <v>Desarrollo del Sistema de Educación Superior</v>
      </c>
      <c r="K776" s="98" t="s">
        <v>411</v>
      </c>
    </row>
    <row r="777" spans="3:11" x14ac:dyDescent="0.25">
      <c r="C777" s="141"/>
      <c r="D777" s="158"/>
      <c r="E777" s="123"/>
      <c r="F777" s="97">
        <f t="shared" si="41"/>
        <v>0</v>
      </c>
      <c r="G777" s="161"/>
      <c r="H777" s="142"/>
      <c r="I777" s="130" t="e">
        <f>VLOOKUP(H777,Presupuesto!$B$11:$C$565,2,0)</f>
        <v>#N/A</v>
      </c>
      <c r="J777" s="98" t="str">
        <f t="shared" si="42"/>
        <v>Desarrollo del Sistema de Educación Superior</v>
      </c>
      <c r="K777" s="98" t="s">
        <v>411</v>
      </c>
    </row>
    <row r="778" spans="3:11" x14ac:dyDescent="0.25">
      <c r="C778" s="141"/>
      <c r="D778" s="158"/>
      <c r="E778" s="123"/>
      <c r="F778" s="97">
        <f t="shared" si="41"/>
        <v>0</v>
      </c>
      <c r="G778" s="161"/>
      <c r="H778" s="142"/>
      <c r="I778" s="130" t="e">
        <f>VLOOKUP(H778,Presupuesto!$B$11:$C$565,2,0)</f>
        <v>#N/A</v>
      </c>
      <c r="J778" s="98" t="str">
        <f t="shared" si="42"/>
        <v>Desarrollo del Sistema de Educación Superior</v>
      </c>
      <c r="K778" s="98" t="s">
        <v>411</v>
      </c>
    </row>
    <row r="779" spans="3:11" x14ac:dyDescent="0.25">
      <c r="C779" s="141"/>
      <c r="D779" s="158"/>
      <c r="E779" s="123"/>
      <c r="F779" s="97">
        <f t="shared" si="41"/>
        <v>0</v>
      </c>
      <c r="G779" s="161"/>
      <c r="H779" s="142"/>
      <c r="I779" s="130" t="e">
        <f>VLOOKUP(H779,Presupuesto!$B$11:$C$565,2,0)</f>
        <v>#N/A</v>
      </c>
      <c r="J779" s="98" t="str">
        <f t="shared" si="42"/>
        <v>Desarrollo del Sistema de Educación Superior</v>
      </c>
      <c r="K779" s="98" t="s">
        <v>411</v>
      </c>
    </row>
    <row r="780" spans="3:11" x14ac:dyDescent="0.25">
      <c r="C780" s="141"/>
      <c r="D780" s="158"/>
      <c r="E780" s="123"/>
      <c r="F780" s="97">
        <f t="shared" si="41"/>
        <v>0</v>
      </c>
      <c r="G780" s="161"/>
      <c r="H780" s="142"/>
      <c r="I780" s="130" t="e">
        <f>VLOOKUP(H780,Presupuesto!$B$11:$C$565,2,0)</f>
        <v>#N/A</v>
      </c>
      <c r="J780" s="98" t="str">
        <f t="shared" si="42"/>
        <v>Desarrollo del Sistema de Educación Superior</v>
      </c>
      <c r="K780" s="98" t="s">
        <v>411</v>
      </c>
    </row>
    <row r="781" spans="3:11" x14ac:dyDescent="0.25">
      <c r="C781" s="141"/>
      <c r="D781" s="158"/>
      <c r="E781" s="123"/>
      <c r="F781" s="97">
        <f t="shared" si="41"/>
        <v>0</v>
      </c>
      <c r="G781" s="161"/>
      <c r="H781" s="142"/>
      <c r="I781" s="130" t="e">
        <f>VLOOKUP(H781,Presupuesto!$B$11:$C$565,2,0)</f>
        <v>#N/A</v>
      </c>
      <c r="J781" s="98" t="str">
        <f t="shared" si="42"/>
        <v>Desarrollo del Sistema de Educación Superior</v>
      </c>
      <c r="K781" s="98" t="s">
        <v>411</v>
      </c>
    </row>
    <row r="782" spans="3:11" x14ac:dyDescent="0.25">
      <c r="C782" s="141"/>
      <c r="D782" s="158"/>
      <c r="E782" s="123"/>
      <c r="F782" s="97">
        <f t="shared" si="41"/>
        <v>0</v>
      </c>
      <c r="G782" s="161"/>
      <c r="H782" s="142"/>
      <c r="I782" s="130" t="e">
        <f>VLOOKUP(H782,Presupuesto!$B$11:$C$565,2,0)</f>
        <v>#N/A</v>
      </c>
      <c r="J782" s="98" t="str">
        <f t="shared" si="42"/>
        <v>Desarrollo del Sistema de Educación Superior</v>
      </c>
      <c r="K782" s="98" t="s">
        <v>411</v>
      </c>
    </row>
    <row r="783" spans="3:11" x14ac:dyDescent="0.25">
      <c r="C783" s="141"/>
      <c r="D783" s="158"/>
      <c r="E783" s="123"/>
      <c r="F783" s="97">
        <f t="shared" si="41"/>
        <v>0</v>
      </c>
      <c r="G783" s="161"/>
      <c r="H783" s="142"/>
      <c r="I783" s="130" t="e">
        <f>VLOOKUP(H783,Presupuesto!$B$11:$C$565,2,0)</f>
        <v>#N/A</v>
      </c>
      <c r="J783" s="98" t="str">
        <f t="shared" si="42"/>
        <v>Desarrollo del Sistema de Educación Superior</v>
      </c>
      <c r="K783" s="98" t="s">
        <v>411</v>
      </c>
    </row>
    <row r="784" spans="3:11" x14ac:dyDescent="0.25">
      <c r="C784" s="141"/>
      <c r="D784" s="158"/>
      <c r="E784" s="123"/>
      <c r="F784" s="97">
        <f t="shared" si="41"/>
        <v>0</v>
      </c>
      <c r="G784" s="161"/>
      <c r="H784" s="142"/>
      <c r="I784" s="130" t="e">
        <f>VLOOKUP(H784,Presupuesto!$B$11:$C$565,2,0)</f>
        <v>#N/A</v>
      </c>
      <c r="J784" s="98" t="str">
        <f t="shared" si="42"/>
        <v>Desarrollo del Sistema de Educación Superior</v>
      </c>
      <c r="K784" s="98" t="s">
        <v>411</v>
      </c>
    </row>
    <row r="785" spans="3:11" x14ac:dyDescent="0.25">
      <c r="C785" s="141"/>
      <c r="D785" s="158"/>
      <c r="E785" s="123"/>
      <c r="F785" s="97">
        <f t="shared" si="41"/>
        <v>0</v>
      </c>
      <c r="G785" s="161"/>
      <c r="H785" s="142"/>
      <c r="I785" s="130" t="e">
        <f>VLOOKUP(H785,Presupuesto!$B$11:$C$565,2,0)</f>
        <v>#N/A</v>
      </c>
      <c r="J785" s="98" t="str">
        <f t="shared" si="42"/>
        <v>Desarrollo del Sistema de Educación Superior</v>
      </c>
      <c r="K785" s="98" t="s">
        <v>411</v>
      </c>
    </row>
    <row r="786" spans="3:11" x14ac:dyDescent="0.25">
      <c r="C786" s="143"/>
      <c r="D786" s="151"/>
      <c r="E786" s="118"/>
      <c r="F786" s="97">
        <f t="shared" si="41"/>
        <v>0</v>
      </c>
      <c r="G786" s="161"/>
      <c r="H786" s="144"/>
      <c r="I786" s="130" t="e">
        <f>VLOOKUP(H786,Presupuesto!$B$11:$C$565,2,0)</f>
        <v>#N/A</v>
      </c>
      <c r="J786" s="98" t="str">
        <f t="shared" si="42"/>
        <v>Desarrollo del Sistema de Educación Superior</v>
      </c>
      <c r="K786" s="98" t="s">
        <v>411</v>
      </c>
    </row>
    <row r="787" spans="3:11" x14ac:dyDescent="0.25">
      <c r="C787" s="143"/>
      <c r="D787" s="151"/>
      <c r="E787" s="118"/>
      <c r="F787" s="97">
        <f t="shared" si="41"/>
        <v>0</v>
      </c>
      <c r="G787" s="161"/>
      <c r="H787" s="144"/>
      <c r="I787" s="130" t="e">
        <f>VLOOKUP(H787,Presupuesto!$B$11:$C$565,2,0)</f>
        <v>#N/A</v>
      </c>
      <c r="J787" s="98" t="str">
        <f t="shared" si="42"/>
        <v>Desarrollo del Sistema de Educación Superior</v>
      </c>
      <c r="K787" s="98" t="s">
        <v>411</v>
      </c>
    </row>
    <row r="788" spans="3:11" x14ac:dyDescent="0.25">
      <c r="C788" s="143"/>
      <c r="D788" s="151"/>
      <c r="E788" s="118"/>
      <c r="F788" s="97">
        <f t="shared" si="41"/>
        <v>0</v>
      </c>
      <c r="G788" s="161"/>
      <c r="H788" s="144"/>
      <c r="I788" s="130" t="e">
        <f>VLOOKUP(H788,Presupuesto!$B$11:$C$565,2,0)</f>
        <v>#N/A</v>
      </c>
      <c r="J788" s="98" t="str">
        <f t="shared" si="42"/>
        <v>Desarrollo del Sistema de Educación Superior</v>
      </c>
      <c r="K788" s="98" t="s">
        <v>411</v>
      </c>
    </row>
    <row r="789" spans="3:11" x14ac:dyDescent="0.25">
      <c r="C789" s="143"/>
      <c r="D789" s="151"/>
      <c r="E789" s="118"/>
      <c r="F789" s="97">
        <f t="shared" si="41"/>
        <v>0</v>
      </c>
      <c r="G789" s="161"/>
      <c r="H789" s="144"/>
      <c r="I789" s="130" t="e">
        <f>VLOOKUP(H789,Presupuesto!$B$11:$C$565,2,0)</f>
        <v>#N/A</v>
      </c>
      <c r="J789" s="98" t="str">
        <f t="shared" si="42"/>
        <v>Desarrollo del Sistema de Educación Superior</v>
      </c>
      <c r="K789" s="98" t="s">
        <v>411</v>
      </c>
    </row>
    <row r="790" spans="3:11" x14ac:dyDescent="0.25">
      <c r="C790" s="143"/>
      <c r="D790" s="151"/>
      <c r="E790" s="118"/>
      <c r="F790" s="97">
        <f t="shared" si="41"/>
        <v>0</v>
      </c>
      <c r="G790" s="161"/>
      <c r="H790" s="144"/>
      <c r="I790" s="130" t="e">
        <f>VLOOKUP(H790,Presupuesto!$B$11:$C$565,2,0)</f>
        <v>#N/A</v>
      </c>
      <c r="J790" s="98" t="str">
        <f t="shared" si="42"/>
        <v>Desarrollo del Sistema de Educación Superior</v>
      </c>
      <c r="K790" s="98" t="s">
        <v>411</v>
      </c>
    </row>
    <row r="791" spans="3:11" x14ac:dyDescent="0.25">
      <c r="C791" s="143"/>
      <c r="D791" s="151"/>
      <c r="E791" s="118"/>
      <c r="F791" s="97">
        <f t="shared" si="41"/>
        <v>0</v>
      </c>
      <c r="G791" s="161"/>
      <c r="H791" s="144"/>
      <c r="I791" s="130" t="e">
        <f>VLOOKUP(H791,Presupuesto!$B$11:$C$565,2,0)</f>
        <v>#N/A</v>
      </c>
      <c r="J791" s="98" t="str">
        <f t="shared" si="42"/>
        <v>Desarrollo del Sistema de Educación Superior</v>
      </c>
      <c r="K791" s="98" t="s">
        <v>411</v>
      </c>
    </row>
    <row r="792" spans="3:11" x14ac:dyDescent="0.25">
      <c r="C792" s="143"/>
      <c r="D792" s="151"/>
      <c r="E792" s="118"/>
      <c r="F792" s="97">
        <f t="shared" si="41"/>
        <v>0</v>
      </c>
      <c r="G792" s="161"/>
      <c r="H792" s="144"/>
      <c r="I792" s="130" t="e">
        <f>VLOOKUP(H792,Presupuesto!$B$11:$C$565,2,0)</f>
        <v>#N/A</v>
      </c>
      <c r="J792" s="98" t="str">
        <f t="shared" si="42"/>
        <v>Desarrollo del Sistema de Educación Superior</v>
      </c>
      <c r="K792" s="98" t="s">
        <v>411</v>
      </c>
    </row>
    <row r="793" spans="3:11" x14ac:dyDescent="0.25">
      <c r="C793" s="143"/>
      <c r="D793" s="151"/>
      <c r="E793" s="118"/>
      <c r="F793" s="97">
        <f t="shared" si="41"/>
        <v>0</v>
      </c>
      <c r="G793" s="161"/>
      <c r="H793" s="144"/>
      <c r="I793" s="130" t="e">
        <f>VLOOKUP(H793,Presupuesto!$B$11:$C$565,2,0)</f>
        <v>#N/A</v>
      </c>
      <c r="J793" s="98" t="str">
        <f t="shared" si="42"/>
        <v>Desarrollo del Sistema de Educación Superior</v>
      </c>
      <c r="K793" s="98" t="s">
        <v>411</v>
      </c>
    </row>
    <row r="794" spans="3:11" x14ac:dyDescent="0.25">
      <c r="C794" s="145"/>
      <c r="D794" s="151"/>
      <c r="E794" s="118"/>
      <c r="F794" s="97">
        <f t="shared" si="41"/>
        <v>0</v>
      </c>
      <c r="G794" s="161"/>
      <c r="H794" s="146"/>
      <c r="I794" s="130" t="e">
        <f>VLOOKUP(H794,Presupuesto!$B$11:$C$565,2,0)</f>
        <v>#N/A</v>
      </c>
      <c r="J794" s="98" t="str">
        <f t="shared" si="42"/>
        <v>Desarrollo del Sistema de Educación Superior</v>
      </c>
      <c r="K794" s="98" t="s">
        <v>402</v>
      </c>
    </row>
    <row r="795" spans="3:11" x14ac:dyDescent="0.25">
      <c r="C795" s="145"/>
      <c r="D795" s="151"/>
      <c r="E795" s="118"/>
      <c r="F795" s="97">
        <f t="shared" si="41"/>
        <v>0</v>
      </c>
      <c r="G795" s="161"/>
      <c r="H795" s="146"/>
      <c r="I795" s="130" t="e">
        <f>VLOOKUP(H795,Presupuesto!$B$11:$C$565,2,0)</f>
        <v>#N/A</v>
      </c>
      <c r="J795" s="98" t="str">
        <f t="shared" si="42"/>
        <v>Desarrollo del Sistema de Educación Superior</v>
      </c>
      <c r="K795" s="98" t="s">
        <v>411</v>
      </c>
    </row>
    <row r="796" spans="3:11" x14ac:dyDescent="0.25">
      <c r="C796" s="145"/>
      <c r="D796" s="151"/>
      <c r="E796" s="118"/>
      <c r="F796" s="97">
        <f t="shared" si="41"/>
        <v>0</v>
      </c>
      <c r="G796" s="161"/>
      <c r="H796" s="146"/>
      <c r="I796" s="130" t="e">
        <f>VLOOKUP(H796,Presupuesto!$B$11:$C$565,2,0)</f>
        <v>#N/A</v>
      </c>
      <c r="J796" s="98" t="str">
        <f t="shared" si="42"/>
        <v>Desarrollo del Sistema de Educación Superior</v>
      </c>
      <c r="K796" s="98" t="s">
        <v>411</v>
      </c>
    </row>
    <row r="797" spans="3:11" x14ac:dyDescent="0.25">
      <c r="C797" s="145"/>
      <c r="D797" s="151"/>
      <c r="E797" s="118"/>
      <c r="F797" s="97">
        <f t="shared" si="41"/>
        <v>0</v>
      </c>
      <c r="G797" s="161"/>
      <c r="H797" s="146"/>
      <c r="I797" s="130" t="e">
        <f>VLOOKUP(H797,Presupuesto!$B$11:$C$565,2,0)</f>
        <v>#N/A</v>
      </c>
      <c r="J797" s="98" t="str">
        <f t="shared" si="42"/>
        <v>Desarrollo del Sistema de Educación Superior</v>
      </c>
      <c r="K797" s="98" t="s">
        <v>411</v>
      </c>
    </row>
    <row r="798" spans="3:11" ht="15.75" thickBot="1" x14ac:dyDescent="0.3">
      <c r="C798" s="147"/>
      <c r="D798" s="159"/>
      <c r="E798" s="103"/>
      <c r="F798" s="105">
        <f t="shared" si="41"/>
        <v>0</v>
      </c>
      <c r="G798" s="162"/>
      <c r="H798" s="148"/>
      <c r="I798" s="132" t="e">
        <f>VLOOKUP(H798,Presupuesto!$B$11:$C$565,2,0)</f>
        <v>#N/A</v>
      </c>
      <c r="J798" s="106" t="str">
        <f t="shared" si="42"/>
        <v>Desarrollo del Sistema de Educación Superior</v>
      </c>
      <c r="K798" s="124" t="s">
        <v>393</v>
      </c>
    </row>
    <row r="800" spans="3:11" ht="15.75" thickBot="1" x14ac:dyDescent="0.3"/>
    <row r="801" spans="3:11" ht="15.75" thickBot="1" x14ac:dyDescent="0.3">
      <c r="C801" s="157" t="s">
        <v>53</v>
      </c>
      <c r="D801" s="367">
        <f>SUM(F808:F842)</f>
        <v>0</v>
      </c>
      <c r="F801" s="70"/>
      <c r="G801" s="79"/>
      <c r="H801" s="70"/>
      <c r="I801" s="70"/>
    </row>
    <row r="802" spans="3:11" x14ac:dyDescent="0.25">
      <c r="C802" s="70"/>
      <c r="D802" s="31"/>
      <c r="E802" s="93"/>
      <c r="F802" s="93"/>
      <c r="G802" s="93"/>
      <c r="H802" s="76"/>
      <c r="I802" s="76"/>
      <c r="J802" s="76"/>
      <c r="K802" s="112"/>
    </row>
    <row r="803" spans="3:11" x14ac:dyDescent="0.25">
      <c r="C803" s="70"/>
      <c r="D803" s="31"/>
      <c r="E803" s="93"/>
      <c r="F803" s="93"/>
      <c r="G803" s="93"/>
      <c r="H803" s="76"/>
      <c r="I803" s="76"/>
      <c r="J803" s="76"/>
      <c r="K803" s="112"/>
    </row>
    <row r="804" spans="3:11" ht="15.75" x14ac:dyDescent="0.25">
      <c r="C804" s="202" t="s">
        <v>391</v>
      </c>
      <c r="D804" s="363"/>
      <c r="E804" s="93"/>
      <c r="F804" s="93"/>
      <c r="G804" s="93"/>
      <c r="H804" s="76"/>
      <c r="I804" s="76"/>
      <c r="J804" s="76"/>
      <c r="K804" s="112"/>
    </row>
    <row r="805" spans="3:11" ht="18.75" x14ac:dyDescent="0.25">
      <c r="C805" s="210" t="e">
        <f>IFERROR(VLOOKUP(D804,'1. Desarrollo e Innov. Curricu.'!$F:$G,2,FALSE),IFERROR(VLOOKUP(D804,'2. Investigación Científica'!$F:$G,2,FALSE),IFERROR(VLOOKUP(D804,'3. Vinculación Univ. Sociedad'!$F:$G,2,FALSE),IFERROR(VLOOKUP(D804,'4. Docencia y Profesorado Univ.'!$F:$G,2,FALSE),IFERROR(VLOOKUP(D804,'5. Estudiantes y Graduados'!$F:$G,2,FALSE),IFERROR(VLOOKUP(D804,'11. Gestion Administrativa'!$F:$G,2,FALSE),IFERROR(VLOOKUP(D804,'13. Gestión Académica'!$F:$G,2,FALSE),IFERROR(VLOOKUP(D804,'9. Asegura. de la Calid. y M'!$F:$G,2,FALSE),IFERROR(VLOOKUP(D804,'6. Gestión del Conocimiento'!$F:$G,2,FALSE),IFERROR(VLOOKUP(D804,'15. Gobernabilidad y Proceso...'!$F:$G,2,FALSE),IFERROR(VLOOKUP(D804,'12. Gestión del Talento Humano'!$F:$G,2,FALSE),IFERROR(VLOOKUP(D804,'14. Internacional... de la E.S.'!$F:$G,2,FALSE),IFERROR(VLOOKUP(D804,'10. Posgrado'!$F:$G,2,FALSE),IFERROR(VLOOKUP(D804,'17. Gestión TIC'!$F:$G,2,FALSE),IFERROR(VLOOKUP(D804,'16. Desa. del Sistema Educ.Sup.'!$F:$G,2,FALSE),IFERROR(VLOOKUP(D804,'8. Cultura de Inno. Insti...'!$F:$G,2,FALSE),VLOOKUP(D804,'7. Lo Esencial de la Reforma U.'!$F:$G,2,0)))))))))))))))))</f>
        <v>#N/A</v>
      </c>
      <c r="D805" s="31"/>
      <c r="E805" s="93"/>
      <c r="F805" s="93"/>
      <c r="G805" s="93"/>
      <c r="H805" s="76"/>
      <c r="I805" s="76"/>
      <c r="J805" s="76"/>
      <c r="K805" s="112"/>
    </row>
    <row r="806" spans="3:11" ht="15.75" thickBot="1" x14ac:dyDescent="0.3">
      <c r="F806" s="93"/>
      <c r="G806" s="76"/>
      <c r="H806" s="76"/>
      <c r="I806" s="76"/>
    </row>
    <row r="807" spans="3:11" ht="30.75" thickBot="1" x14ac:dyDescent="0.3">
      <c r="C807" s="129" t="s">
        <v>44</v>
      </c>
      <c r="D807" s="129" t="s">
        <v>55</v>
      </c>
      <c r="E807" s="136" t="s">
        <v>57</v>
      </c>
      <c r="F807" s="135" t="s">
        <v>27</v>
      </c>
      <c r="G807" s="133" t="s">
        <v>130</v>
      </c>
      <c r="H807" s="136" t="s">
        <v>46</v>
      </c>
      <c r="I807" s="133" t="s">
        <v>131</v>
      </c>
      <c r="J807" s="133" t="s">
        <v>409</v>
      </c>
      <c r="K807" s="133" t="s">
        <v>410</v>
      </c>
    </row>
    <row r="808" spans="3:11" x14ac:dyDescent="0.25">
      <c r="C808" s="220" t="s">
        <v>438</v>
      </c>
      <c r="D808" s="221"/>
      <c r="E808" s="219">
        <f>HLOOKUP(C808,$AH$2:$BU$3,2,0)</f>
        <v>620</v>
      </c>
      <c r="F808" s="97">
        <f t="shared" ref="F808:F842" si="43">D808*E808</f>
        <v>0</v>
      </c>
      <c r="G808" s="161"/>
      <c r="H808" s="142"/>
      <c r="I808" s="130" t="e">
        <f>VLOOKUP(H808,Presupuesto!$B$11:$C$565,2,0)</f>
        <v>#N/A</v>
      </c>
      <c r="J808" s="218" t="s">
        <v>1472</v>
      </c>
      <c r="K808" s="98" t="s">
        <v>393</v>
      </c>
    </row>
    <row r="809" spans="3:11" x14ac:dyDescent="0.25">
      <c r="C809" s="141"/>
      <c r="D809" s="158"/>
      <c r="E809" s="123"/>
      <c r="F809" s="97">
        <f t="shared" si="43"/>
        <v>0</v>
      </c>
      <c r="G809" s="161"/>
      <c r="H809" s="142"/>
      <c r="I809" s="130" t="e">
        <f>VLOOKUP(H809,Presupuesto!$B$11:$C$565,2,0)</f>
        <v>#N/A</v>
      </c>
      <c r="J809" s="98" t="str">
        <f>$J$808</f>
        <v>Desarrollo del Sistema de Educación Superior</v>
      </c>
      <c r="K809" s="98" t="s">
        <v>411</v>
      </c>
    </row>
    <row r="810" spans="3:11" x14ac:dyDescent="0.25">
      <c r="C810" s="141"/>
      <c r="D810" s="158"/>
      <c r="E810" s="123"/>
      <c r="F810" s="97">
        <f t="shared" si="43"/>
        <v>0</v>
      </c>
      <c r="G810" s="161"/>
      <c r="H810" s="142"/>
      <c r="I810" s="130" t="e">
        <f>VLOOKUP(H810,Presupuesto!$B$11:$C$565,2,0)</f>
        <v>#N/A</v>
      </c>
      <c r="J810" s="98" t="str">
        <f t="shared" ref="J810:J842" si="44">$J$808</f>
        <v>Desarrollo del Sistema de Educación Superior</v>
      </c>
      <c r="K810" s="98" t="s">
        <v>411</v>
      </c>
    </row>
    <row r="811" spans="3:11" x14ac:dyDescent="0.25">
      <c r="C811" s="141"/>
      <c r="D811" s="158"/>
      <c r="E811" s="123"/>
      <c r="F811" s="97">
        <f t="shared" si="43"/>
        <v>0</v>
      </c>
      <c r="G811" s="161"/>
      <c r="H811" s="142"/>
      <c r="I811" s="130" t="e">
        <f>VLOOKUP(H811,Presupuesto!$B$11:$C$565,2,0)</f>
        <v>#N/A</v>
      </c>
      <c r="J811" s="98" t="str">
        <f t="shared" si="44"/>
        <v>Desarrollo del Sistema de Educación Superior</v>
      </c>
      <c r="K811" s="98" t="s">
        <v>411</v>
      </c>
    </row>
    <row r="812" spans="3:11" x14ac:dyDescent="0.25">
      <c r="C812" s="141"/>
      <c r="D812" s="158"/>
      <c r="E812" s="123"/>
      <c r="F812" s="97">
        <f t="shared" si="43"/>
        <v>0</v>
      </c>
      <c r="G812" s="161"/>
      <c r="H812" s="142"/>
      <c r="I812" s="130" t="e">
        <f>VLOOKUP(H812,Presupuesto!$B$11:$C$565,2,0)</f>
        <v>#N/A</v>
      </c>
      <c r="J812" s="98" t="str">
        <f t="shared" si="44"/>
        <v>Desarrollo del Sistema de Educación Superior</v>
      </c>
      <c r="K812" s="98" t="s">
        <v>411</v>
      </c>
    </row>
    <row r="813" spans="3:11" x14ac:dyDescent="0.25">
      <c r="C813" s="141"/>
      <c r="D813" s="158"/>
      <c r="E813" s="123"/>
      <c r="F813" s="97">
        <f t="shared" si="43"/>
        <v>0</v>
      </c>
      <c r="G813" s="161"/>
      <c r="H813" s="142"/>
      <c r="I813" s="130" t="e">
        <f>VLOOKUP(H813,Presupuesto!$B$11:$C$565,2,0)</f>
        <v>#N/A</v>
      </c>
      <c r="J813" s="98" t="str">
        <f t="shared" si="44"/>
        <v>Desarrollo del Sistema de Educación Superior</v>
      </c>
      <c r="K813" s="98" t="s">
        <v>400</v>
      </c>
    </row>
    <row r="814" spans="3:11" x14ac:dyDescent="0.25">
      <c r="C814" s="141"/>
      <c r="D814" s="158"/>
      <c r="E814" s="123"/>
      <c r="F814" s="97">
        <f t="shared" si="43"/>
        <v>0</v>
      </c>
      <c r="G814" s="161"/>
      <c r="H814" s="142"/>
      <c r="I814" s="130" t="e">
        <f>VLOOKUP(H814,Presupuesto!$B$11:$C$565,2,0)</f>
        <v>#N/A</v>
      </c>
      <c r="J814" s="98" t="str">
        <f t="shared" si="44"/>
        <v>Desarrollo del Sistema de Educación Superior</v>
      </c>
      <c r="K814" s="98" t="s">
        <v>411</v>
      </c>
    </row>
    <row r="815" spans="3:11" x14ac:dyDescent="0.25">
      <c r="C815" s="141"/>
      <c r="D815" s="158"/>
      <c r="E815" s="123"/>
      <c r="F815" s="97">
        <f t="shared" si="43"/>
        <v>0</v>
      </c>
      <c r="G815" s="161"/>
      <c r="H815" s="142"/>
      <c r="I815" s="130" t="e">
        <f>VLOOKUP(H815,Presupuesto!$B$11:$C$565,2,0)</f>
        <v>#N/A</v>
      </c>
      <c r="J815" s="98" t="str">
        <f t="shared" si="44"/>
        <v>Desarrollo del Sistema de Educación Superior</v>
      </c>
      <c r="K815" s="98" t="s">
        <v>411</v>
      </c>
    </row>
    <row r="816" spans="3:11" x14ac:dyDescent="0.25">
      <c r="C816" s="141"/>
      <c r="D816" s="158"/>
      <c r="E816" s="123"/>
      <c r="F816" s="97">
        <f t="shared" si="43"/>
        <v>0</v>
      </c>
      <c r="G816" s="161"/>
      <c r="H816" s="142"/>
      <c r="I816" s="130" t="e">
        <f>VLOOKUP(H816,Presupuesto!$B$11:$C$565,2,0)</f>
        <v>#N/A</v>
      </c>
      <c r="J816" s="98" t="str">
        <f t="shared" si="44"/>
        <v>Desarrollo del Sistema de Educación Superior</v>
      </c>
      <c r="K816" s="98" t="s">
        <v>411</v>
      </c>
    </row>
    <row r="817" spans="3:11" x14ac:dyDescent="0.25">
      <c r="C817" s="141"/>
      <c r="D817" s="158"/>
      <c r="E817" s="123"/>
      <c r="F817" s="97">
        <f t="shared" si="43"/>
        <v>0</v>
      </c>
      <c r="G817" s="161"/>
      <c r="H817" s="142"/>
      <c r="I817" s="130" t="e">
        <f>VLOOKUP(H817,Presupuesto!$B$11:$C$565,2,0)</f>
        <v>#N/A</v>
      </c>
      <c r="J817" s="98" t="str">
        <f t="shared" si="44"/>
        <v>Desarrollo del Sistema de Educación Superior</v>
      </c>
      <c r="K817" s="98" t="s">
        <v>411</v>
      </c>
    </row>
    <row r="818" spans="3:11" x14ac:dyDescent="0.25">
      <c r="C818" s="141"/>
      <c r="D818" s="158"/>
      <c r="E818" s="123"/>
      <c r="F818" s="97">
        <f t="shared" si="43"/>
        <v>0</v>
      </c>
      <c r="G818" s="161"/>
      <c r="H818" s="142"/>
      <c r="I818" s="130" t="e">
        <f>VLOOKUP(H818,Presupuesto!$B$11:$C$565,2,0)</f>
        <v>#N/A</v>
      </c>
      <c r="J818" s="98" t="str">
        <f t="shared" si="44"/>
        <v>Desarrollo del Sistema de Educación Superior</v>
      </c>
      <c r="K818" s="98" t="s">
        <v>411</v>
      </c>
    </row>
    <row r="819" spans="3:11" x14ac:dyDescent="0.25">
      <c r="C819" s="141"/>
      <c r="D819" s="158"/>
      <c r="E819" s="123"/>
      <c r="F819" s="97">
        <f t="shared" si="43"/>
        <v>0</v>
      </c>
      <c r="G819" s="161"/>
      <c r="H819" s="142"/>
      <c r="I819" s="130" t="e">
        <f>VLOOKUP(H819,Presupuesto!$B$11:$C$565,2,0)</f>
        <v>#N/A</v>
      </c>
      <c r="J819" s="98" t="str">
        <f t="shared" si="44"/>
        <v>Desarrollo del Sistema de Educación Superior</v>
      </c>
      <c r="K819" s="98" t="s">
        <v>411</v>
      </c>
    </row>
    <row r="820" spans="3:11" x14ac:dyDescent="0.25">
      <c r="C820" s="141"/>
      <c r="D820" s="158"/>
      <c r="E820" s="123"/>
      <c r="F820" s="97">
        <f t="shared" si="43"/>
        <v>0</v>
      </c>
      <c r="G820" s="161"/>
      <c r="H820" s="142"/>
      <c r="I820" s="130" t="e">
        <f>VLOOKUP(H820,Presupuesto!$B$11:$C$565,2,0)</f>
        <v>#N/A</v>
      </c>
      <c r="J820" s="98" t="str">
        <f t="shared" si="44"/>
        <v>Desarrollo del Sistema de Educación Superior</v>
      </c>
      <c r="K820" s="98" t="s">
        <v>411</v>
      </c>
    </row>
    <row r="821" spans="3:11" x14ac:dyDescent="0.25">
      <c r="C821" s="141"/>
      <c r="D821" s="158"/>
      <c r="E821" s="123"/>
      <c r="F821" s="97">
        <f t="shared" si="43"/>
        <v>0</v>
      </c>
      <c r="G821" s="161"/>
      <c r="H821" s="142"/>
      <c r="I821" s="130" t="e">
        <f>VLOOKUP(H821,Presupuesto!$B$11:$C$565,2,0)</f>
        <v>#N/A</v>
      </c>
      <c r="J821" s="98" t="str">
        <f t="shared" si="44"/>
        <v>Desarrollo del Sistema de Educación Superior</v>
      </c>
      <c r="K821" s="98" t="s">
        <v>411</v>
      </c>
    </row>
    <row r="822" spans="3:11" x14ac:dyDescent="0.25">
      <c r="C822" s="141"/>
      <c r="D822" s="158"/>
      <c r="E822" s="123"/>
      <c r="F822" s="97">
        <f t="shared" si="43"/>
        <v>0</v>
      </c>
      <c r="G822" s="161"/>
      <c r="H822" s="142"/>
      <c r="I822" s="130" t="e">
        <f>VLOOKUP(H822,Presupuesto!$B$11:$C$565,2,0)</f>
        <v>#N/A</v>
      </c>
      <c r="J822" s="98" t="str">
        <f t="shared" si="44"/>
        <v>Desarrollo del Sistema de Educación Superior</v>
      </c>
      <c r="K822" s="98" t="s">
        <v>411</v>
      </c>
    </row>
    <row r="823" spans="3:11" x14ac:dyDescent="0.25">
      <c r="C823" s="141"/>
      <c r="D823" s="158"/>
      <c r="E823" s="123"/>
      <c r="F823" s="97">
        <f t="shared" si="43"/>
        <v>0</v>
      </c>
      <c r="G823" s="161"/>
      <c r="H823" s="142"/>
      <c r="I823" s="130" t="e">
        <f>VLOOKUP(H823,Presupuesto!$B$11:$C$565,2,0)</f>
        <v>#N/A</v>
      </c>
      <c r="J823" s="98" t="str">
        <f t="shared" si="44"/>
        <v>Desarrollo del Sistema de Educación Superior</v>
      </c>
      <c r="K823" s="98" t="s">
        <v>411</v>
      </c>
    </row>
    <row r="824" spans="3:11" x14ac:dyDescent="0.25">
      <c r="C824" s="141"/>
      <c r="D824" s="158"/>
      <c r="E824" s="123"/>
      <c r="F824" s="97">
        <f t="shared" si="43"/>
        <v>0</v>
      </c>
      <c r="G824" s="161"/>
      <c r="H824" s="142"/>
      <c r="I824" s="130" t="e">
        <f>VLOOKUP(H824,Presupuesto!$B$11:$C$565,2,0)</f>
        <v>#N/A</v>
      </c>
      <c r="J824" s="98" t="str">
        <f t="shared" si="44"/>
        <v>Desarrollo del Sistema de Educación Superior</v>
      </c>
      <c r="K824" s="98" t="s">
        <v>411</v>
      </c>
    </row>
    <row r="825" spans="3:11" x14ac:dyDescent="0.25">
      <c r="C825" s="141"/>
      <c r="D825" s="158"/>
      <c r="E825" s="123"/>
      <c r="F825" s="97">
        <f t="shared" si="43"/>
        <v>0</v>
      </c>
      <c r="G825" s="161"/>
      <c r="H825" s="142"/>
      <c r="I825" s="130" t="e">
        <f>VLOOKUP(H825,Presupuesto!$B$11:$C$565,2,0)</f>
        <v>#N/A</v>
      </c>
      <c r="J825" s="98" t="str">
        <f t="shared" si="44"/>
        <v>Desarrollo del Sistema de Educación Superior</v>
      </c>
      <c r="K825" s="98" t="s">
        <v>411</v>
      </c>
    </row>
    <row r="826" spans="3:11" x14ac:dyDescent="0.25">
      <c r="C826" s="141"/>
      <c r="D826" s="158"/>
      <c r="E826" s="123"/>
      <c r="F826" s="97">
        <f t="shared" si="43"/>
        <v>0</v>
      </c>
      <c r="G826" s="161"/>
      <c r="H826" s="142"/>
      <c r="I826" s="130" t="e">
        <f>VLOOKUP(H826,Presupuesto!$B$11:$C$565,2,0)</f>
        <v>#N/A</v>
      </c>
      <c r="J826" s="98" t="str">
        <f t="shared" si="44"/>
        <v>Desarrollo del Sistema de Educación Superior</v>
      </c>
      <c r="K826" s="98" t="s">
        <v>411</v>
      </c>
    </row>
    <row r="827" spans="3:11" x14ac:dyDescent="0.25">
      <c r="C827" s="141"/>
      <c r="D827" s="158"/>
      <c r="E827" s="123"/>
      <c r="F827" s="97">
        <f t="shared" si="43"/>
        <v>0</v>
      </c>
      <c r="G827" s="161"/>
      <c r="H827" s="142"/>
      <c r="I827" s="130" t="e">
        <f>VLOOKUP(H827,Presupuesto!$B$11:$C$565,2,0)</f>
        <v>#N/A</v>
      </c>
      <c r="J827" s="98" t="str">
        <f t="shared" si="44"/>
        <v>Desarrollo del Sistema de Educación Superior</v>
      </c>
      <c r="K827" s="98" t="s">
        <v>411</v>
      </c>
    </row>
    <row r="828" spans="3:11" x14ac:dyDescent="0.25">
      <c r="C828" s="141"/>
      <c r="D828" s="158"/>
      <c r="E828" s="123"/>
      <c r="F828" s="97">
        <f t="shared" si="43"/>
        <v>0</v>
      </c>
      <c r="G828" s="161"/>
      <c r="H828" s="142"/>
      <c r="I828" s="130" t="e">
        <f>VLOOKUP(H828,Presupuesto!$B$11:$C$565,2,0)</f>
        <v>#N/A</v>
      </c>
      <c r="J828" s="98" t="str">
        <f t="shared" si="44"/>
        <v>Desarrollo del Sistema de Educación Superior</v>
      </c>
      <c r="K828" s="98" t="s">
        <v>411</v>
      </c>
    </row>
    <row r="829" spans="3:11" x14ac:dyDescent="0.25">
      <c r="C829" s="141"/>
      <c r="D829" s="158"/>
      <c r="E829" s="123"/>
      <c r="F829" s="97">
        <f t="shared" si="43"/>
        <v>0</v>
      </c>
      <c r="G829" s="161"/>
      <c r="H829" s="142"/>
      <c r="I829" s="130" t="e">
        <f>VLOOKUP(H829,Presupuesto!$B$11:$C$565,2,0)</f>
        <v>#N/A</v>
      </c>
      <c r="J829" s="98" t="str">
        <f t="shared" si="44"/>
        <v>Desarrollo del Sistema de Educación Superior</v>
      </c>
      <c r="K829" s="98" t="s">
        <v>411</v>
      </c>
    </row>
    <row r="830" spans="3:11" x14ac:dyDescent="0.25">
      <c r="C830" s="143"/>
      <c r="D830" s="151"/>
      <c r="E830" s="118"/>
      <c r="F830" s="97">
        <f t="shared" si="43"/>
        <v>0</v>
      </c>
      <c r="G830" s="161"/>
      <c r="H830" s="144"/>
      <c r="I830" s="130" t="e">
        <f>VLOOKUP(H830,Presupuesto!$B$11:$C$565,2,0)</f>
        <v>#N/A</v>
      </c>
      <c r="J830" s="98" t="str">
        <f t="shared" si="44"/>
        <v>Desarrollo del Sistema de Educación Superior</v>
      </c>
      <c r="K830" s="98" t="s">
        <v>411</v>
      </c>
    </row>
    <row r="831" spans="3:11" x14ac:dyDescent="0.25">
      <c r="C831" s="143"/>
      <c r="D831" s="151"/>
      <c r="E831" s="118"/>
      <c r="F831" s="97">
        <f t="shared" si="43"/>
        <v>0</v>
      </c>
      <c r="G831" s="161"/>
      <c r="H831" s="144"/>
      <c r="I831" s="130" t="e">
        <f>VLOOKUP(H831,Presupuesto!$B$11:$C$565,2,0)</f>
        <v>#N/A</v>
      </c>
      <c r="J831" s="98" t="str">
        <f t="shared" si="44"/>
        <v>Desarrollo del Sistema de Educación Superior</v>
      </c>
      <c r="K831" s="98" t="s">
        <v>411</v>
      </c>
    </row>
    <row r="832" spans="3:11" x14ac:dyDescent="0.25">
      <c r="C832" s="143"/>
      <c r="D832" s="151"/>
      <c r="E832" s="118"/>
      <c r="F832" s="97">
        <f t="shared" si="43"/>
        <v>0</v>
      </c>
      <c r="G832" s="161"/>
      <c r="H832" s="144"/>
      <c r="I832" s="130" t="e">
        <f>VLOOKUP(H832,Presupuesto!$B$11:$C$565,2,0)</f>
        <v>#N/A</v>
      </c>
      <c r="J832" s="98" t="str">
        <f t="shared" si="44"/>
        <v>Desarrollo del Sistema de Educación Superior</v>
      </c>
      <c r="K832" s="98" t="s">
        <v>411</v>
      </c>
    </row>
    <row r="833" spans="3:11" x14ac:dyDescent="0.25">
      <c r="C833" s="143"/>
      <c r="D833" s="151"/>
      <c r="E833" s="118"/>
      <c r="F833" s="97">
        <f t="shared" si="43"/>
        <v>0</v>
      </c>
      <c r="G833" s="161"/>
      <c r="H833" s="144"/>
      <c r="I833" s="130" t="e">
        <f>VLOOKUP(H833,Presupuesto!$B$11:$C$565,2,0)</f>
        <v>#N/A</v>
      </c>
      <c r="J833" s="98" t="str">
        <f t="shared" si="44"/>
        <v>Desarrollo del Sistema de Educación Superior</v>
      </c>
      <c r="K833" s="98" t="s">
        <v>411</v>
      </c>
    </row>
    <row r="834" spans="3:11" x14ac:dyDescent="0.25">
      <c r="C834" s="143"/>
      <c r="D834" s="151"/>
      <c r="E834" s="118"/>
      <c r="F834" s="97">
        <f t="shared" si="43"/>
        <v>0</v>
      </c>
      <c r="G834" s="161"/>
      <c r="H834" s="144"/>
      <c r="I834" s="130" t="e">
        <f>VLOOKUP(H834,Presupuesto!$B$11:$C$565,2,0)</f>
        <v>#N/A</v>
      </c>
      <c r="J834" s="98" t="str">
        <f t="shared" si="44"/>
        <v>Desarrollo del Sistema de Educación Superior</v>
      </c>
      <c r="K834" s="98" t="s">
        <v>411</v>
      </c>
    </row>
    <row r="835" spans="3:11" x14ac:dyDescent="0.25">
      <c r="C835" s="143"/>
      <c r="D835" s="151"/>
      <c r="E835" s="118"/>
      <c r="F835" s="97">
        <f t="shared" si="43"/>
        <v>0</v>
      </c>
      <c r="G835" s="161"/>
      <c r="H835" s="144"/>
      <c r="I835" s="130" t="e">
        <f>VLOOKUP(H835,Presupuesto!$B$11:$C$565,2,0)</f>
        <v>#N/A</v>
      </c>
      <c r="J835" s="98" t="str">
        <f t="shared" si="44"/>
        <v>Desarrollo del Sistema de Educación Superior</v>
      </c>
      <c r="K835" s="98" t="s">
        <v>411</v>
      </c>
    </row>
    <row r="836" spans="3:11" x14ac:dyDescent="0.25">
      <c r="C836" s="143"/>
      <c r="D836" s="151"/>
      <c r="E836" s="118"/>
      <c r="F836" s="97">
        <f t="shared" si="43"/>
        <v>0</v>
      </c>
      <c r="G836" s="161"/>
      <c r="H836" s="144"/>
      <c r="I836" s="130" t="e">
        <f>VLOOKUP(H836,Presupuesto!$B$11:$C$565,2,0)</f>
        <v>#N/A</v>
      </c>
      <c r="J836" s="98" t="str">
        <f t="shared" si="44"/>
        <v>Desarrollo del Sistema de Educación Superior</v>
      </c>
      <c r="K836" s="98" t="s">
        <v>411</v>
      </c>
    </row>
    <row r="837" spans="3:11" x14ac:dyDescent="0.25">
      <c r="C837" s="143"/>
      <c r="D837" s="151"/>
      <c r="E837" s="118"/>
      <c r="F837" s="97">
        <f t="shared" si="43"/>
        <v>0</v>
      </c>
      <c r="G837" s="161"/>
      <c r="H837" s="144"/>
      <c r="I837" s="130" t="e">
        <f>VLOOKUP(H837,Presupuesto!$B$11:$C$565,2,0)</f>
        <v>#N/A</v>
      </c>
      <c r="J837" s="98" t="str">
        <f t="shared" si="44"/>
        <v>Desarrollo del Sistema de Educación Superior</v>
      </c>
      <c r="K837" s="98" t="s">
        <v>411</v>
      </c>
    </row>
    <row r="838" spans="3:11" x14ac:dyDescent="0.25">
      <c r="C838" s="145"/>
      <c r="D838" s="151"/>
      <c r="E838" s="118"/>
      <c r="F838" s="97">
        <f t="shared" si="43"/>
        <v>0</v>
      </c>
      <c r="G838" s="161"/>
      <c r="H838" s="146"/>
      <c r="I838" s="130" t="e">
        <f>VLOOKUP(H838,Presupuesto!$B$11:$C$565,2,0)</f>
        <v>#N/A</v>
      </c>
      <c r="J838" s="98" t="str">
        <f t="shared" si="44"/>
        <v>Desarrollo del Sistema de Educación Superior</v>
      </c>
      <c r="K838" s="98" t="s">
        <v>402</v>
      </c>
    </row>
    <row r="839" spans="3:11" x14ac:dyDescent="0.25">
      <c r="C839" s="145"/>
      <c r="D839" s="151"/>
      <c r="E839" s="118"/>
      <c r="F839" s="97">
        <f t="shared" si="43"/>
        <v>0</v>
      </c>
      <c r="G839" s="161"/>
      <c r="H839" s="146"/>
      <c r="I839" s="130" t="e">
        <f>VLOOKUP(H839,Presupuesto!$B$11:$C$565,2,0)</f>
        <v>#N/A</v>
      </c>
      <c r="J839" s="98" t="str">
        <f t="shared" si="44"/>
        <v>Desarrollo del Sistema de Educación Superior</v>
      </c>
      <c r="K839" s="98" t="s">
        <v>411</v>
      </c>
    </row>
    <row r="840" spans="3:11" x14ac:dyDescent="0.25">
      <c r="C840" s="145"/>
      <c r="D840" s="151"/>
      <c r="E840" s="118"/>
      <c r="F840" s="97">
        <f t="shared" si="43"/>
        <v>0</v>
      </c>
      <c r="G840" s="161"/>
      <c r="H840" s="146"/>
      <c r="I840" s="130" t="e">
        <f>VLOOKUP(H840,Presupuesto!$B$11:$C$565,2,0)</f>
        <v>#N/A</v>
      </c>
      <c r="J840" s="98" t="str">
        <f t="shared" si="44"/>
        <v>Desarrollo del Sistema de Educación Superior</v>
      </c>
      <c r="K840" s="98" t="s">
        <v>411</v>
      </c>
    </row>
    <row r="841" spans="3:11" x14ac:dyDescent="0.25">
      <c r="C841" s="145"/>
      <c r="D841" s="151"/>
      <c r="E841" s="118"/>
      <c r="F841" s="97">
        <f t="shared" si="43"/>
        <v>0</v>
      </c>
      <c r="G841" s="161"/>
      <c r="H841" s="146"/>
      <c r="I841" s="130" t="e">
        <f>VLOOKUP(H841,Presupuesto!$B$11:$C$565,2,0)</f>
        <v>#N/A</v>
      </c>
      <c r="J841" s="98" t="str">
        <f t="shared" si="44"/>
        <v>Desarrollo del Sistema de Educación Superior</v>
      </c>
      <c r="K841" s="98" t="s">
        <v>411</v>
      </c>
    </row>
    <row r="842" spans="3:11" ht="15.75" thickBot="1" x14ac:dyDescent="0.3">
      <c r="C842" s="147"/>
      <c r="D842" s="159"/>
      <c r="E842" s="103"/>
      <c r="F842" s="105">
        <f t="shared" si="43"/>
        <v>0</v>
      </c>
      <c r="G842" s="162"/>
      <c r="H842" s="148"/>
      <c r="I842" s="132" t="e">
        <f>VLOOKUP(H842,Presupuesto!$B$11:$C$565,2,0)</f>
        <v>#N/A</v>
      </c>
      <c r="J842" s="106" t="str">
        <f t="shared" si="44"/>
        <v>Desarrollo del Sistema de Educación Superior</v>
      </c>
      <c r="K842" s="124" t="s">
        <v>393</v>
      </c>
    </row>
    <row r="844" spans="3:11" ht="15.75" thickBot="1" x14ac:dyDescent="0.3">
      <c r="F844" s="90"/>
      <c r="G844" s="89"/>
      <c r="H844" s="90"/>
      <c r="I844" s="90"/>
    </row>
    <row r="845" spans="3:11" ht="15.75" thickBot="1" x14ac:dyDescent="0.3">
      <c r="C845" s="157" t="s">
        <v>53</v>
      </c>
      <c r="D845" s="367">
        <f>SUM(F852:F886)</f>
        <v>0</v>
      </c>
      <c r="F845" s="70"/>
      <c r="G845" s="79"/>
      <c r="H845" s="70"/>
      <c r="I845" s="70"/>
    </row>
    <row r="846" spans="3:11" x14ac:dyDescent="0.25">
      <c r="C846" s="70"/>
      <c r="D846" s="31"/>
      <c r="E846" s="93"/>
      <c r="F846" s="93"/>
      <c r="G846" s="93"/>
      <c r="H846" s="76"/>
      <c r="I846" s="76"/>
      <c r="J846" s="76"/>
      <c r="K846" s="112"/>
    </row>
    <row r="847" spans="3:11" x14ac:dyDescent="0.25">
      <c r="C847" s="70"/>
      <c r="D847" s="31"/>
      <c r="E847" s="93"/>
      <c r="F847" s="93"/>
      <c r="G847" s="93"/>
      <c r="H847" s="76"/>
      <c r="I847" s="76"/>
      <c r="J847" s="76"/>
      <c r="K847" s="112"/>
    </row>
    <row r="848" spans="3:11" ht="15.75" x14ac:dyDescent="0.25">
      <c r="C848" s="202" t="s">
        <v>391</v>
      </c>
      <c r="D848" s="363"/>
      <c r="E848" s="93"/>
      <c r="F848" s="93"/>
      <c r="G848" s="93"/>
      <c r="H848" s="76"/>
      <c r="I848" s="76"/>
      <c r="J848" s="76"/>
      <c r="K848" s="112"/>
    </row>
    <row r="849" spans="3:11" ht="18.75" x14ac:dyDescent="0.25">
      <c r="C849" s="210" t="e">
        <f>IFERROR(VLOOKUP(D848,'1. Desarrollo e Innov. Curricu.'!$F:$G,2,FALSE),IFERROR(VLOOKUP(D848,'2. Investigación Científica'!$F:$G,2,FALSE),IFERROR(VLOOKUP(D848,'3. Vinculación Univ. Sociedad'!$F:$G,2,FALSE),IFERROR(VLOOKUP(D848,'4. Docencia y Profesorado Univ.'!$F:$G,2,FALSE),IFERROR(VLOOKUP(D848,'5. Estudiantes y Graduados'!$F:$G,2,FALSE),IFERROR(VLOOKUP(D848,'11. Gestion Administrativa'!$F:$G,2,FALSE),IFERROR(VLOOKUP(D848,'13. Gestión Académica'!$F:$G,2,FALSE),IFERROR(VLOOKUP(D848,'9. Asegura. de la Calid. y M'!$F:$G,2,FALSE),IFERROR(VLOOKUP(D848,'6. Gestión del Conocimiento'!$F:$G,2,FALSE),IFERROR(VLOOKUP(D848,'15. Gobernabilidad y Proceso...'!$F:$G,2,FALSE),IFERROR(VLOOKUP(D848,'12. Gestión del Talento Humano'!$F:$G,2,FALSE),IFERROR(VLOOKUP(D848,'14. Internacional... de la E.S.'!$F:$G,2,FALSE),IFERROR(VLOOKUP(D848,'10. Posgrado'!$F:$G,2,FALSE),IFERROR(VLOOKUP(D848,'17. Gestión TIC'!$F:$G,2,FALSE),IFERROR(VLOOKUP(D848,'16. Desa. del Sistema Educ.Sup.'!$F:$G,2,FALSE),IFERROR(VLOOKUP(D848,'8. Cultura de Inno. Insti...'!$F:$G,2,FALSE),VLOOKUP(D848,'7. Lo Esencial de la Reforma U.'!$F:$G,2,0)))))))))))))))))</f>
        <v>#N/A</v>
      </c>
      <c r="D849" s="31"/>
      <c r="E849" s="93"/>
      <c r="F849" s="93"/>
      <c r="G849" s="93"/>
      <c r="H849" s="76"/>
      <c r="I849" s="76"/>
      <c r="J849" s="76"/>
      <c r="K849" s="112"/>
    </row>
    <row r="850" spans="3:11" ht="15.75" thickBot="1" x14ac:dyDescent="0.3">
      <c r="F850" s="93"/>
      <c r="G850" s="76"/>
      <c r="H850" s="76"/>
      <c r="I850" s="76"/>
    </row>
    <row r="851" spans="3:11" ht="30.75" thickBot="1" x14ac:dyDescent="0.3">
      <c r="C851" s="129" t="s">
        <v>44</v>
      </c>
      <c r="D851" s="129" t="s">
        <v>55</v>
      </c>
      <c r="E851" s="136" t="s">
        <v>57</v>
      </c>
      <c r="F851" s="135" t="s">
        <v>27</v>
      </c>
      <c r="G851" s="133" t="s">
        <v>130</v>
      </c>
      <c r="H851" s="136" t="s">
        <v>46</v>
      </c>
      <c r="I851" s="133" t="s">
        <v>131</v>
      </c>
      <c r="J851" s="133" t="s">
        <v>409</v>
      </c>
      <c r="K851" s="133" t="s">
        <v>410</v>
      </c>
    </row>
    <row r="852" spans="3:11" x14ac:dyDescent="0.25">
      <c r="C852" s="220" t="s">
        <v>438</v>
      </c>
      <c r="D852" s="221"/>
      <c r="E852" s="219">
        <f>HLOOKUP(C852,$AH$2:$BU$3,2,0)</f>
        <v>620</v>
      </c>
      <c r="F852" s="97">
        <f t="shared" ref="F852:F886" si="45">D852*E852</f>
        <v>0</v>
      </c>
      <c r="G852" s="161"/>
      <c r="H852" s="142"/>
      <c r="I852" s="130" t="e">
        <f>VLOOKUP(H852,Presupuesto!$B$11:$C$565,2,0)</f>
        <v>#N/A</v>
      </c>
      <c r="J852" s="218" t="s">
        <v>1472</v>
      </c>
      <c r="K852" s="98" t="s">
        <v>393</v>
      </c>
    </row>
    <row r="853" spans="3:11" x14ac:dyDescent="0.25">
      <c r="C853" s="141"/>
      <c r="D853" s="158"/>
      <c r="E853" s="123"/>
      <c r="F853" s="97">
        <f t="shared" si="45"/>
        <v>0</v>
      </c>
      <c r="G853" s="161"/>
      <c r="H853" s="142"/>
      <c r="I853" s="130" t="e">
        <f>VLOOKUP(H853,Presupuesto!$B$11:$C$565,2,0)</f>
        <v>#N/A</v>
      </c>
      <c r="J853" s="98" t="str">
        <f>$J$852</f>
        <v>Desarrollo del Sistema de Educación Superior</v>
      </c>
      <c r="K853" s="98" t="s">
        <v>411</v>
      </c>
    </row>
    <row r="854" spans="3:11" x14ac:dyDescent="0.25">
      <c r="C854" s="141"/>
      <c r="D854" s="158"/>
      <c r="E854" s="123"/>
      <c r="F854" s="97">
        <f t="shared" si="45"/>
        <v>0</v>
      </c>
      <c r="G854" s="161"/>
      <c r="H854" s="142"/>
      <c r="I854" s="130" t="e">
        <f>VLOOKUP(H854,Presupuesto!$B$11:$C$565,2,0)</f>
        <v>#N/A</v>
      </c>
      <c r="J854" s="98" t="str">
        <f t="shared" ref="J854:J886" si="46">$J$852</f>
        <v>Desarrollo del Sistema de Educación Superior</v>
      </c>
      <c r="K854" s="98" t="s">
        <v>411</v>
      </c>
    </row>
    <row r="855" spans="3:11" x14ac:dyDescent="0.25">
      <c r="C855" s="141"/>
      <c r="D855" s="158"/>
      <c r="E855" s="123"/>
      <c r="F855" s="97">
        <f t="shared" si="45"/>
        <v>0</v>
      </c>
      <c r="G855" s="161"/>
      <c r="H855" s="142"/>
      <c r="I855" s="130" t="e">
        <f>VLOOKUP(H855,Presupuesto!$B$11:$C$565,2,0)</f>
        <v>#N/A</v>
      </c>
      <c r="J855" s="98" t="str">
        <f t="shared" si="46"/>
        <v>Desarrollo del Sistema de Educación Superior</v>
      </c>
      <c r="K855" s="98" t="s">
        <v>411</v>
      </c>
    </row>
    <row r="856" spans="3:11" x14ac:dyDescent="0.25">
      <c r="C856" s="141"/>
      <c r="D856" s="158"/>
      <c r="E856" s="123"/>
      <c r="F856" s="97">
        <f t="shared" si="45"/>
        <v>0</v>
      </c>
      <c r="G856" s="161"/>
      <c r="H856" s="142"/>
      <c r="I856" s="130" t="e">
        <f>VLOOKUP(H856,Presupuesto!$B$11:$C$565,2,0)</f>
        <v>#N/A</v>
      </c>
      <c r="J856" s="98" t="str">
        <f t="shared" si="46"/>
        <v>Desarrollo del Sistema de Educación Superior</v>
      </c>
      <c r="K856" s="98" t="s">
        <v>411</v>
      </c>
    </row>
    <row r="857" spans="3:11" x14ac:dyDescent="0.25">
      <c r="C857" s="141"/>
      <c r="D857" s="158"/>
      <c r="E857" s="123"/>
      <c r="F857" s="97">
        <f t="shared" si="45"/>
        <v>0</v>
      </c>
      <c r="G857" s="161"/>
      <c r="H857" s="142"/>
      <c r="I857" s="130" t="e">
        <f>VLOOKUP(H857,Presupuesto!$B$11:$C$565,2,0)</f>
        <v>#N/A</v>
      </c>
      <c r="J857" s="98" t="str">
        <f t="shared" si="46"/>
        <v>Desarrollo del Sistema de Educación Superior</v>
      </c>
      <c r="K857" s="98" t="s">
        <v>400</v>
      </c>
    </row>
    <row r="858" spans="3:11" x14ac:dyDescent="0.25">
      <c r="C858" s="141"/>
      <c r="D858" s="158"/>
      <c r="E858" s="123"/>
      <c r="F858" s="97">
        <f t="shared" si="45"/>
        <v>0</v>
      </c>
      <c r="G858" s="161"/>
      <c r="H858" s="142"/>
      <c r="I858" s="130" t="e">
        <f>VLOOKUP(H858,Presupuesto!$B$11:$C$565,2,0)</f>
        <v>#N/A</v>
      </c>
      <c r="J858" s="98" t="str">
        <f t="shared" si="46"/>
        <v>Desarrollo del Sistema de Educación Superior</v>
      </c>
      <c r="K858" s="98" t="s">
        <v>411</v>
      </c>
    </row>
    <row r="859" spans="3:11" x14ac:dyDescent="0.25">
      <c r="C859" s="141"/>
      <c r="D859" s="158"/>
      <c r="E859" s="123"/>
      <c r="F859" s="97">
        <f t="shared" si="45"/>
        <v>0</v>
      </c>
      <c r="G859" s="161"/>
      <c r="H859" s="142"/>
      <c r="I859" s="130" t="e">
        <f>VLOOKUP(H859,Presupuesto!$B$11:$C$565,2,0)</f>
        <v>#N/A</v>
      </c>
      <c r="J859" s="98" t="str">
        <f t="shared" si="46"/>
        <v>Desarrollo del Sistema de Educación Superior</v>
      </c>
      <c r="K859" s="98" t="s">
        <v>411</v>
      </c>
    </row>
    <row r="860" spans="3:11" x14ac:dyDescent="0.25">
      <c r="C860" s="141"/>
      <c r="D860" s="158"/>
      <c r="E860" s="123"/>
      <c r="F860" s="97">
        <f t="shared" si="45"/>
        <v>0</v>
      </c>
      <c r="G860" s="161"/>
      <c r="H860" s="142"/>
      <c r="I860" s="130" t="e">
        <f>VLOOKUP(H860,Presupuesto!$B$11:$C$565,2,0)</f>
        <v>#N/A</v>
      </c>
      <c r="J860" s="98" t="str">
        <f t="shared" si="46"/>
        <v>Desarrollo del Sistema de Educación Superior</v>
      </c>
      <c r="K860" s="98" t="s">
        <v>411</v>
      </c>
    </row>
    <row r="861" spans="3:11" x14ac:dyDescent="0.25">
      <c r="C861" s="141"/>
      <c r="D861" s="158"/>
      <c r="E861" s="123"/>
      <c r="F861" s="97">
        <f t="shared" si="45"/>
        <v>0</v>
      </c>
      <c r="G861" s="161"/>
      <c r="H861" s="142"/>
      <c r="I861" s="130" t="e">
        <f>VLOOKUP(H861,Presupuesto!$B$11:$C$565,2,0)</f>
        <v>#N/A</v>
      </c>
      <c r="J861" s="98" t="str">
        <f t="shared" si="46"/>
        <v>Desarrollo del Sistema de Educación Superior</v>
      </c>
      <c r="K861" s="98" t="s">
        <v>411</v>
      </c>
    </row>
    <row r="862" spans="3:11" x14ac:dyDescent="0.25">
      <c r="C862" s="141"/>
      <c r="D862" s="158"/>
      <c r="E862" s="123"/>
      <c r="F862" s="97">
        <f t="shared" si="45"/>
        <v>0</v>
      </c>
      <c r="G862" s="161"/>
      <c r="H862" s="142"/>
      <c r="I862" s="130" t="e">
        <f>VLOOKUP(H862,Presupuesto!$B$11:$C$565,2,0)</f>
        <v>#N/A</v>
      </c>
      <c r="J862" s="98" t="str">
        <f t="shared" si="46"/>
        <v>Desarrollo del Sistema de Educación Superior</v>
      </c>
      <c r="K862" s="98" t="s">
        <v>411</v>
      </c>
    </row>
    <row r="863" spans="3:11" x14ac:dyDescent="0.25">
      <c r="C863" s="141"/>
      <c r="D863" s="158"/>
      <c r="E863" s="123"/>
      <c r="F863" s="97">
        <f t="shared" si="45"/>
        <v>0</v>
      </c>
      <c r="G863" s="161"/>
      <c r="H863" s="142"/>
      <c r="I863" s="130" t="e">
        <f>VLOOKUP(H863,Presupuesto!$B$11:$C$565,2,0)</f>
        <v>#N/A</v>
      </c>
      <c r="J863" s="98" t="str">
        <f t="shared" si="46"/>
        <v>Desarrollo del Sistema de Educación Superior</v>
      </c>
      <c r="K863" s="98" t="s">
        <v>411</v>
      </c>
    </row>
    <row r="864" spans="3:11" x14ac:dyDescent="0.25">
      <c r="C864" s="141"/>
      <c r="D864" s="158"/>
      <c r="E864" s="123"/>
      <c r="F864" s="97">
        <f t="shared" si="45"/>
        <v>0</v>
      </c>
      <c r="G864" s="161"/>
      <c r="H864" s="142"/>
      <c r="I864" s="130" t="e">
        <f>VLOOKUP(H864,Presupuesto!$B$11:$C$565,2,0)</f>
        <v>#N/A</v>
      </c>
      <c r="J864" s="98" t="str">
        <f t="shared" si="46"/>
        <v>Desarrollo del Sistema de Educación Superior</v>
      </c>
      <c r="K864" s="98" t="s">
        <v>411</v>
      </c>
    </row>
    <row r="865" spans="3:11" x14ac:dyDescent="0.25">
      <c r="C865" s="141"/>
      <c r="D865" s="158"/>
      <c r="E865" s="123"/>
      <c r="F865" s="97">
        <f t="shared" si="45"/>
        <v>0</v>
      </c>
      <c r="G865" s="161"/>
      <c r="H865" s="142"/>
      <c r="I865" s="130" t="e">
        <f>VLOOKUP(H865,Presupuesto!$B$11:$C$565,2,0)</f>
        <v>#N/A</v>
      </c>
      <c r="J865" s="98" t="str">
        <f t="shared" si="46"/>
        <v>Desarrollo del Sistema de Educación Superior</v>
      </c>
      <c r="K865" s="98" t="s">
        <v>411</v>
      </c>
    </row>
    <row r="866" spans="3:11" x14ac:dyDescent="0.25">
      <c r="C866" s="141"/>
      <c r="D866" s="158"/>
      <c r="E866" s="123"/>
      <c r="F866" s="97">
        <f t="shared" si="45"/>
        <v>0</v>
      </c>
      <c r="G866" s="161"/>
      <c r="H866" s="142"/>
      <c r="I866" s="130" t="e">
        <f>VLOOKUP(H866,Presupuesto!$B$11:$C$565,2,0)</f>
        <v>#N/A</v>
      </c>
      <c r="J866" s="98" t="str">
        <f t="shared" si="46"/>
        <v>Desarrollo del Sistema de Educación Superior</v>
      </c>
      <c r="K866" s="98" t="s">
        <v>411</v>
      </c>
    </row>
    <row r="867" spans="3:11" x14ac:dyDescent="0.25">
      <c r="C867" s="141"/>
      <c r="D867" s="158"/>
      <c r="E867" s="123"/>
      <c r="F867" s="97">
        <f t="shared" si="45"/>
        <v>0</v>
      </c>
      <c r="G867" s="161"/>
      <c r="H867" s="142"/>
      <c r="I867" s="130" t="e">
        <f>VLOOKUP(H867,Presupuesto!$B$11:$C$565,2,0)</f>
        <v>#N/A</v>
      </c>
      <c r="J867" s="98" t="str">
        <f t="shared" si="46"/>
        <v>Desarrollo del Sistema de Educación Superior</v>
      </c>
      <c r="K867" s="98" t="s">
        <v>411</v>
      </c>
    </row>
    <row r="868" spans="3:11" x14ac:dyDescent="0.25">
      <c r="C868" s="141"/>
      <c r="D868" s="158"/>
      <c r="E868" s="123"/>
      <c r="F868" s="97">
        <f t="shared" si="45"/>
        <v>0</v>
      </c>
      <c r="G868" s="161"/>
      <c r="H868" s="142"/>
      <c r="I868" s="130" t="e">
        <f>VLOOKUP(H868,Presupuesto!$B$11:$C$565,2,0)</f>
        <v>#N/A</v>
      </c>
      <c r="J868" s="98" t="str">
        <f t="shared" si="46"/>
        <v>Desarrollo del Sistema de Educación Superior</v>
      </c>
      <c r="K868" s="98" t="s">
        <v>411</v>
      </c>
    </row>
    <row r="869" spans="3:11" x14ac:dyDescent="0.25">
      <c r="C869" s="141"/>
      <c r="D869" s="158"/>
      <c r="E869" s="123"/>
      <c r="F869" s="97">
        <f t="shared" si="45"/>
        <v>0</v>
      </c>
      <c r="G869" s="161"/>
      <c r="H869" s="142"/>
      <c r="I869" s="130" t="e">
        <f>VLOOKUP(H869,Presupuesto!$B$11:$C$565,2,0)</f>
        <v>#N/A</v>
      </c>
      <c r="J869" s="98" t="str">
        <f t="shared" si="46"/>
        <v>Desarrollo del Sistema de Educación Superior</v>
      </c>
      <c r="K869" s="98" t="s">
        <v>411</v>
      </c>
    </row>
    <row r="870" spans="3:11" x14ac:dyDescent="0.25">
      <c r="C870" s="141"/>
      <c r="D870" s="158"/>
      <c r="E870" s="123"/>
      <c r="F870" s="97">
        <f t="shared" si="45"/>
        <v>0</v>
      </c>
      <c r="G870" s="161"/>
      <c r="H870" s="142"/>
      <c r="I870" s="130" t="e">
        <f>VLOOKUP(H870,Presupuesto!$B$11:$C$565,2,0)</f>
        <v>#N/A</v>
      </c>
      <c r="J870" s="98" t="str">
        <f t="shared" si="46"/>
        <v>Desarrollo del Sistema de Educación Superior</v>
      </c>
      <c r="K870" s="98" t="s">
        <v>411</v>
      </c>
    </row>
    <row r="871" spans="3:11" x14ac:dyDescent="0.25">
      <c r="C871" s="141"/>
      <c r="D871" s="158"/>
      <c r="E871" s="123"/>
      <c r="F871" s="97">
        <f t="shared" si="45"/>
        <v>0</v>
      </c>
      <c r="G871" s="161"/>
      <c r="H871" s="142"/>
      <c r="I871" s="130" t="e">
        <f>VLOOKUP(H871,Presupuesto!$B$11:$C$565,2,0)</f>
        <v>#N/A</v>
      </c>
      <c r="J871" s="98" t="str">
        <f t="shared" si="46"/>
        <v>Desarrollo del Sistema de Educación Superior</v>
      </c>
      <c r="K871" s="98" t="s">
        <v>411</v>
      </c>
    </row>
    <row r="872" spans="3:11" x14ac:dyDescent="0.25">
      <c r="C872" s="141"/>
      <c r="D872" s="158"/>
      <c r="E872" s="123"/>
      <c r="F872" s="97">
        <f t="shared" si="45"/>
        <v>0</v>
      </c>
      <c r="G872" s="161"/>
      <c r="H872" s="142"/>
      <c r="I872" s="130" t="e">
        <f>VLOOKUP(H872,Presupuesto!$B$11:$C$565,2,0)</f>
        <v>#N/A</v>
      </c>
      <c r="J872" s="98" t="str">
        <f t="shared" si="46"/>
        <v>Desarrollo del Sistema de Educación Superior</v>
      </c>
      <c r="K872" s="98" t="s">
        <v>411</v>
      </c>
    </row>
    <row r="873" spans="3:11" x14ac:dyDescent="0.25">
      <c r="C873" s="141"/>
      <c r="D873" s="158"/>
      <c r="E873" s="123"/>
      <c r="F873" s="97">
        <f t="shared" si="45"/>
        <v>0</v>
      </c>
      <c r="G873" s="161"/>
      <c r="H873" s="142"/>
      <c r="I873" s="130" t="e">
        <f>VLOOKUP(H873,Presupuesto!$B$11:$C$565,2,0)</f>
        <v>#N/A</v>
      </c>
      <c r="J873" s="98" t="str">
        <f t="shared" si="46"/>
        <v>Desarrollo del Sistema de Educación Superior</v>
      </c>
      <c r="K873" s="98" t="s">
        <v>411</v>
      </c>
    </row>
    <row r="874" spans="3:11" x14ac:dyDescent="0.25">
      <c r="C874" s="143"/>
      <c r="D874" s="151"/>
      <c r="E874" s="118"/>
      <c r="F874" s="97">
        <f t="shared" si="45"/>
        <v>0</v>
      </c>
      <c r="G874" s="161"/>
      <c r="H874" s="144"/>
      <c r="I874" s="130" t="e">
        <f>VLOOKUP(H874,Presupuesto!$B$11:$C$565,2,0)</f>
        <v>#N/A</v>
      </c>
      <c r="J874" s="98" t="str">
        <f t="shared" si="46"/>
        <v>Desarrollo del Sistema de Educación Superior</v>
      </c>
      <c r="K874" s="98" t="s">
        <v>411</v>
      </c>
    </row>
    <row r="875" spans="3:11" x14ac:dyDescent="0.25">
      <c r="C875" s="143"/>
      <c r="D875" s="151"/>
      <c r="E875" s="118"/>
      <c r="F875" s="97">
        <f t="shared" si="45"/>
        <v>0</v>
      </c>
      <c r="G875" s="161"/>
      <c r="H875" s="144"/>
      <c r="I875" s="130" t="e">
        <f>VLOOKUP(H875,Presupuesto!$B$11:$C$565,2,0)</f>
        <v>#N/A</v>
      </c>
      <c r="J875" s="98" t="str">
        <f t="shared" si="46"/>
        <v>Desarrollo del Sistema de Educación Superior</v>
      </c>
      <c r="K875" s="98" t="s">
        <v>411</v>
      </c>
    </row>
    <row r="876" spans="3:11" x14ac:dyDescent="0.25">
      <c r="C876" s="143"/>
      <c r="D876" s="151"/>
      <c r="E876" s="118"/>
      <c r="F876" s="97">
        <f t="shared" si="45"/>
        <v>0</v>
      </c>
      <c r="G876" s="161"/>
      <c r="H876" s="144"/>
      <c r="I876" s="130" t="e">
        <f>VLOOKUP(H876,Presupuesto!$B$11:$C$565,2,0)</f>
        <v>#N/A</v>
      </c>
      <c r="J876" s="98" t="str">
        <f t="shared" si="46"/>
        <v>Desarrollo del Sistema de Educación Superior</v>
      </c>
      <c r="K876" s="98" t="s">
        <v>411</v>
      </c>
    </row>
    <row r="877" spans="3:11" x14ac:dyDescent="0.25">
      <c r="C877" s="143"/>
      <c r="D877" s="151"/>
      <c r="E877" s="118"/>
      <c r="F877" s="97">
        <f t="shared" si="45"/>
        <v>0</v>
      </c>
      <c r="G877" s="161"/>
      <c r="H877" s="144"/>
      <c r="I877" s="130" t="e">
        <f>VLOOKUP(H877,Presupuesto!$B$11:$C$565,2,0)</f>
        <v>#N/A</v>
      </c>
      <c r="J877" s="98" t="str">
        <f t="shared" si="46"/>
        <v>Desarrollo del Sistema de Educación Superior</v>
      </c>
      <c r="K877" s="98" t="s">
        <v>411</v>
      </c>
    </row>
    <row r="878" spans="3:11" x14ac:dyDescent="0.25">
      <c r="C878" s="143"/>
      <c r="D878" s="151"/>
      <c r="E878" s="118"/>
      <c r="F878" s="97">
        <f t="shared" si="45"/>
        <v>0</v>
      </c>
      <c r="G878" s="161"/>
      <c r="H878" s="144"/>
      <c r="I878" s="130" t="e">
        <f>VLOOKUP(H878,Presupuesto!$B$11:$C$565,2,0)</f>
        <v>#N/A</v>
      </c>
      <c r="J878" s="98" t="str">
        <f t="shared" si="46"/>
        <v>Desarrollo del Sistema de Educación Superior</v>
      </c>
      <c r="K878" s="98" t="s">
        <v>411</v>
      </c>
    </row>
    <row r="879" spans="3:11" x14ac:dyDescent="0.25">
      <c r="C879" s="143"/>
      <c r="D879" s="151"/>
      <c r="E879" s="118"/>
      <c r="F879" s="97">
        <f t="shared" si="45"/>
        <v>0</v>
      </c>
      <c r="G879" s="161"/>
      <c r="H879" s="144"/>
      <c r="I879" s="130" t="e">
        <f>VLOOKUP(H879,Presupuesto!$B$11:$C$565,2,0)</f>
        <v>#N/A</v>
      </c>
      <c r="J879" s="98" t="str">
        <f t="shared" si="46"/>
        <v>Desarrollo del Sistema de Educación Superior</v>
      </c>
      <c r="K879" s="98" t="s">
        <v>411</v>
      </c>
    </row>
    <row r="880" spans="3:11" x14ac:dyDescent="0.25">
      <c r="C880" s="143"/>
      <c r="D880" s="151"/>
      <c r="E880" s="118"/>
      <c r="F880" s="97">
        <f t="shared" si="45"/>
        <v>0</v>
      </c>
      <c r="G880" s="161"/>
      <c r="H880" s="144"/>
      <c r="I880" s="130" t="e">
        <f>VLOOKUP(H880,Presupuesto!$B$11:$C$565,2,0)</f>
        <v>#N/A</v>
      </c>
      <c r="J880" s="98" t="str">
        <f t="shared" si="46"/>
        <v>Desarrollo del Sistema de Educación Superior</v>
      </c>
      <c r="K880" s="98" t="s">
        <v>411</v>
      </c>
    </row>
    <row r="881" spans="3:11" x14ac:dyDescent="0.25">
      <c r="C881" s="143"/>
      <c r="D881" s="151"/>
      <c r="E881" s="118"/>
      <c r="F881" s="97">
        <f t="shared" si="45"/>
        <v>0</v>
      </c>
      <c r="G881" s="161"/>
      <c r="H881" s="144"/>
      <c r="I881" s="130" t="e">
        <f>VLOOKUP(H881,Presupuesto!$B$11:$C$565,2,0)</f>
        <v>#N/A</v>
      </c>
      <c r="J881" s="98" t="str">
        <f t="shared" si="46"/>
        <v>Desarrollo del Sistema de Educación Superior</v>
      </c>
      <c r="K881" s="98" t="s">
        <v>411</v>
      </c>
    </row>
    <row r="882" spans="3:11" x14ac:dyDescent="0.25">
      <c r="C882" s="145"/>
      <c r="D882" s="151"/>
      <c r="E882" s="118"/>
      <c r="F882" s="97">
        <f t="shared" si="45"/>
        <v>0</v>
      </c>
      <c r="G882" s="161"/>
      <c r="H882" s="146"/>
      <c r="I882" s="130" t="e">
        <f>VLOOKUP(H882,Presupuesto!$B$11:$C$565,2,0)</f>
        <v>#N/A</v>
      </c>
      <c r="J882" s="98" t="str">
        <f t="shared" si="46"/>
        <v>Desarrollo del Sistema de Educación Superior</v>
      </c>
      <c r="K882" s="98" t="s">
        <v>402</v>
      </c>
    </row>
    <row r="883" spans="3:11" x14ac:dyDescent="0.25">
      <c r="C883" s="145"/>
      <c r="D883" s="151"/>
      <c r="E883" s="118"/>
      <c r="F883" s="97">
        <f t="shared" si="45"/>
        <v>0</v>
      </c>
      <c r="G883" s="161"/>
      <c r="H883" s="146"/>
      <c r="I883" s="130" t="e">
        <f>VLOOKUP(H883,Presupuesto!$B$11:$C$565,2,0)</f>
        <v>#N/A</v>
      </c>
      <c r="J883" s="98" t="str">
        <f t="shared" si="46"/>
        <v>Desarrollo del Sistema de Educación Superior</v>
      </c>
      <c r="K883" s="98" t="s">
        <v>411</v>
      </c>
    </row>
    <row r="884" spans="3:11" x14ac:dyDescent="0.25">
      <c r="C884" s="145"/>
      <c r="D884" s="151"/>
      <c r="E884" s="118"/>
      <c r="F884" s="97">
        <f t="shared" si="45"/>
        <v>0</v>
      </c>
      <c r="G884" s="161"/>
      <c r="H884" s="146"/>
      <c r="I884" s="130" t="e">
        <f>VLOOKUP(H884,Presupuesto!$B$11:$C$565,2,0)</f>
        <v>#N/A</v>
      </c>
      <c r="J884" s="98" t="str">
        <f t="shared" si="46"/>
        <v>Desarrollo del Sistema de Educación Superior</v>
      </c>
      <c r="K884" s="98" t="s">
        <v>411</v>
      </c>
    </row>
    <row r="885" spans="3:11" x14ac:dyDescent="0.25">
      <c r="C885" s="145"/>
      <c r="D885" s="151"/>
      <c r="E885" s="118"/>
      <c r="F885" s="97">
        <f t="shared" si="45"/>
        <v>0</v>
      </c>
      <c r="G885" s="161"/>
      <c r="H885" s="146"/>
      <c r="I885" s="130" t="e">
        <f>VLOOKUP(H885,Presupuesto!$B$11:$C$565,2,0)</f>
        <v>#N/A</v>
      </c>
      <c r="J885" s="98" t="str">
        <f t="shared" si="46"/>
        <v>Desarrollo del Sistema de Educación Superior</v>
      </c>
      <c r="K885" s="98" t="s">
        <v>411</v>
      </c>
    </row>
    <row r="886" spans="3:11" ht="15.75" thickBot="1" x14ac:dyDescent="0.3">
      <c r="C886" s="147"/>
      <c r="D886" s="159"/>
      <c r="E886" s="103"/>
      <c r="F886" s="105">
        <f t="shared" si="45"/>
        <v>0</v>
      </c>
      <c r="G886" s="162"/>
      <c r="H886" s="148"/>
      <c r="I886" s="132" t="e">
        <f>VLOOKUP(H886,Presupuesto!$B$11:$C$565,2,0)</f>
        <v>#N/A</v>
      </c>
      <c r="J886" s="106" t="str">
        <f t="shared" si="46"/>
        <v>Desarrollo del Sistema de Educación Superior</v>
      </c>
      <c r="K886" s="124" t="s">
        <v>393</v>
      </c>
    </row>
  </sheetData>
  <autoFilter ref="F13:F886"/>
  <dataConsolidate/>
  <dataValidations count="6">
    <dataValidation type="list" allowBlank="1" showInputMessage="1" showErrorMessage="1" errorTitle="¡Ingreso Inválido!" error="Seleccione una opción de la lista." promptTitle="Tipo de Presupuesto" prompt="Seleccione una opción de la lista." sqref="G852:G886 G61:G93 G147:G181 G191:G225 G235:G269 G279:G313 G323:G357 G368:G402 G412:G446 G456:G490 G500:G534 G544:G578 G588:G622 G632:G666 G676:G710 G720:G754 G764:G798 G808:G842 G17:G51 G103:G137">
      <formula1>$R$2:$S$2</formula1>
    </dataValidation>
    <dataValidation type="list" allowBlank="1" showInputMessage="1" showErrorMessage="1" errorTitle="¡Ingreso Inválido!" error="Seleccione una opción de la lista" promptTitle="Mes Requerido" prompt="Seleccione el mes en el que requiere el recurso." sqref="K17:K51 K103:K137 K147:K181 K191:K225 K235:K269 K279:K313 K323:K357 K368:K402 K412:K446 K456:K490 K500:K534 K544:K578 K588:K622 K632:K666 K676:K710 K720:K754 K764:K798 K808:K842 K852:K886 K61:K93">
      <formula1>$U$2:$AF$2</formula1>
    </dataValidation>
    <dataValidation type="list" allowBlank="1" showInputMessage="1" showErrorMessage="1" errorTitle="¡Ingreso Invalido!" error="Seleccione una opción de la lista." promptTitle="Categoria/Zona de Viáticos" prompt="Seleccione una opción de la lista" sqref="C852 C17:C22 C61:C64 C147 C191 C235 C279 C323 C368 C412 C456 C500 C544 C588 C632 C676 C720 C764 C808 C103:C108">
      <formula1>$AH$2:$BU$2</formula1>
    </dataValidation>
    <dataValidation type="list" allowBlank="1" showInputMessage="1" showErrorMessage="1" errorTitle="¡Ingreso Inválido!" error="Verifique el valor ingresado." promptTitle="Ingrese el Objeto de Gasto" prompt="Ingrese el Objeto de Gasto" sqref="H852:H886 H61:H93 H147:H181 H191:H225 H235:H269 H279:H313 H323:H357 H368:H402 H412:H446 H456:H490 H500:H534 H544:H578 H588:H622 H632:H666 H676:H710 H720:H754 H764:H798 H808:H842 H17:H51 H103:H137">
      <formula1>$A$1:$UI$1</formula1>
    </dataValidation>
    <dataValidation type="list" allowBlank="1" showInputMessage="1" showErrorMessage="1" errorTitle="¡Ingreso Inválido!" error="Seleccione una opción de la lista." promptTitle="Dimensión Estratégica" prompt="Seleccione una opción de la lista." sqref="J62:J93 J148:J181 J192:J225 J236:J269 J280:J313 J324:J357 J369:J402 J413:J446 J457:J490 J501:J534 J545:J578 J589:J622 J633:J666 J677:J710 J721:J754 J765:J798 J809:J842 J853:J886 J18:J51 J104:J137">
      <formula1>$A$2:$P$2</formula1>
    </dataValidation>
    <dataValidation type="list" allowBlank="1" showInputMessage="1" showErrorMessage="1" errorTitle="¡Ingreso Inválido!" error="Seleccione una opción de la lista." promptTitle="Dimensión Estratégica" prompt="Seleccione una opción de la lista." sqref="J17 J852 J61 J147 J191 J235 J279 J323 J368 J412 J456 J500 J544 J588 J632 J676 J720 J764 J808 J10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H31" sqref="H31"/>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32" t="str">
        <f>+Presupuesto!D11</f>
        <v>Recurrente</v>
      </c>
      <c r="S2" s="43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7" t="s">
        <v>419</v>
      </c>
      <c r="AI2" s="427" t="s">
        <v>420</v>
      </c>
      <c r="AJ2" s="427" t="s">
        <v>421</v>
      </c>
      <c r="AK2" s="427" t="s">
        <v>422</v>
      </c>
      <c r="AL2" s="427" t="s">
        <v>423</v>
      </c>
      <c r="AM2" s="427" t="s">
        <v>426</v>
      </c>
      <c r="AN2" s="427" t="s">
        <v>424</v>
      </c>
      <c r="AO2" s="427" t="s">
        <v>425</v>
      </c>
      <c r="AP2" s="427" t="s">
        <v>427</v>
      </c>
      <c r="AQ2" s="427" t="s">
        <v>428</v>
      </c>
      <c r="AR2" s="427" t="s">
        <v>429</v>
      </c>
      <c r="AS2" s="427" t="s">
        <v>430</v>
      </c>
      <c r="AT2" s="427" t="s">
        <v>431</v>
      </c>
      <c r="AU2" s="427" t="s">
        <v>432</v>
      </c>
      <c r="AV2" s="427" t="s">
        <v>433</v>
      </c>
      <c r="AW2" s="427" t="s">
        <v>434</v>
      </c>
      <c r="AX2" s="427" t="s">
        <v>435</v>
      </c>
      <c r="AY2" s="427" t="s">
        <v>436</v>
      </c>
      <c r="AZ2" s="427" t="s">
        <v>437</v>
      </c>
      <c r="BA2" s="427" t="s">
        <v>438</v>
      </c>
      <c r="BB2" s="427" t="s">
        <v>439</v>
      </c>
      <c r="BC2" s="427" t="s">
        <v>440</v>
      </c>
      <c r="BD2" s="427" t="s">
        <v>441</v>
      </c>
      <c r="BE2" s="427" t="s">
        <v>442</v>
      </c>
      <c r="BF2" s="427" t="s">
        <v>443</v>
      </c>
      <c r="BG2" s="427" t="s">
        <v>444</v>
      </c>
      <c r="BH2" s="427" t="s">
        <v>445</v>
      </c>
      <c r="BI2" s="427" t="s">
        <v>446</v>
      </c>
      <c r="BJ2" s="427" t="s">
        <v>447</v>
      </c>
      <c r="BK2" s="427" t="s">
        <v>448</v>
      </c>
      <c r="BL2" s="427" t="s">
        <v>449</v>
      </c>
      <c r="BM2" s="427" t="s">
        <v>450</v>
      </c>
      <c r="BN2" s="427" t="s">
        <v>451</v>
      </c>
      <c r="BO2" s="427" t="s">
        <v>452</v>
      </c>
      <c r="BP2" s="427" t="s">
        <v>453</v>
      </c>
      <c r="BQ2" s="427" t="s">
        <v>454</v>
      </c>
      <c r="BR2" s="427" t="s">
        <v>455</v>
      </c>
      <c r="BS2" s="427" t="s">
        <v>456</v>
      </c>
      <c r="BT2" s="427" t="s">
        <v>457</v>
      </c>
      <c r="BU2" s="427" t="s">
        <v>458</v>
      </c>
    </row>
    <row r="3" spans="1:555" ht="14.45" hidden="1" x14ac:dyDescent="0.3">
      <c r="AH3" s="428">
        <v>2500</v>
      </c>
      <c r="AI3" s="428">
        <v>1900</v>
      </c>
      <c r="AJ3" s="428">
        <v>1650</v>
      </c>
      <c r="AK3" s="428">
        <v>1580</v>
      </c>
      <c r="AL3" s="428">
        <v>2250</v>
      </c>
      <c r="AM3" s="428">
        <v>1650</v>
      </c>
      <c r="AN3" s="428">
        <v>1400</v>
      </c>
      <c r="AO3" s="429">
        <v>1340</v>
      </c>
      <c r="AP3" s="429">
        <v>2000</v>
      </c>
      <c r="AQ3" s="429">
        <v>1400</v>
      </c>
      <c r="AR3" s="429">
        <v>1150</v>
      </c>
      <c r="AS3" s="429">
        <v>1100</v>
      </c>
      <c r="AT3" s="429">
        <v>1750</v>
      </c>
      <c r="AU3" s="429">
        <v>1150</v>
      </c>
      <c r="AV3" s="429">
        <v>900</v>
      </c>
      <c r="AW3" s="429">
        <v>860</v>
      </c>
      <c r="AX3" s="429">
        <v>1200</v>
      </c>
      <c r="AY3" s="430">
        <v>900</v>
      </c>
      <c r="AZ3" s="430">
        <v>650</v>
      </c>
      <c r="BA3" s="430">
        <v>620</v>
      </c>
      <c r="BB3" s="428">
        <f>+'Cuadro Resumen'!C213</f>
        <v>5759.1495000000004</v>
      </c>
      <c r="BC3" s="428">
        <f>+'Cuadro Resumen'!D213</f>
        <v>5307.4515000000001</v>
      </c>
      <c r="BD3" s="428">
        <f>+'Cuadro Resumen'!E213</f>
        <v>6775.47</v>
      </c>
      <c r="BE3" s="428">
        <f>+'Cuadro Resumen'!F213</f>
        <v>6323.7719999999999</v>
      </c>
      <c r="BF3" s="428">
        <f>+'Cuadro Resumen'!C214</f>
        <v>5081.6025</v>
      </c>
      <c r="BG3" s="428">
        <f>+'Cuadro Resumen'!D214</f>
        <v>4629.9045000000006</v>
      </c>
      <c r="BH3" s="428">
        <f>+'Cuadro Resumen'!E214</f>
        <v>6097.9230000000007</v>
      </c>
      <c r="BI3" s="428">
        <f>+'Cuadro Resumen'!F214</f>
        <v>5646.2250000000004</v>
      </c>
      <c r="BJ3" s="429">
        <f>+'Cuadro Resumen'!C215</f>
        <v>4404.0555000000004</v>
      </c>
      <c r="BK3" s="429">
        <f>+'Cuadro Resumen'!D215</f>
        <v>4065.2820000000002</v>
      </c>
      <c r="BL3" s="429">
        <f>+'Cuadro Resumen'!E215</f>
        <v>5420.3760000000002</v>
      </c>
      <c r="BM3" s="429">
        <f>+'Cuadro Resumen'!F215</f>
        <v>4968.6779999999999</v>
      </c>
      <c r="BN3" s="429">
        <f>+'Cuadro Resumen'!C216</f>
        <v>3726.5085000000004</v>
      </c>
      <c r="BO3" s="429">
        <f>+'Cuadro Resumen'!D216</f>
        <v>3387.7350000000001</v>
      </c>
      <c r="BP3" s="429">
        <f>+'Cuadro Resumen'!E216</f>
        <v>4742.8290000000006</v>
      </c>
      <c r="BQ3" s="429">
        <f>+'Cuadro Resumen'!F216</f>
        <v>4404.0555000000004</v>
      </c>
      <c r="BR3" s="429">
        <f>+'Cuadro Resumen'!C217</f>
        <v>3274.8105</v>
      </c>
      <c r="BS3" s="429">
        <f>+'Cuadro Resumen'!D217</f>
        <v>3048.9615000000003</v>
      </c>
      <c r="BT3" s="429">
        <f>+'Cuadro Resumen'!E217</f>
        <v>4178.2065000000002</v>
      </c>
      <c r="BU3" s="429">
        <f>+'Cuadro Resumen'!F217</f>
        <v>3839.433</v>
      </c>
    </row>
    <row r="4" spans="1:555" thickBot="1" x14ac:dyDescent="0.35"/>
    <row r="5" spans="1:555" ht="26.45" thickBot="1" x14ac:dyDescent="0.35">
      <c r="C5" s="87" t="s">
        <v>387</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67">
        <f>SUM(F17:F38)</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3"/>
      <c r="E13" s="93"/>
      <c r="F13" s="93"/>
      <c r="G13" s="93"/>
      <c r="H13" s="76"/>
      <c r="I13" s="76"/>
      <c r="J13" s="76"/>
      <c r="K13" s="112"/>
    </row>
    <row r="14" spans="1:555" ht="18" x14ac:dyDescent="0.3">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ht="14.45" x14ac:dyDescent="0.3">
      <c r="C17" s="141"/>
      <c r="D17" s="158"/>
      <c r="E17" s="115"/>
      <c r="F17" s="97">
        <f t="shared" ref="F17:F38" si="0">D17*E17</f>
        <v>0</v>
      </c>
      <c r="G17" s="161"/>
      <c r="H17" s="142" t="s">
        <v>1065</v>
      </c>
      <c r="I17" s="130" t="str">
        <f>VLOOKUP(H17,Presupuesto!$B$11:$C$565,2,0)</f>
        <v>BECAS</v>
      </c>
      <c r="J17" s="218" t="s">
        <v>1447</v>
      </c>
      <c r="K17" s="98" t="s">
        <v>393</v>
      </c>
      <c r="L17" s="98"/>
    </row>
    <row r="18" spans="3:12" ht="14.45" x14ac:dyDescent="0.3">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ht="14.45" x14ac:dyDescent="0.3">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ht="14.45" x14ac:dyDescent="0.3">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ht="14.45" x14ac:dyDescent="0.3">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ht="14.45" x14ac:dyDescent="0.3">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ht="14.45" x14ac:dyDescent="0.3">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ht="14.45" x14ac:dyDescent="0.3">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ht="14.45" x14ac:dyDescent="0.3">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ht="14.45" x14ac:dyDescent="0.3">
      <c r="C26" s="141"/>
      <c r="D26" s="158"/>
      <c r="E26" s="123"/>
      <c r="F26" s="97">
        <f t="shared" si="0"/>
        <v>0</v>
      </c>
      <c r="G26" s="161"/>
      <c r="H26" s="142" t="s">
        <v>1083</v>
      </c>
      <c r="I26" s="130" t="str">
        <f>VLOOKUP(H26,Presupuesto!$B$11:$C$565,2,0)</f>
        <v>PRESTAMOS A ESTUDIANTES</v>
      </c>
      <c r="J26" s="98" t="str">
        <f t="shared" si="1"/>
        <v>Posgrado</v>
      </c>
      <c r="K26" s="98" t="s">
        <v>411</v>
      </c>
      <c r="L26" s="98"/>
    </row>
    <row r="27" spans="3:12" ht="14.45" x14ac:dyDescent="0.3">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ht="14.45" x14ac:dyDescent="0.3">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ht="14.45" x14ac:dyDescent="0.3">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ht="14.45" x14ac:dyDescent="0.3">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ht="14.45" x14ac:dyDescent="0.3">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ht="14.45" x14ac:dyDescent="0.3">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ht="14.45" x14ac:dyDescent="0.3">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7">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3"/>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1447</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7">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3"/>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1447</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7">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3"/>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1447</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Relaciones Publicas</dc:creator>
  <cp:lastModifiedBy>SEDI-Protocolo</cp:lastModifiedBy>
  <dcterms:created xsi:type="dcterms:W3CDTF">2016-03-09T21:58:03Z</dcterms:created>
  <dcterms:modified xsi:type="dcterms:W3CDTF">2016-10-17T15:39:30Z</dcterms:modified>
</cp:coreProperties>
</file>