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SEMINARIOS'!$G$11:$G$121</definedName>
    <definedName name="_xlnm._FilterDatabase" localSheetId="4" hidden="1">'2. CONTRATACION DE PERSONAL'!$G$12:$G$967</definedName>
    <definedName name="_xlnm._FilterDatabase" localSheetId="5" hidden="1">'3. EQUIPO DE OFICINA'!$F$12:$F$235</definedName>
    <definedName name="_xlnm._FilterDatabase" localSheetId="6" hidden="1">'4. EQUIPO TECNOLÓGICOS'!$F$14:$F$283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V14" i="24"/>
  <c r="E119" i="7"/>
  <c r="E118"/>
  <c r="G118" s="1"/>
  <c r="E117"/>
  <c r="E113"/>
  <c r="G113" s="1"/>
  <c r="D105" s="1"/>
  <c r="E100"/>
  <c r="E99"/>
  <c r="G99" s="1"/>
  <c r="E95"/>
  <c r="E94"/>
  <c r="G94" s="1"/>
  <c r="D86" s="1"/>
  <c r="E81"/>
  <c r="E79"/>
  <c r="G79" s="1"/>
  <c r="D67" s="1"/>
  <c r="E75"/>
  <c r="E61"/>
  <c r="G61" s="1"/>
  <c r="E60"/>
  <c r="E57"/>
  <c r="G57" s="1"/>
  <c r="D48" s="1"/>
  <c r="E56"/>
  <c r="I42" i="10"/>
  <c r="F42"/>
  <c r="I66" i="12"/>
  <c r="F66"/>
  <c r="I65"/>
  <c r="F65"/>
  <c r="I64"/>
  <c r="F64"/>
  <c r="I63"/>
  <c r="F63"/>
  <c r="I62"/>
  <c r="F62"/>
  <c r="I17"/>
  <c r="F17"/>
  <c r="Q11" i="34"/>
  <c r="P11"/>
  <c r="Q10"/>
  <c r="P10"/>
  <c r="P13"/>
  <c r="Q8" i="44"/>
  <c r="P8"/>
  <c r="Q12" i="24"/>
  <c r="P12"/>
  <c r="Q11"/>
  <c r="Q10"/>
  <c r="P10"/>
  <c r="Q9"/>
  <c r="P9"/>
  <c r="D27" i="38"/>
  <c r="P11" i="46"/>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C143" i="43"/>
  <c r="C100"/>
  <c r="C57"/>
  <c r="C14"/>
  <c r="C163" i="42"/>
  <c r="C133"/>
  <c r="C103"/>
  <c r="C73"/>
  <c r="C43"/>
  <c r="C107" i="40"/>
  <c r="C76"/>
  <c r="C45"/>
  <c r="C13" i="42"/>
  <c r="C14" i="40"/>
  <c r="C851" i="12"/>
  <c r="C807"/>
  <c r="C763"/>
  <c r="C719"/>
  <c r="C675"/>
  <c r="C631"/>
  <c r="C587"/>
  <c r="C543"/>
  <c r="C499"/>
  <c r="C455"/>
  <c r="C411"/>
  <c r="C367"/>
  <c r="C322"/>
  <c r="C278"/>
  <c r="C234"/>
  <c r="C190"/>
  <c r="C146"/>
  <c r="C102"/>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14"/>
  <c r="C223" i="7"/>
  <c r="C204"/>
  <c r="C185"/>
  <c r="C166"/>
  <c r="C147"/>
  <c r="C128"/>
  <c r="C109"/>
  <c r="C90"/>
  <c r="C71"/>
  <c r="P23" i="50"/>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O74"/>
  <c r="N74"/>
  <c r="M74"/>
  <c r="L74"/>
  <c r="K74"/>
  <c r="J74"/>
  <c r="I74"/>
  <c r="H74"/>
  <c r="Q73"/>
  <c r="P73"/>
  <c r="Q22"/>
  <c r="P22"/>
  <c r="Q21"/>
  <c r="P21"/>
  <c r="Q20"/>
  <c r="P20"/>
  <c r="Q19"/>
  <c r="P19"/>
  <c r="Q18"/>
  <c r="P18"/>
  <c r="P74" s="1"/>
  <c r="Q74"/>
  <c r="I24" i="27" s="1"/>
  <c r="F207"/>
  <c r="E207"/>
  <c r="I541" i="38"/>
  <c r="G541"/>
  <c r="R2" i="43"/>
  <c r="R2" i="42"/>
  <c r="R2" i="40"/>
  <c r="Q2" i="12"/>
  <c r="R2" i="10"/>
  <c r="R2" i="9"/>
  <c r="R2" i="8"/>
  <c r="S2" i="7"/>
  <c r="T2"/>
  <c r="S2" i="8"/>
  <c r="S2" i="9"/>
  <c r="S2" i="10"/>
  <c r="R2" i="12"/>
  <c r="S2" i="40"/>
  <c r="S2" i="42"/>
  <c r="S2" i="43"/>
  <c r="F217" i="27"/>
  <c r="BU3" i="42" s="1"/>
  <c r="F216" i="27"/>
  <c r="F215"/>
  <c r="BM3" i="42" s="1"/>
  <c r="F214" i="27"/>
  <c r="F213"/>
  <c r="BE3" i="43" s="1"/>
  <c r="E217" i="27"/>
  <c r="E216"/>
  <c r="BP3" i="43" s="1"/>
  <c r="E215" i="27"/>
  <c r="E214"/>
  <c r="BH3" i="42" s="1"/>
  <c r="E213" i="27"/>
  <c r="D217"/>
  <c r="BS3" i="42" s="1"/>
  <c r="D216" i="27"/>
  <c r="D215"/>
  <c r="BK3" i="43" s="1"/>
  <c r="D214" i="27"/>
  <c r="D213"/>
  <c r="BC3" i="43" s="1"/>
  <c r="C217" i="27"/>
  <c r="C216"/>
  <c r="BN3" i="42" s="1"/>
  <c r="C215" i="27"/>
  <c r="C214"/>
  <c r="BE3" i="12" s="1"/>
  <c r="C213" i="27"/>
  <c r="BN3" i="43"/>
  <c r="BM3" i="12"/>
  <c r="BN3" i="40"/>
  <c r="BN3" i="8"/>
  <c r="BK3" i="42"/>
  <c r="BK3" i="10"/>
  <c r="BJ3" i="12"/>
  <c r="BH3" i="43"/>
  <c r="BH3" i="40"/>
  <c r="BH3" i="10"/>
  <c r="BH3" i="8"/>
  <c r="BE3" i="42"/>
  <c r="BD3" i="12"/>
  <c r="BE3" i="9"/>
  <c r="BU3" i="43"/>
  <c r="BU3" i="40"/>
  <c r="BU3" i="10"/>
  <c r="BU3" i="8"/>
  <c r="BB3" i="42"/>
  <c r="BB3" i="40"/>
  <c r="BB3" i="10"/>
  <c r="BB3" i="8"/>
  <c r="BB3" i="43"/>
  <c r="BA3" i="12"/>
  <c r="BB3" i="9"/>
  <c r="BR3" i="42"/>
  <c r="BR3" i="40"/>
  <c r="BR3" i="10"/>
  <c r="BR3" i="8"/>
  <c r="BR3" i="43"/>
  <c r="BQ3" i="12"/>
  <c r="BR3" i="9"/>
  <c r="BO3" i="43"/>
  <c r="BO3" i="42"/>
  <c r="BO3" i="40"/>
  <c r="BN3" i="12"/>
  <c r="BO3" i="9"/>
  <c r="BO3" i="10"/>
  <c r="BO3" i="8"/>
  <c r="BL3" i="43"/>
  <c r="BL3" i="42"/>
  <c r="BL3" i="40"/>
  <c r="BK3" i="12"/>
  <c r="BL3" i="10"/>
  <c r="BL3" i="9"/>
  <c r="BL3" i="8"/>
  <c r="BI3" i="43"/>
  <c r="BI3" i="42"/>
  <c r="BI3" i="40"/>
  <c r="BH3" i="12"/>
  <c r="BI3" i="10"/>
  <c r="BI3" i="9"/>
  <c r="BI3" i="8"/>
  <c r="BF3" i="40"/>
  <c r="BF3" i="9"/>
  <c r="BF3" i="42"/>
  <c r="BF3" i="8"/>
  <c r="BC3" i="42"/>
  <c r="BC3" i="10"/>
  <c r="BB3" i="12"/>
  <c r="BS3" i="43"/>
  <c r="BS3" i="40"/>
  <c r="BS3" i="8"/>
  <c r="BS3" i="9"/>
  <c r="BP3" i="42"/>
  <c r="BO3" i="12"/>
  <c r="BP3" i="9"/>
  <c r="BM3" i="43"/>
  <c r="BM3" i="40"/>
  <c r="BM3" i="10"/>
  <c r="BM3" i="8"/>
  <c r="BJ3" i="7"/>
  <c r="BJ3" i="43"/>
  <c r="BJ3" i="10"/>
  <c r="BJ3" i="8"/>
  <c r="BJ3" i="42"/>
  <c r="BJ3" i="40"/>
  <c r="BI3" i="12"/>
  <c r="BJ3" i="9"/>
  <c r="BG3" i="43"/>
  <c r="BG3" i="42"/>
  <c r="BG3" i="40"/>
  <c r="BF3" i="12"/>
  <c r="BG3" i="9"/>
  <c r="BG3" i="10"/>
  <c r="BG3" i="8"/>
  <c r="BD3" i="43"/>
  <c r="BD3" i="42"/>
  <c r="BD3" i="40"/>
  <c r="BC3" i="12"/>
  <c r="BD3" i="10"/>
  <c r="BD3" i="9"/>
  <c r="BD3" i="8"/>
  <c r="BT3" i="43"/>
  <c r="BT3" i="42"/>
  <c r="BT3" i="40"/>
  <c r="BS3" i="12"/>
  <c r="BT3" i="10"/>
  <c r="BT3" i="9"/>
  <c r="BT3" i="8"/>
  <c r="BQ3" i="43"/>
  <c r="BQ3" i="42"/>
  <c r="BQ3" i="40"/>
  <c r="BP3" i="12"/>
  <c r="BQ3" i="10"/>
  <c r="BQ3" i="9"/>
  <c r="BQ3" i="8"/>
  <c r="BQ3" i="7"/>
  <c r="BD3"/>
  <c r="BF3"/>
  <c r="BG3"/>
  <c r="BB3"/>
  <c r="BR3"/>
  <c r="BI3"/>
  <c r="BO3"/>
  <c r="BE3"/>
  <c r="BL3"/>
  <c r="BT3"/>
  <c r="Q13" i="47"/>
  <c r="P13"/>
  <c r="P13" i="49"/>
  <c r="Q13"/>
  <c r="P14"/>
  <c r="Q14"/>
  <c r="P15"/>
  <c r="Q15"/>
  <c r="P16"/>
  <c r="Q16"/>
  <c r="P17"/>
  <c r="Q17"/>
  <c r="P18"/>
  <c r="Q18"/>
  <c r="P23"/>
  <c r="Q23"/>
  <c r="P24"/>
  <c r="Q24"/>
  <c r="P25"/>
  <c r="Q25"/>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Q70" s="1"/>
  <c r="I23" i="27" s="1"/>
  <c r="P10" i="49"/>
  <c r="P70"/>
  <c r="P12" i="34"/>
  <c r="Q12"/>
  <c r="P33" i="46"/>
  <c r="Q33"/>
  <c r="P34"/>
  <c r="Q34"/>
  <c r="P35"/>
  <c r="Q35"/>
  <c r="Q8"/>
  <c r="P8"/>
  <c r="Q20" i="31"/>
  <c r="P20"/>
  <c r="Q19"/>
  <c r="P19"/>
  <c r="Q18"/>
  <c r="P18"/>
  <c r="Q17"/>
  <c r="P17"/>
  <c r="Q16"/>
  <c r="P16"/>
  <c r="Q15"/>
  <c r="P15"/>
  <c r="Q14"/>
  <c r="P14"/>
  <c r="Q13"/>
  <c r="P13"/>
  <c r="Q12"/>
  <c r="P12"/>
  <c r="Q11"/>
  <c r="P11"/>
  <c r="Q10"/>
  <c r="P10"/>
  <c r="Q9"/>
  <c r="P9"/>
  <c r="P13" i="24"/>
  <c r="Q13"/>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Q10"/>
  <c r="P10"/>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Q42" i="30"/>
  <c r="P42"/>
  <c r="Q41"/>
  <c r="P41"/>
  <c r="Q40"/>
  <c r="P40"/>
  <c r="Q39"/>
  <c r="P39"/>
  <c r="Q38"/>
  <c r="P38"/>
  <c r="Q37"/>
  <c r="P37"/>
  <c r="Q36"/>
  <c r="P36"/>
  <c r="Q35"/>
  <c r="P35"/>
  <c r="Q34"/>
  <c r="P34"/>
  <c r="Q33"/>
  <c r="P33"/>
  <c r="Q32"/>
  <c r="P32"/>
  <c r="Q31"/>
  <c r="P31"/>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20" i="29"/>
  <c r="P20"/>
  <c r="Q19"/>
  <c r="P19"/>
  <c r="Q18"/>
  <c r="P18"/>
  <c r="Q17"/>
  <c r="P17"/>
  <c r="Q16"/>
  <c r="P16"/>
  <c r="Q15"/>
  <c r="P15"/>
  <c r="Q14"/>
  <c r="P14"/>
  <c r="Q13"/>
  <c r="P13"/>
  <c r="Q12"/>
  <c r="P12"/>
  <c r="Q11"/>
  <c r="P11"/>
  <c r="Q10"/>
  <c r="P10"/>
  <c r="Q9"/>
  <c r="P9"/>
  <c r="Q8"/>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73"/>
  <c r="P73"/>
  <c r="P9" i="21"/>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3"/>
  <c r="Q33"/>
  <c r="P34"/>
  <c r="Q34"/>
  <c r="P35"/>
  <c r="Q35"/>
  <c r="P36"/>
  <c r="Q36"/>
  <c r="P37"/>
  <c r="Q37"/>
  <c r="P38"/>
  <c r="Q38"/>
  <c r="P39"/>
  <c r="Q39"/>
  <c r="P40"/>
  <c r="Q40"/>
  <c r="P41"/>
  <c r="Q41"/>
  <c r="P42"/>
  <c r="Q42"/>
  <c r="P43"/>
  <c r="Q43"/>
  <c r="P44"/>
  <c r="Q44"/>
  <c r="P45"/>
  <c r="Q45"/>
  <c r="P46"/>
  <c r="Q46"/>
  <c r="Q8"/>
  <c r="P8"/>
  <c r="P10" i="28"/>
  <c r="P11"/>
  <c r="P12"/>
  <c r="P13"/>
  <c r="P14"/>
  <c r="P15"/>
  <c r="P16"/>
  <c r="P17"/>
  <c r="P18"/>
  <c r="P19"/>
  <c r="P20"/>
  <c r="P21"/>
  <c r="P22"/>
  <c r="P23"/>
  <c r="P24"/>
  <c r="P25"/>
  <c r="P26"/>
  <c r="P27"/>
  <c r="P9"/>
  <c r="Q9"/>
  <c r="Q10"/>
  <c r="Q11"/>
  <c r="Q12"/>
  <c r="Q13"/>
  <c r="Q14"/>
  <c r="Q15"/>
  <c r="Q16"/>
  <c r="Q17"/>
  <c r="Q18"/>
  <c r="Q19"/>
  <c r="Q20"/>
  <c r="Q21"/>
  <c r="Q22"/>
  <c r="Q23"/>
  <c r="Q24"/>
  <c r="Q25"/>
  <c r="Q26"/>
  <c r="Q27"/>
  <c r="O179" i="43"/>
  <c r="Q179"/>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c r="I92"/>
  <c r="F92"/>
  <c r="O91"/>
  <c r="Q91" s="1"/>
  <c r="I91"/>
  <c r="F91"/>
  <c r="P90"/>
  <c r="O90"/>
  <c r="Q90"/>
  <c r="I90"/>
  <c r="F90"/>
  <c r="O89"/>
  <c r="Q89" s="1"/>
  <c r="I89"/>
  <c r="F89"/>
  <c r="P88"/>
  <c r="O88"/>
  <c r="Q88"/>
  <c r="I88"/>
  <c r="F88"/>
  <c r="O87"/>
  <c r="Q87" s="1"/>
  <c r="I87"/>
  <c r="F87"/>
  <c r="P86"/>
  <c r="O86"/>
  <c r="Q86"/>
  <c r="I86"/>
  <c r="F86"/>
  <c r="O85"/>
  <c r="Q85" s="1"/>
  <c r="I85"/>
  <c r="F85"/>
  <c r="P84"/>
  <c r="O84"/>
  <c r="Q84"/>
  <c r="I84"/>
  <c r="F84"/>
  <c r="O83"/>
  <c r="Q83" s="1"/>
  <c r="I83"/>
  <c r="F83"/>
  <c r="P82"/>
  <c r="O82"/>
  <c r="Q82"/>
  <c r="I82"/>
  <c r="F82"/>
  <c r="O81"/>
  <c r="Q81" s="1"/>
  <c r="I81"/>
  <c r="F81"/>
  <c r="P80"/>
  <c r="O80"/>
  <c r="Q80"/>
  <c r="I80"/>
  <c r="F80"/>
  <c r="O79"/>
  <c r="Q79" s="1"/>
  <c r="I79"/>
  <c r="F79"/>
  <c r="P78"/>
  <c r="O78"/>
  <c r="Q78"/>
  <c r="I78"/>
  <c r="F78"/>
  <c r="O77"/>
  <c r="Q77" s="1"/>
  <c r="I77"/>
  <c r="F77"/>
  <c r="P76"/>
  <c r="O76"/>
  <c r="Q76"/>
  <c r="I76"/>
  <c r="F76"/>
  <c r="O75"/>
  <c r="Q75" s="1"/>
  <c r="I75"/>
  <c r="F75"/>
  <c r="P74"/>
  <c r="O74"/>
  <c r="Q74"/>
  <c r="I74"/>
  <c r="F74"/>
  <c r="O73"/>
  <c r="Q73" s="1"/>
  <c r="I73"/>
  <c r="F73"/>
  <c r="P72"/>
  <c r="O72"/>
  <c r="Q72"/>
  <c r="I72"/>
  <c r="F72"/>
  <c r="O71"/>
  <c r="Q71" s="1"/>
  <c r="I71"/>
  <c r="F71"/>
  <c r="P70"/>
  <c r="O70"/>
  <c r="Q70"/>
  <c r="I70"/>
  <c r="F70"/>
  <c r="O69"/>
  <c r="Q69" s="1"/>
  <c r="I69"/>
  <c r="F69"/>
  <c r="P68"/>
  <c r="O68"/>
  <c r="Q68"/>
  <c r="I68"/>
  <c r="F68"/>
  <c r="O67"/>
  <c r="Q67" s="1"/>
  <c r="I67"/>
  <c r="F67"/>
  <c r="P66"/>
  <c r="O66"/>
  <c r="Q66"/>
  <c r="I66"/>
  <c r="F66"/>
  <c r="O65"/>
  <c r="Q65" s="1"/>
  <c r="I65"/>
  <c r="F65"/>
  <c r="P64"/>
  <c r="O64"/>
  <c r="Q64"/>
  <c r="I64"/>
  <c r="F64"/>
  <c r="O63"/>
  <c r="Q63" s="1"/>
  <c r="I63"/>
  <c r="F63"/>
  <c r="P62"/>
  <c r="O62"/>
  <c r="Q62"/>
  <c r="I62"/>
  <c r="F62"/>
  <c r="O61"/>
  <c r="Q61" s="1"/>
  <c r="I61"/>
  <c r="F61"/>
  <c r="P60"/>
  <c r="O60"/>
  <c r="Q60"/>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D847"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D759"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D671"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D583"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D495"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D407"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D318"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D230"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D142"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1"/>
  <c r="E61"/>
  <c r="F61" s="1"/>
  <c r="D54" s="1"/>
  <c r="J53" i="10"/>
  <c r="J52"/>
  <c r="J51"/>
  <c r="J50"/>
  <c r="J49"/>
  <c r="J48"/>
  <c r="J47"/>
  <c r="J46"/>
  <c r="J45"/>
  <c r="J44"/>
  <c r="J43"/>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c r="I270"/>
  <c r="E270"/>
  <c r="F270" s="1"/>
  <c r="I260"/>
  <c r="F260"/>
  <c r="I259"/>
  <c r="F259"/>
  <c r="I258"/>
  <c r="F258"/>
  <c r="I257"/>
  <c r="F257"/>
  <c r="I256"/>
  <c r="F256"/>
  <c r="I255"/>
  <c r="F255"/>
  <c r="I254"/>
  <c r="F254"/>
  <c r="I253"/>
  <c r="F253"/>
  <c r="I252"/>
  <c r="F252"/>
  <c r="I251"/>
  <c r="F251"/>
  <c r="I250"/>
  <c r="F250"/>
  <c r="I249"/>
  <c r="F249"/>
  <c r="I248"/>
  <c r="E248"/>
  <c r="F248" s="1"/>
  <c r="D240" s="1"/>
  <c r="I247"/>
  <c r="E247"/>
  <c r="F247" s="1"/>
  <c r="I237"/>
  <c r="F237"/>
  <c r="I236"/>
  <c r="F236"/>
  <c r="I235"/>
  <c r="F235"/>
  <c r="I234"/>
  <c r="F234"/>
  <c r="I233"/>
  <c r="F233"/>
  <c r="I232"/>
  <c r="F232"/>
  <c r="I231"/>
  <c r="F231"/>
  <c r="I230"/>
  <c r="F230"/>
  <c r="I229"/>
  <c r="F229"/>
  <c r="I228"/>
  <c r="F228"/>
  <c r="I227"/>
  <c r="F227"/>
  <c r="I226"/>
  <c r="F226"/>
  <c r="I225"/>
  <c r="E225"/>
  <c r="F225"/>
  <c r="I224"/>
  <c r="E224"/>
  <c r="F224" s="1"/>
  <c r="I214"/>
  <c r="F214"/>
  <c r="I213"/>
  <c r="F213"/>
  <c r="I212"/>
  <c r="F212"/>
  <c r="I211"/>
  <c r="F211"/>
  <c r="I210"/>
  <c r="F210"/>
  <c r="I209"/>
  <c r="F209"/>
  <c r="I208"/>
  <c r="F208"/>
  <c r="I207"/>
  <c r="F207"/>
  <c r="I206"/>
  <c r="F206"/>
  <c r="I205"/>
  <c r="F205"/>
  <c r="I204"/>
  <c r="F204"/>
  <c r="I203"/>
  <c r="F203"/>
  <c r="I202"/>
  <c r="E202"/>
  <c r="F202" s="1"/>
  <c r="D194" s="1"/>
  <c r="I201"/>
  <c r="E201"/>
  <c r="F201" s="1"/>
  <c r="I191"/>
  <c r="F191"/>
  <c r="I190"/>
  <c r="F190"/>
  <c r="I189"/>
  <c r="F189"/>
  <c r="I188"/>
  <c r="F188"/>
  <c r="I187"/>
  <c r="F187"/>
  <c r="I186"/>
  <c r="F186"/>
  <c r="I185"/>
  <c r="F185"/>
  <c r="I184"/>
  <c r="F184"/>
  <c r="I183"/>
  <c r="F183"/>
  <c r="I182"/>
  <c r="F182"/>
  <c r="I181"/>
  <c r="F181"/>
  <c r="I180"/>
  <c r="F180"/>
  <c r="I179"/>
  <c r="E179"/>
  <c r="F179"/>
  <c r="I178"/>
  <c r="E178"/>
  <c r="F178" s="1"/>
  <c r="I168"/>
  <c r="F168"/>
  <c r="I167"/>
  <c r="F167"/>
  <c r="I166"/>
  <c r="F166"/>
  <c r="I165"/>
  <c r="F165"/>
  <c r="I164"/>
  <c r="F164"/>
  <c r="I163"/>
  <c r="F163"/>
  <c r="I162"/>
  <c r="F162"/>
  <c r="I161"/>
  <c r="F161"/>
  <c r="I160"/>
  <c r="F160"/>
  <c r="I159"/>
  <c r="F159"/>
  <c r="I158"/>
  <c r="F158"/>
  <c r="I157"/>
  <c r="F157"/>
  <c r="I156"/>
  <c r="E156"/>
  <c r="F156" s="1"/>
  <c r="D148" s="1"/>
  <c r="I155"/>
  <c r="E155"/>
  <c r="F155" s="1"/>
  <c r="I145"/>
  <c r="F145"/>
  <c r="I144"/>
  <c r="F144"/>
  <c r="I143"/>
  <c r="F143"/>
  <c r="I142"/>
  <c r="F142"/>
  <c r="I141"/>
  <c r="F141"/>
  <c r="I140"/>
  <c r="F140"/>
  <c r="I139"/>
  <c r="F139"/>
  <c r="I138"/>
  <c r="F138"/>
  <c r="I137"/>
  <c r="F137"/>
  <c r="I136"/>
  <c r="F136"/>
  <c r="I135"/>
  <c r="F135"/>
  <c r="I134"/>
  <c r="F134"/>
  <c r="I133"/>
  <c r="E133"/>
  <c r="F133"/>
  <c r="I132"/>
  <c r="E132"/>
  <c r="F132" s="1"/>
  <c r="D125"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1"/>
  <c r="E41"/>
  <c r="F41"/>
  <c r="I40"/>
  <c r="E40"/>
  <c r="F40" s="1"/>
  <c r="D33"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c r="G967" s="1"/>
  <c r="J964"/>
  <c r="G964"/>
  <c r="J963"/>
  <c r="G963"/>
  <c r="J962"/>
  <c r="G962"/>
  <c r="J961"/>
  <c r="J960"/>
  <c r="J959"/>
  <c r="G959"/>
  <c r="F961"/>
  <c r="G961" s="1"/>
  <c r="J958"/>
  <c r="J957"/>
  <c r="J956"/>
  <c r="F956"/>
  <c r="G956"/>
  <c r="J955"/>
  <c r="J954"/>
  <c r="J953"/>
  <c r="F953"/>
  <c r="G953" s="1"/>
  <c r="J952"/>
  <c r="J951"/>
  <c r="J950"/>
  <c r="F950"/>
  <c r="G950"/>
  <c r="J949"/>
  <c r="J948"/>
  <c r="J947"/>
  <c r="F947"/>
  <c r="G947" s="1"/>
  <c r="J946"/>
  <c r="J945"/>
  <c r="J944"/>
  <c r="F944"/>
  <c r="G944"/>
  <c r="J943"/>
  <c r="J942"/>
  <c r="J941"/>
  <c r="F941"/>
  <c r="G941" s="1"/>
  <c r="J940"/>
  <c r="J939"/>
  <c r="J938"/>
  <c r="F938"/>
  <c r="G938"/>
  <c r="J937"/>
  <c r="J936"/>
  <c r="J935"/>
  <c r="F935"/>
  <c r="G935" s="1"/>
  <c r="J934"/>
  <c r="J933"/>
  <c r="J932"/>
  <c r="F932"/>
  <c r="G932"/>
  <c r="J931"/>
  <c r="J930"/>
  <c r="J929"/>
  <c r="F929"/>
  <c r="G929" s="1"/>
  <c r="J928"/>
  <c r="J927"/>
  <c r="J926"/>
  <c r="F926"/>
  <c r="G926"/>
  <c r="J925"/>
  <c r="J924"/>
  <c r="J923"/>
  <c r="F923"/>
  <c r="G923" s="1"/>
  <c r="J922"/>
  <c r="J921"/>
  <c r="J920"/>
  <c r="F920"/>
  <c r="G920"/>
  <c r="J919"/>
  <c r="J918"/>
  <c r="J917"/>
  <c r="F917"/>
  <c r="G917" s="1"/>
  <c r="J907"/>
  <c r="J906"/>
  <c r="J905"/>
  <c r="G905"/>
  <c r="F906"/>
  <c r="G906" s="1"/>
  <c r="J904"/>
  <c r="G904"/>
  <c r="J903"/>
  <c r="G903"/>
  <c r="J902"/>
  <c r="G902"/>
  <c r="J901"/>
  <c r="J900"/>
  <c r="J899"/>
  <c r="G899"/>
  <c r="F900"/>
  <c r="G900" s="1"/>
  <c r="J898"/>
  <c r="J897"/>
  <c r="J896"/>
  <c r="F896"/>
  <c r="G896"/>
  <c r="J895"/>
  <c r="J894"/>
  <c r="J893"/>
  <c r="F893"/>
  <c r="G893" s="1"/>
  <c r="J892"/>
  <c r="J891"/>
  <c r="J890"/>
  <c r="F890"/>
  <c r="G890"/>
  <c r="J889"/>
  <c r="J888"/>
  <c r="J887"/>
  <c r="F887"/>
  <c r="G887" s="1"/>
  <c r="J886"/>
  <c r="J885"/>
  <c r="J884"/>
  <c r="F884"/>
  <c r="G884"/>
  <c r="J883"/>
  <c r="J882"/>
  <c r="J881"/>
  <c r="F881"/>
  <c r="G881" s="1"/>
  <c r="J880"/>
  <c r="J879"/>
  <c r="J878"/>
  <c r="F878"/>
  <c r="G878"/>
  <c r="J877"/>
  <c r="J876"/>
  <c r="J875"/>
  <c r="F875"/>
  <c r="G875" s="1"/>
  <c r="J874"/>
  <c r="J873"/>
  <c r="J872"/>
  <c r="F872"/>
  <c r="G872"/>
  <c r="J871"/>
  <c r="J870"/>
  <c r="J869"/>
  <c r="F869"/>
  <c r="G869" s="1"/>
  <c r="J868"/>
  <c r="J867"/>
  <c r="J866"/>
  <c r="F866"/>
  <c r="G866"/>
  <c r="J865"/>
  <c r="J864"/>
  <c r="J863"/>
  <c r="F863"/>
  <c r="G863" s="1"/>
  <c r="J862"/>
  <c r="J861"/>
  <c r="J860"/>
  <c r="F860"/>
  <c r="G860"/>
  <c r="J859"/>
  <c r="J858"/>
  <c r="J857"/>
  <c r="F857"/>
  <c r="G857" s="1"/>
  <c r="J847"/>
  <c r="J846"/>
  <c r="J845"/>
  <c r="G845"/>
  <c r="F847"/>
  <c r="G847" s="1"/>
  <c r="J844"/>
  <c r="G844"/>
  <c r="J843"/>
  <c r="G843"/>
  <c r="J842"/>
  <c r="G842"/>
  <c r="J841"/>
  <c r="J840"/>
  <c r="J839"/>
  <c r="G839"/>
  <c r="F841"/>
  <c r="G841" s="1"/>
  <c r="J838"/>
  <c r="J837"/>
  <c r="J836"/>
  <c r="F836"/>
  <c r="G836"/>
  <c r="J835"/>
  <c r="J834"/>
  <c r="J833"/>
  <c r="F833"/>
  <c r="G833" s="1"/>
  <c r="J832"/>
  <c r="J831"/>
  <c r="J830"/>
  <c r="F830"/>
  <c r="G830"/>
  <c r="J829"/>
  <c r="J828"/>
  <c r="J827"/>
  <c r="F827"/>
  <c r="G827" s="1"/>
  <c r="J826"/>
  <c r="J825"/>
  <c r="J824"/>
  <c r="F824"/>
  <c r="G824"/>
  <c r="J823"/>
  <c r="J822"/>
  <c r="J821"/>
  <c r="F821"/>
  <c r="G821" s="1"/>
  <c r="J820"/>
  <c r="J819"/>
  <c r="J818"/>
  <c r="F818"/>
  <c r="G818"/>
  <c r="J817"/>
  <c r="J816"/>
  <c r="J815"/>
  <c r="F815"/>
  <c r="G815" s="1"/>
  <c r="J814"/>
  <c r="J813"/>
  <c r="J812"/>
  <c r="F812"/>
  <c r="G812"/>
  <c r="J811"/>
  <c r="J810"/>
  <c r="J809"/>
  <c r="F809"/>
  <c r="G809" s="1"/>
  <c r="J808"/>
  <c r="J807"/>
  <c r="J806"/>
  <c r="F806"/>
  <c r="G806"/>
  <c r="J805"/>
  <c r="J804"/>
  <c r="J803"/>
  <c r="F803"/>
  <c r="G803" s="1"/>
  <c r="F805" s="1"/>
  <c r="G805" s="1"/>
  <c r="J802"/>
  <c r="J801"/>
  <c r="J800"/>
  <c r="F800"/>
  <c r="G800"/>
  <c r="F801" s="1"/>
  <c r="G801" s="1"/>
  <c r="J799"/>
  <c r="J798"/>
  <c r="J797"/>
  <c r="F797"/>
  <c r="G797" s="1"/>
  <c r="F798" s="1"/>
  <c r="G798" s="1"/>
  <c r="J787"/>
  <c r="J786"/>
  <c r="J785"/>
  <c r="G785"/>
  <c r="J784"/>
  <c r="G784"/>
  <c r="J783"/>
  <c r="G783"/>
  <c r="J782"/>
  <c r="G782"/>
  <c r="J781"/>
  <c r="J780"/>
  <c r="J779"/>
  <c r="G779"/>
  <c r="J778"/>
  <c r="J777"/>
  <c r="J776"/>
  <c r="F776"/>
  <c r="G776"/>
  <c r="F778" s="1"/>
  <c r="G778" s="1"/>
  <c r="J775"/>
  <c r="J774"/>
  <c r="J773"/>
  <c r="F773"/>
  <c r="G773" s="1"/>
  <c r="F775" s="1"/>
  <c r="G775" s="1"/>
  <c r="J772"/>
  <c r="J771"/>
  <c r="J770"/>
  <c r="F770"/>
  <c r="G770"/>
  <c r="F771" s="1"/>
  <c r="G771" s="1"/>
  <c r="J769"/>
  <c r="J768"/>
  <c r="J767"/>
  <c r="F767"/>
  <c r="G767" s="1"/>
  <c r="F769" s="1"/>
  <c r="G769" s="1"/>
  <c r="J766"/>
  <c r="J765"/>
  <c r="J764"/>
  <c r="F764"/>
  <c r="G764"/>
  <c r="F765" s="1"/>
  <c r="G765" s="1"/>
  <c r="J763"/>
  <c r="J762"/>
  <c r="J761"/>
  <c r="F761"/>
  <c r="G761" s="1"/>
  <c r="F763" s="1"/>
  <c r="G763" s="1"/>
  <c r="J760"/>
  <c r="J759"/>
  <c r="J758"/>
  <c r="F758"/>
  <c r="G758"/>
  <c r="F759" s="1"/>
  <c r="G759" s="1"/>
  <c r="J757"/>
  <c r="J756"/>
  <c r="J755"/>
  <c r="F755"/>
  <c r="G755" s="1"/>
  <c r="F757" s="1"/>
  <c r="G757" s="1"/>
  <c r="J754"/>
  <c r="J753"/>
  <c r="J752"/>
  <c r="F752"/>
  <c r="G752"/>
  <c r="F754" s="1"/>
  <c r="G754" s="1"/>
  <c r="J751"/>
  <c r="J750"/>
  <c r="J749"/>
  <c r="F749"/>
  <c r="G749" s="1"/>
  <c r="F751" s="1"/>
  <c r="G751" s="1"/>
  <c r="J748"/>
  <c r="J747"/>
  <c r="J746"/>
  <c r="F746"/>
  <c r="G746"/>
  <c r="F747" s="1"/>
  <c r="G747" s="1"/>
  <c r="J745"/>
  <c r="J744"/>
  <c r="J743"/>
  <c r="F743"/>
  <c r="G743" s="1"/>
  <c r="F744" s="1"/>
  <c r="G744" s="1"/>
  <c r="J742"/>
  <c r="J741"/>
  <c r="J740"/>
  <c r="F740"/>
  <c r="G740"/>
  <c r="F742" s="1"/>
  <c r="G742" s="1"/>
  <c r="J739"/>
  <c r="J738"/>
  <c r="J737"/>
  <c r="F737"/>
  <c r="G737" s="1"/>
  <c r="F738" s="1"/>
  <c r="G738" s="1"/>
  <c r="J727"/>
  <c r="J726"/>
  <c r="J725"/>
  <c r="G725"/>
  <c r="F727"/>
  <c r="G727" s="1"/>
  <c r="J724"/>
  <c r="G724"/>
  <c r="J723"/>
  <c r="G723"/>
  <c r="J722"/>
  <c r="G722"/>
  <c r="J721"/>
  <c r="J720"/>
  <c r="J719"/>
  <c r="G719"/>
  <c r="F721"/>
  <c r="G721" s="1"/>
  <c r="J718"/>
  <c r="J717"/>
  <c r="J716"/>
  <c r="F716"/>
  <c r="G716"/>
  <c r="F718" s="1"/>
  <c r="G718" s="1"/>
  <c r="J715"/>
  <c r="J714"/>
  <c r="J713"/>
  <c r="F713"/>
  <c r="G713" s="1"/>
  <c r="F715" s="1"/>
  <c r="G715" s="1"/>
  <c r="J712"/>
  <c r="J711"/>
  <c r="J710"/>
  <c r="F710"/>
  <c r="G710"/>
  <c r="F712" s="1"/>
  <c r="G712" s="1"/>
  <c r="J709"/>
  <c r="J708"/>
  <c r="J707"/>
  <c r="F707"/>
  <c r="G707" s="1"/>
  <c r="F709" s="1"/>
  <c r="G709" s="1"/>
  <c r="J706"/>
  <c r="J705"/>
  <c r="J704"/>
  <c r="F704"/>
  <c r="G704"/>
  <c r="F706" s="1"/>
  <c r="G706" s="1"/>
  <c r="J703"/>
  <c r="J702"/>
  <c r="J701"/>
  <c r="F701"/>
  <c r="G701" s="1"/>
  <c r="F703" s="1"/>
  <c r="G703" s="1"/>
  <c r="J700"/>
  <c r="J699"/>
  <c r="J698"/>
  <c r="F698"/>
  <c r="G698"/>
  <c r="F700" s="1"/>
  <c r="G700" s="1"/>
  <c r="J697"/>
  <c r="J696"/>
  <c r="J695"/>
  <c r="F695"/>
  <c r="G695" s="1"/>
  <c r="F697" s="1"/>
  <c r="G697" s="1"/>
  <c r="J694"/>
  <c r="J693"/>
  <c r="J692"/>
  <c r="F692"/>
  <c r="G692"/>
  <c r="F694" s="1"/>
  <c r="G694" s="1"/>
  <c r="J691"/>
  <c r="J690"/>
  <c r="J689"/>
  <c r="F689"/>
  <c r="G689" s="1"/>
  <c r="F691" s="1"/>
  <c r="G691" s="1"/>
  <c r="J688"/>
  <c r="J687"/>
  <c r="J686"/>
  <c r="F686"/>
  <c r="G686"/>
  <c r="F688" s="1"/>
  <c r="G688" s="1"/>
  <c r="J685"/>
  <c r="J684"/>
  <c r="J683"/>
  <c r="F683"/>
  <c r="G683" s="1"/>
  <c r="F685" s="1"/>
  <c r="G685" s="1"/>
  <c r="J682"/>
  <c r="J681"/>
  <c r="J680"/>
  <c r="F680"/>
  <c r="G680"/>
  <c r="F682" s="1"/>
  <c r="G682" s="1"/>
  <c r="J679"/>
  <c r="J678"/>
  <c r="J677"/>
  <c r="F677"/>
  <c r="G677" s="1"/>
  <c r="J667"/>
  <c r="J666"/>
  <c r="J665"/>
  <c r="G665"/>
  <c r="F666"/>
  <c r="G666" s="1"/>
  <c r="J664"/>
  <c r="G664"/>
  <c r="J663"/>
  <c r="G663"/>
  <c r="J662"/>
  <c r="G662"/>
  <c r="J661"/>
  <c r="J660"/>
  <c r="J659"/>
  <c r="G659"/>
  <c r="F660"/>
  <c r="G660" s="1"/>
  <c r="J658"/>
  <c r="J657"/>
  <c r="J656"/>
  <c r="F656"/>
  <c r="G656"/>
  <c r="F658" s="1"/>
  <c r="G658" s="1"/>
  <c r="J655"/>
  <c r="J654"/>
  <c r="J653"/>
  <c r="F653"/>
  <c r="G653" s="1"/>
  <c r="F655" s="1"/>
  <c r="G655" s="1"/>
  <c r="J652"/>
  <c r="J651"/>
  <c r="J650"/>
  <c r="F650"/>
  <c r="G650"/>
  <c r="F652" s="1"/>
  <c r="G652" s="1"/>
  <c r="J649"/>
  <c r="J648"/>
  <c r="J647"/>
  <c r="F647"/>
  <c r="G647" s="1"/>
  <c r="F649" s="1"/>
  <c r="G649" s="1"/>
  <c r="J646"/>
  <c r="J645"/>
  <c r="J644"/>
  <c r="F644"/>
  <c r="G644"/>
  <c r="F646" s="1"/>
  <c r="G646" s="1"/>
  <c r="J643"/>
  <c r="J642"/>
  <c r="J641"/>
  <c r="F641"/>
  <c r="G641" s="1"/>
  <c r="F643" s="1"/>
  <c r="G643" s="1"/>
  <c r="J640"/>
  <c r="J639"/>
  <c r="J638"/>
  <c r="F638"/>
  <c r="G638"/>
  <c r="F640" s="1"/>
  <c r="G640" s="1"/>
  <c r="J637"/>
  <c r="J636"/>
  <c r="J635"/>
  <c r="F635"/>
  <c r="G635" s="1"/>
  <c r="F637" s="1"/>
  <c r="G637" s="1"/>
  <c r="J634"/>
  <c r="J633"/>
  <c r="J632"/>
  <c r="F632"/>
  <c r="G632"/>
  <c r="F634" s="1"/>
  <c r="G634" s="1"/>
  <c r="J631"/>
  <c r="J630"/>
  <c r="J629"/>
  <c r="F629"/>
  <c r="G629" s="1"/>
  <c r="F631" s="1"/>
  <c r="G631" s="1"/>
  <c r="J628"/>
  <c r="J627"/>
  <c r="J626"/>
  <c r="F626"/>
  <c r="G626"/>
  <c r="F628" s="1"/>
  <c r="G628" s="1"/>
  <c r="J625"/>
  <c r="J624"/>
  <c r="J623"/>
  <c r="F623"/>
  <c r="G623" s="1"/>
  <c r="F625" s="1"/>
  <c r="G625" s="1"/>
  <c r="J622"/>
  <c r="J621"/>
  <c r="J620"/>
  <c r="F620"/>
  <c r="G620"/>
  <c r="F622" s="1"/>
  <c r="G622" s="1"/>
  <c r="J619"/>
  <c r="J618"/>
  <c r="J617"/>
  <c r="F617"/>
  <c r="G617" s="1"/>
  <c r="J607"/>
  <c r="J606"/>
  <c r="J605"/>
  <c r="G605"/>
  <c r="F607"/>
  <c r="G607" s="1"/>
  <c r="J604"/>
  <c r="G604"/>
  <c r="J603"/>
  <c r="G603"/>
  <c r="J602"/>
  <c r="G602"/>
  <c r="J601"/>
  <c r="J600"/>
  <c r="J599"/>
  <c r="G599"/>
  <c r="F601"/>
  <c r="G601" s="1"/>
  <c r="J598"/>
  <c r="J597"/>
  <c r="J596"/>
  <c r="F596"/>
  <c r="G596"/>
  <c r="J595"/>
  <c r="J594"/>
  <c r="J593"/>
  <c r="F593"/>
  <c r="G593" s="1"/>
  <c r="J592"/>
  <c r="J591"/>
  <c r="J590"/>
  <c r="F590"/>
  <c r="G590"/>
  <c r="J589"/>
  <c r="J588"/>
  <c r="J587"/>
  <c r="F587"/>
  <c r="G587" s="1"/>
  <c r="J586"/>
  <c r="J585"/>
  <c r="J584"/>
  <c r="F584"/>
  <c r="G584"/>
  <c r="J583"/>
  <c r="J582"/>
  <c r="J581"/>
  <c r="F581"/>
  <c r="G581" s="1"/>
  <c r="J580"/>
  <c r="J579"/>
  <c r="J578"/>
  <c r="F578"/>
  <c r="G578"/>
  <c r="J577"/>
  <c r="J576"/>
  <c r="J575"/>
  <c r="F575"/>
  <c r="G575" s="1"/>
  <c r="J574"/>
  <c r="J573"/>
  <c r="J572"/>
  <c r="F572"/>
  <c r="G572"/>
  <c r="F574" s="1"/>
  <c r="G574" s="1"/>
  <c r="J571"/>
  <c r="J570"/>
  <c r="J569"/>
  <c r="F569"/>
  <c r="G569" s="1"/>
  <c r="F571" s="1"/>
  <c r="G571" s="1"/>
  <c r="J568"/>
  <c r="J567"/>
  <c r="J566"/>
  <c r="F566"/>
  <c r="G566"/>
  <c r="F568" s="1"/>
  <c r="G568" s="1"/>
  <c r="J565"/>
  <c r="J564"/>
  <c r="J563"/>
  <c r="F563"/>
  <c r="G563" s="1"/>
  <c r="F565"/>
  <c r="G565" s="1"/>
  <c r="J562"/>
  <c r="J561"/>
  <c r="J560"/>
  <c r="F560"/>
  <c r="G560"/>
  <c r="F562" s="1"/>
  <c r="G562" s="1"/>
  <c r="J559"/>
  <c r="J558"/>
  <c r="J557"/>
  <c r="F557"/>
  <c r="G557" s="1"/>
  <c r="F559" s="1"/>
  <c r="G559" s="1"/>
  <c r="J547"/>
  <c r="J546"/>
  <c r="J545"/>
  <c r="G545"/>
  <c r="F546"/>
  <c r="G546" s="1"/>
  <c r="J544"/>
  <c r="G544"/>
  <c r="J543"/>
  <c r="G543"/>
  <c r="J542"/>
  <c r="G542"/>
  <c r="J541"/>
  <c r="J540"/>
  <c r="J539"/>
  <c r="G539"/>
  <c r="F541"/>
  <c r="G541" s="1"/>
  <c r="J538"/>
  <c r="J537"/>
  <c r="J536"/>
  <c r="F536"/>
  <c r="G536"/>
  <c r="F538" s="1"/>
  <c r="G538"/>
  <c r="J535"/>
  <c r="J534"/>
  <c r="J533"/>
  <c r="F533"/>
  <c r="G533" s="1"/>
  <c r="F535" s="1"/>
  <c r="G535" s="1"/>
  <c r="J532"/>
  <c r="J531"/>
  <c r="J530"/>
  <c r="F530"/>
  <c r="G530"/>
  <c r="F532" s="1"/>
  <c r="G532" s="1"/>
  <c r="J529"/>
  <c r="J528"/>
  <c r="J527"/>
  <c r="F527"/>
  <c r="G527" s="1"/>
  <c r="F529"/>
  <c r="G529" s="1"/>
  <c r="J526"/>
  <c r="J525"/>
  <c r="J524"/>
  <c r="F524"/>
  <c r="G524"/>
  <c r="F526" s="1"/>
  <c r="G526"/>
  <c r="J523"/>
  <c r="J522"/>
  <c r="J521"/>
  <c r="F521"/>
  <c r="G521" s="1"/>
  <c r="F523" s="1"/>
  <c r="G523" s="1"/>
  <c r="J520"/>
  <c r="J519"/>
  <c r="J518"/>
  <c r="F518"/>
  <c r="G518"/>
  <c r="F520" s="1"/>
  <c r="G520" s="1"/>
  <c r="J517"/>
  <c r="J516"/>
  <c r="J515"/>
  <c r="F515"/>
  <c r="G515" s="1"/>
  <c r="F517"/>
  <c r="G517" s="1"/>
  <c r="J514"/>
  <c r="J513"/>
  <c r="J512"/>
  <c r="F512"/>
  <c r="G512"/>
  <c r="F514" s="1"/>
  <c r="G514"/>
  <c r="J511"/>
  <c r="J510"/>
  <c r="J509"/>
  <c r="F509"/>
  <c r="G509" s="1"/>
  <c r="F511" s="1"/>
  <c r="G511" s="1"/>
  <c r="J508"/>
  <c r="J507"/>
  <c r="J506"/>
  <c r="F506"/>
  <c r="G506"/>
  <c r="F508" s="1"/>
  <c r="G508" s="1"/>
  <c r="J505"/>
  <c r="J504"/>
  <c r="J503"/>
  <c r="F503"/>
  <c r="G503" s="1"/>
  <c r="F505"/>
  <c r="G505" s="1"/>
  <c r="J502"/>
  <c r="J501"/>
  <c r="J500"/>
  <c r="F500"/>
  <c r="G500"/>
  <c r="F502" s="1"/>
  <c r="G502"/>
  <c r="J499"/>
  <c r="J498"/>
  <c r="J497"/>
  <c r="F497"/>
  <c r="G497" s="1"/>
  <c r="F499" s="1"/>
  <c r="G499" s="1"/>
  <c r="J487"/>
  <c r="J486"/>
  <c r="J485"/>
  <c r="G485"/>
  <c r="F486"/>
  <c r="G486" s="1"/>
  <c r="J484"/>
  <c r="G484"/>
  <c r="J483"/>
  <c r="G483"/>
  <c r="J482"/>
  <c r="G482"/>
  <c r="J481"/>
  <c r="J480"/>
  <c r="J479"/>
  <c r="G479"/>
  <c r="F480"/>
  <c r="G480" s="1"/>
  <c r="J478"/>
  <c r="J477"/>
  <c r="J476"/>
  <c r="F476"/>
  <c r="G476"/>
  <c r="J475"/>
  <c r="J474"/>
  <c r="J473"/>
  <c r="F473"/>
  <c r="G473" s="1"/>
  <c r="J472"/>
  <c r="J471"/>
  <c r="J470"/>
  <c r="F470"/>
  <c r="G470"/>
  <c r="J469"/>
  <c r="J468"/>
  <c r="J467"/>
  <c r="F467"/>
  <c r="G467" s="1"/>
  <c r="J466"/>
  <c r="J465"/>
  <c r="J464"/>
  <c r="F464"/>
  <c r="G464"/>
  <c r="J463"/>
  <c r="J462"/>
  <c r="J461"/>
  <c r="F461"/>
  <c r="G461" s="1"/>
  <c r="J460"/>
  <c r="J459"/>
  <c r="J458"/>
  <c r="F458"/>
  <c r="G458"/>
  <c r="J457"/>
  <c r="J456"/>
  <c r="J455"/>
  <c r="F455"/>
  <c r="G455" s="1"/>
  <c r="J454"/>
  <c r="J453"/>
  <c r="J452"/>
  <c r="F452"/>
  <c r="G452"/>
  <c r="J451"/>
  <c r="J450"/>
  <c r="J449"/>
  <c r="F449"/>
  <c r="G449" s="1"/>
  <c r="J448"/>
  <c r="J447"/>
  <c r="J446"/>
  <c r="F446"/>
  <c r="G446"/>
  <c r="J445"/>
  <c r="J444"/>
  <c r="J443"/>
  <c r="F443"/>
  <c r="G443" s="1"/>
  <c r="J442"/>
  <c r="J441"/>
  <c r="J440"/>
  <c r="F440"/>
  <c r="G440"/>
  <c r="J439"/>
  <c r="J438"/>
  <c r="J437"/>
  <c r="F437"/>
  <c r="G437" s="1"/>
  <c r="J427"/>
  <c r="J426"/>
  <c r="J425"/>
  <c r="G425"/>
  <c r="F427"/>
  <c r="G427" s="1"/>
  <c r="J424"/>
  <c r="G424"/>
  <c r="J423"/>
  <c r="G423"/>
  <c r="J422"/>
  <c r="G422"/>
  <c r="J421"/>
  <c r="J420"/>
  <c r="J419"/>
  <c r="G419"/>
  <c r="F421"/>
  <c r="G421" s="1"/>
  <c r="J418"/>
  <c r="J417"/>
  <c r="J416"/>
  <c r="F416"/>
  <c r="G416"/>
  <c r="J415"/>
  <c r="J414"/>
  <c r="J413"/>
  <c r="F413"/>
  <c r="G413" s="1"/>
  <c r="J412"/>
  <c r="J411"/>
  <c r="J410"/>
  <c r="F410"/>
  <c r="G410"/>
  <c r="J409"/>
  <c r="J408"/>
  <c r="J407"/>
  <c r="F407"/>
  <c r="G407" s="1"/>
  <c r="J406"/>
  <c r="J405"/>
  <c r="J404"/>
  <c r="F404"/>
  <c r="G404"/>
  <c r="J403"/>
  <c r="J402"/>
  <c r="J401"/>
  <c r="F401"/>
  <c r="G401" s="1"/>
  <c r="J400"/>
  <c r="J399"/>
  <c r="J398"/>
  <c r="F398"/>
  <c r="G398"/>
  <c r="J397"/>
  <c r="J396"/>
  <c r="J395"/>
  <c r="F395"/>
  <c r="G395" s="1"/>
  <c r="J394"/>
  <c r="J393"/>
  <c r="J392"/>
  <c r="F392"/>
  <c r="G392"/>
  <c r="J391"/>
  <c r="J390"/>
  <c r="J389"/>
  <c r="F389"/>
  <c r="G389" s="1"/>
  <c r="J388"/>
  <c r="J387"/>
  <c r="J386"/>
  <c r="F386"/>
  <c r="G386"/>
  <c r="J385"/>
  <c r="J384"/>
  <c r="J383"/>
  <c r="F383"/>
  <c r="G383" s="1"/>
  <c r="J382"/>
  <c r="J381"/>
  <c r="J380"/>
  <c r="F380"/>
  <c r="G380"/>
  <c r="J379"/>
  <c r="J378"/>
  <c r="J377"/>
  <c r="F377"/>
  <c r="G377" s="1"/>
  <c r="J367"/>
  <c r="J366"/>
  <c r="J365"/>
  <c r="G365"/>
  <c r="F366"/>
  <c r="G366" s="1"/>
  <c r="J364"/>
  <c r="G364"/>
  <c r="J363"/>
  <c r="G363"/>
  <c r="J362"/>
  <c r="G362"/>
  <c r="J361"/>
  <c r="J360"/>
  <c r="J359"/>
  <c r="G359"/>
  <c r="F360"/>
  <c r="G360" s="1"/>
  <c r="J358"/>
  <c r="J357"/>
  <c r="J356"/>
  <c r="F356"/>
  <c r="G356"/>
  <c r="J355"/>
  <c r="J354"/>
  <c r="J353"/>
  <c r="F353"/>
  <c r="G353" s="1"/>
  <c r="J352"/>
  <c r="J351"/>
  <c r="J350"/>
  <c r="F350"/>
  <c r="G350"/>
  <c r="J349"/>
  <c r="J348"/>
  <c r="J347"/>
  <c r="F347"/>
  <c r="G347" s="1"/>
  <c r="J346"/>
  <c r="J345"/>
  <c r="J344"/>
  <c r="F344"/>
  <c r="G344"/>
  <c r="J343"/>
  <c r="J342"/>
  <c r="J341"/>
  <c r="F341"/>
  <c r="G341" s="1"/>
  <c r="J340"/>
  <c r="J339"/>
  <c r="J338"/>
  <c r="F338"/>
  <c r="G338"/>
  <c r="J337"/>
  <c r="J336"/>
  <c r="J335"/>
  <c r="F335"/>
  <c r="G335" s="1"/>
  <c r="J334"/>
  <c r="J333"/>
  <c r="J332"/>
  <c r="F332"/>
  <c r="G332"/>
  <c r="J331"/>
  <c r="J330"/>
  <c r="J329"/>
  <c r="F329"/>
  <c r="G329" s="1"/>
  <c r="J328"/>
  <c r="J327"/>
  <c r="J326"/>
  <c r="F326"/>
  <c r="G326"/>
  <c r="J325"/>
  <c r="J324"/>
  <c r="J323"/>
  <c r="F323"/>
  <c r="G323" s="1"/>
  <c r="J322"/>
  <c r="J321"/>
  <c r="J320"/>
  <c r="F320"/>
  <c r="G320"/>
  <c r="J319"/>
  <c r="J318"/>
  <c r="J317"/>
  <c r="F317"/>
  <c r="G317" s="1"/>
  <c r="J307"/>
  <c r="J306"/>
  <c r="J305"/>
  <c r="G305"/>
  <c r="F307"/>
  <c r="G307" s="1"/>
  <c r="J304"/>
  <c r="G304"/>
  <c r="J303"/>
  <c r="G303"/>
  <c r="J302"/>
  <c r="G302"/>
  <c r="J301"/>
  <c r="J300"/>
  <c r="J299"/>
  <c r="G299"/>
  <c r="F301"/>
  <c r="G301" s="1"/>
  <c r="J298"/>
  <c r="J297"/>
  <c r="J296"/>
  <c r="F296"/>
  <c r="G296"/>
  <c r="J295"/>
  <c r="J294"/>
  <c r="J293"/>
  <c r="F293"/>
  <c r="G293" s="1"/>
  <c r="J292"/>
  <c r="J291"/>
  <c r="J290"/>
  <c r="F290"/>
  <c r="G290"/>
  <c r="J289"/>
  <c r="J288"/>
  <c r="J287"/>
  <c r="F287"/>
  <c r="G287" s="1"/>
  <c r="J286"/>
  <c r="J285"/>
  <c r="J284"/>
  <c r="F284"/>
  <c r="G284"/>
  <c r="J283"/>
  <c r="J282"/>
  <c r="J281"/>
  <c r="F281"/>
  <c r="G281" s="1"/>
  <c r="J280"/>
  <c r="J279"/>
  <c r="J278"/>
  <c r="F278"/>
  <c r="G278"/>
  <c r="J277"/>
  <c r="J276"/>
  <c r="J275"/>
  <c r="F275"/>
  <c r="G275" s="1"/>
  <c r="J274"/>
  <c r="J273"/>
  <c r="J272"/>
  <c r="F272"/>
  <c r="G272"/>
  <c r="J271"/>
  <c r="J270"/>
  <c r="J269"/>
  <c r="F269"/>
  <c r="G269" s="1"/>
  <c r="J268"/>
  <c r="J267"/>
  <c r="J266"/>
  <c r="F266"/>
  <c r="G266"/>
  <c r="J265"/>
  <c r="J264"/>
  <c r="J263"/>
  <c r="F263"/>
  <c r="G263" s="1"/>
  <c r="J262"/>
  <c r="J261"/>
  <c r="J260"/>
  <c r="F260"/>
  <c r="G260"/>
  <c r="J259"/>
  <c r="J258"/>
  <c r="J257"/>
  <c r="F257"/>
  <c r="G257" s="1"/>
  <c r="J247"/>
  <c r="J246"/>
  <c r="J245"/>
  <c r="G245"/>
  <c r="F246"/>
  <c r="G246" s="1"/>
  <c r="J244"/>
  <c r="G244"/>
  <c r="J243"/>
  <c r="G243"/>
  <c r="J242"/>
  <c r="G242"/>
  <c r="J241"/>
  <c r="J240"/>
  <c r="J239"/>
  <c r="G239"/>
  <c r="F240"/>
  <c r="G240" s="1"/>
  <c r="J238"/>
  <c r="J237"/>
  <c r="J236"/>
  <c r="F236"/>
  <c r="G236"/>
  <c r="F238" s="1"/>
  <c r="G238"/>
  <c r="J235"/>
  <c r="J234"/>
  <c r="J233"/>
  <c r="F233"/>
  <c r="G233" s="1"/>
  <c r="F235" s="1"/>
  <c r="G235" s="1"/>
  <c r="J232"/>
  <c r="J231"/>
  <c r="J230"/>
  <c r="F230"/>
  <c r="G230"/>
  <c r="F232" s="1"/>
  <c r="G232" s="1"/>
  <c r="J229"/>
  <c r="J228"/>
  <c r="J227"/>
  <c r="F227"/>
  <c r="G227" s="1"/>
  <c r="F229"/>
  <c r="G229" s="1"/>
  <c r="J226"/>
  <c r="J225"/>
  <c r="J224"/>
  <c r="F224"/>
  <c r="G224"/>
  <c r="F226" s="1"/>
  <c r="G226"/>
  <c r="J223"/>
  <c r="J222"/>
  <c r="J221"/>
  <c r="F221"/>
  <c r="G221" s="1"/>
  <c r="F223" s="1"/>
  <c r="G223" s="1"/>
  <c r="J220"/>
  <c r="J219"/>
  <c r="J218"/>
  <c r="F218"/>
  <c r="G218"/>
  <c r="F220" s="1"/>
  <c r="G220" s="1"/>
  <c r="J217"/>
  <c r="J216"/>
  <c r="J215"/>
  <c r="F215"/>
  <c r="G215" s="1"/>
  <c r="F217"/>
  <c r="G217" s="1"/>
  <c r="J214"/>
  <c r="J213"/>
  <c r="J212"/>
  <c r="F212"/>
  <c r="G212"/>
  <c r="F214" s="1"/>
  <c r="G214"/>
  <c r="J211"/>
  <c r="J210"/>
  <c r="J209"/>
  <c r="F209"/>
  <c r="G209" s="1"/>
  <c r="F211" s="1"/>
  <c r="G211" s="1"/>
  <c r="J208"/>
  <c r="J207"/>
  <c r="J206"/>
  <c r="F206"/>
  <c r="G206"/>
  <c r="F208" s="1"/>
  <c r="G208" s="1"/>
  <c r="J205"/>
  <c r="J204"/>
  <c r="J203"/>
  <c r="F203"/>
  <c r="G203" s="1"/>
  <c r="F205"/>
  <c r="G205" s="1"/>
  <c r="J202"/>
  <c r="J201"/>
  <c r="J200"/>
  <c r="F200"/>
  <c r="G200"/>
  <c r="F202" s="1"/>
  <c r="G202"/>
  <c r="J199"/>
  <c r="J198"/>
  <c r="J197"/>
  <c r="F197"/>
  <c r="G197" s="1"/>
  <c r="J187"/>
  <c r="J186"/>
  <c r="J185"/>
  <c r="G185"/>
  <c r="F187"/>
  <c r="G187" s="1"/>
  <c r="J184"/>
  <c r="G184"/>
  <c r="J183"/>
  <c r="G183"/>
  <c r="J182"/>
  <c r="G182"/>
  <c r="J181"/>
  <c r="J180"/>
  <c r="J179"/>
  <c r="G179"/>
  <c r="F181"/>
  <c r="G181" s="1"/>
  <c r="J178"/>
  <c r="J177"/>
  <c r="J176"/>
  <c r="F176"/>
  <c r="G176"/>
  <c r="F178" s="1"/>
  <c r="G178"/>
  <c r="J175"/>
  <c r="J174"/>
  <c r="J173"/>
  <c r="F173"/>
  <c r="G173" s="1"/>
  <c r="F175" s="1"/>
  <c r="G175" s="1"/>
  <c r="J172"/>
  <c r="J171"/>
  <c r="J170"/>
  <c r="F170"/>
  <c r="G170"/>
  <c r="F172" s="1"/>
  <c r="G172" s="1"/>
  <c r="J169"/>
  <c r="J168"/>
  <c r="J167"/>
  <c r="F167"/>
  <c r="G167" s="1"/>
  <c r="F169"/>
  <c r="G169" s="1"/>
  <c r="J166"/>
  <c r="J165"/>
  <c r="J164"/>
  <c r="F164"/>
  <c r="G164"/>
  <c r="F166" s="1"/>
  <c r="G166"/>
  <c r="J163"/>
  <c r="J162"/>
  <c r="J161"/>
  <c r="F161"/>
  <c r="G161" s="1"/>
  <c r="F163" s="1"/>
  <c r="G163" s="1"/>
  <c r="J160"/>
  <c r="J159"/>
  <c r="J158"/>
  <c r="F158"/>
  <c r="G158"/>
  <c r="F160" s="1"/>
  <c r="G160" s="1"/>
  <c r="J157"/>
  <c r="J156"/>
  <c r="J155"/>
  <c r="F155"/>
  <c r="G155" s="1"/>
  <c r="F157"/>
  <c r="G157" s="1"/>
  <c r="J154"/>
  <c r="J153"/>
  <c r="J152"/>
  <c r="F152"/>
  <c r="G152"/>
  <c r="F154" s="1"/>
  <c r="G154"/>
  <c r="J151"/>
  <c r="J150"/>
  <c r="J149"/>
  <c r="F149"/>
  <c r="G149" s="1"/>
  <c r="F151" s="1"/>
  <c r="G151" s="1"/>
  <c r="J148"/>
  <c r="J147"/>
  <c r="J146"/>
  <c r="F146"/>
  <c r="G146"/>
  <c r="F148" s="1"/>
  <c r="G148" s="1"/>
  <c r="J145"/>
  <c r="J144"/>
  <c r="J143"/>
  <c r="F143"/>
  <c r="G143" s="1"/>
  <c r="F145"/>
  <c r="G145" s="1"/>
  <c r="J142"/>
  <c r="J141"/>
  <c r="J140"/>
  <c r="F140"/>
  <c r="G140" s="1"/>
  <c r="J139"/>
  <c r="J138"/>
  <c r="J137"/>
  <c r="F137"/>
  <c r="G137"/>
  <c r="J127"/>
  <c r="J126"/>
  <c r="J125"/>
  <c r="G125"/>
  <c r="F126" s="1"/>
  <c r="G126" s="1"/>
  <c r="J124"/>
  <c r="G124"/>
  <c r="J123"/>
  <c r="G123"/>
  <c r="J122"/>
  <c r="G122"/>
  <c r="J121"/>
  <c r="J120"/>
  <c r="J119"/>
  <c r="G119"/>
  <c r="F120" s="1"/>
  <c r="G120" s="1"/>
  <c r="J118"/>
  <c r="J117"/>
  <c r="J116"/>
  <c r="F116"/>
  <c r="G116" s="1"/>
  <c r="J115"/>
  <c r="J114"/>
  <c r="J113"/>
  <c r="F113"/>
  <c r="G113"/>
  <c r="F115" s="1"/>
  <c r="G115" s="1"/>
  <c r="J112"/>
  <c r="J111"/>
  <c r="J110"/>
  <c r="F110"/>
  <c r="G110" s="1"/>
  <c r="J109"/>
  <c r="J108"/>
  <c r="J107"/>
  <c r="F107"/>
  <c r="G107"/>
  <c r="F109" s="1"/>
  <c r="G109" s="1"/>
  <c r="J106"/>
  <c r="J105"/>
  <c r="J104"/>
  <c r="F104"/>
  <c r="G104" s="1"/>
  <c r="J103"/>
  <c r="J102"/>
  <c r="J101"/>
  <c r="F101"/>
  <c r="G101"/>
  <c r="F103" s="1"/>
  <c r="G103" s="1"/>
  <c r="J100"/>
  <c r="J99"/>
  <c r="J98"/>
  <c r="F98"/>
  <c r="G98" s="1"/>
  <c r="J97"/>
  <c r="J96"/>
  <c r="J95"/>
  <c r="F95"/>
  <c r="G95"/>
  <c r="F97" s="1"/>
  <c r="G97" s="1"/>
  <c r="J94"/>
  <c r="J93"/>
  <c r="J92"/>
  <c r="F92"/>
  <c r="G92" s="1"/>
  <c r="J91"/>
  <c r="J90"/>
  <c r="J89"/>
  <c r="F89"/>
  <c r="G89"/>
  <c r="F91" s="1"/>
  <c r="G91" s="1"/>
  <c r="J88"/>
  <c r="J87"/>
  <c r="J86"/>
  <c r="F86"/>
  <c r="G86" s="1"/>
  <c r="J85"/>
  <c r="J84"/>
  <c r="J83"/>
  <c r="F83"/>
  <c r="G83"/>
  <c r="F85" s="1"/>
  <c r="G85" s="1"/>
  <c r="J82"/>
  <c r="J81"/>
  <c r="J80"/>
  <c r="F80"/>
  <c r="G80" s="1"/>
  <c r="J79"/>
  <c r="J78"/>
  <c r="J77"/>
  <c r="F77"/>
  <c r="G77"/>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3"/>
  <c r="K102"/>
  <c r="K100"/>
  <c r="K99"/>
  <c r="K97"/>
  <c r="K96"/>
  <c r="K95"/>
  <c r="K94"/>
  <c r="K83"/>
  <c r="K82"/>
  <c r="K81"/>
  <c r="K79"/>
  <c r="K77"/>
  <c r="K75"/>
  <c r="K63"/>
  <c r="K61"/>
  <c r="K60"/>
  <c r="K57"/>
  <c r="K56"/>
  <c r="K44"/>
  <c r="K43"/>
  <c r="K42"/>
  <c r="K41"/>
  <c r="K40"/>
  <c r="K39"/>
  <c r="K38"/>
  <c r="K37"/>
  <c r="J235"/>
  <c r="F235"/>
  <c r="G235" s="1"/>
  <c r="J234"/>
  <c r="G234"/>
  <c r="J233"/>
  <c r="E233"/>
  <c r="G233"/>
  <c r="J232"/>
  <c r="E232"/>
  <c r="G232" s="1"/>
  <c r="J231"/>
  <c r="E231"/>
  <c r="G231"/>
  <c r="J230"/>
  <c r="G230"/>
  <c r="J229"/>
  <c r="G229"/>
  <c r="J228"/>
  <c r="E228"/>
  <c r="G228"/>
  <c r="J227"/>
  <c r="E227"/>
  <c r="G227"/>
  <c r="J226"/>
  <c r="G226"/>
  <c r="J216"/>
  <c r="F216"/>
  <c r="G216" s="1"/>
  <c r="J215"/>
  <c r="G215"/>
  <c r="J214"/>
  <c r="E214"/>
  <c r="G214"/>
  <c r="J213"/>
  <c r="E213"/>
  <c r="G213" s="1"/>
  <c r="J212"/>
  <c r="E212"/>
  <c r="G212"/>
  <c r="J211"/>
  <c r="G211"/>
  <c r="J210"/>
  <c r="G210"/>
  <c r="J209"/>
  <c r="E209"/>
  <c r="G209" s="1"/>
  <c r="J208"/>
  <c r="E208"/>
  <c r="G208"/>
  <c r="J207"/>
  <c r="G207"/>
  <c r="J197"/>
  <c r="F197"/>
  <c r="G197" s="1"/>
  <c r="J196"/>
  <c r="G196"/>
  <c r="J195"/>
  <c r="E195"/>
  <c r="G195"/>
  <c r="J194"/>
  <c r="E194"/>
  <c r="G194" s="1"/>
  <c r="J193"/>
  <c r="E193"/>
  <c r="G193"/>
  <c r="J192"/>
  <c r="G192"/>
  <c r="J191"/>
  <c r="G191"/>
  <c r="J190"/>
  <c r="E190"/>
  <c r="G190"/>
  <c r="J189"/>
  <c r="E189"/>
  <c r="G189"/>
  <c r="J188"/>
  <c r="G188"/>
  <c r="J178"/>
  <c r="F178"/>
  <c r="G178" s="1"/>
  <c r="J177"/>
  <c r="G177"/>
  <c r="J176"/>
  <c r="E176"/>
  <c r="G176"/>
  <c r="J175"/>
  <c r="E175"/>
  <c r="G175" s="1"/>
  <c r="J174"/>
  <c r="E174"/>
  <c r="G174"/>
  <c r="J173"/>
  <c r="G173"/>
  <c r="J172"/>
  <c r="G172"/>
  <c r="J171"/>
  <c r="E171"/>
  <c r="G171" s="1"/>
  <c r="J170"/>
  <c r="E170"/>
  <c r="G170"/>
  <c r="J169"/>
  <c r="G169"/>
  <c r="J159"/>
  <c r="F159"/>
  <c r="G159" s="1"/>
  <c r="J158"/>
  <c r="G158"/>
  <c r="J157"/>
  <c r="E157"/>
  <c r="G157"/>
  <c r="J156"/>
  <c r="E156"/>
  <c r="G156" s="1"/>
  <c r="J155"/>
  <c r="E155"/>
  <c r="G155"/>
  <c r="J154"/>
  <c r="G154"/>
  <c r="J153"/>
  <c r="G153"/>
  <c r="J152"/>
  <c r="E152"/>
  <c r="G152"/>
  <c r="J151"/>
  <c r="E151"/>
  <c r="G151" s="1"/>
  <c r="J150"/>
  <c r="G150"/>
  <c r="J140"/>
  <c r="F140"/>
  <c r="G140" s="1"/>
  <c r="J139"/>
  <c r="G139"/>
  <c r="J138"/>
  <c r="E138"/>
  <c r="G138"/>
  <c r="J137"/>
  <c r="E137"/>
  <c r="G137" s="1"/>
  <c r="J136"/>
  <c r="E136"/>
  <c r="G136"/>
  <c r="J135"/>
  <c r="G135"/>
  <c r="J134"/>
  <c r="G134"/>
  <c r="J133"/>
  <c r="E133"/>
  <c r="G133" s="1"/>
  <c r="J132"/>
  <c r="E132"/>
  <c r="G132"/>
  <c r="J131"/>
  <c r="G131"/>
  <c r="J121"/>
  <c r="G121"/>
  <c r="J120"/>
  <c r="G120"/>
  <c r="J119"/>
  <c r="G119"/>
  <c r="J118"/>
  <c r="J117"/>
  <c r="G117"/>
  <c r="J116"/>
  <c r="G116"/>
  <c r="J115"/>
  <c r="G115"/>
  <c r="J114"/>
  <c r="G114"/>
  <c r="J113"/>
  <c r="J112"/>
  <c r="G112"/>
  <c r="J102"/>
  <c r="G102"/>
  <c r="J101"/>
  <c r="G101"/>
  <c r="J100"/>
  <c r="G100"/>
  <c r="J99"/>
  <c r="J98"/>
  <c r="G98"/>
  <c r="J97"/>
  <c r="G97"/>
  <c r="J96"/>
  <c r="G96"/>
  <c r="J95"/>
  <c r="G95"/>
  <c r="J94"/>
  <c r="J93"/>
  <c r="G93"/>
  <c r="J83"/>
  <c r="G83"/>
  <c r="J82"/>
  <c r="G82"/>
  <c r="J81"/>
  <c r="G81"/>
  <c r="J80"/>
  <c r="G80"/>
  <c r="J79"/>
  <c r="J78"/>
  <c r="G78"/>
  <c r="J77"/>
  <c r="G77"/>
  <c r="J76"/>
  <c r="G76"/>
  <c r="J75"/>
  <c r="G75"/>
  <c r="J74"/>
  <c r="G74"/>
  <c r="J64"/>
  <c r="G64"/>
  <c r="J63"/>
  <c r="G63"/>
  <c r="J62"/>
  <c r="G62"/>
  <c r="J61"/>
  <c r="J60"/>
  <c r="G60"/>
  <c r="J59"/>
  <c r="G59"/>
  <c r="J58"/>
  <c r="G58"/>
  <c r="J57"/>
  <c r="J56"/>
  <c r="G56"/>
  <c r="J55"/>
  <c r="G55"/>
  <c r="J45"/>
  <c r="G45"/>
  <c r="J44"/>
  <c r="G44"/>
  <c r="J43"/>
  <c r="E43"/>
  <c r="G43"/>
  <c r="J42"/>
  <c r="E42"/>
  <c r="G42" s="1"/>
  <c r="J41"/>
  <c r="E41"/>
  <c r="G41" s="1"/>
  <c r="J40"/>
  <c r="G40"/>
  <c r="J39"/>
  <c r="G39"/>
  <c r="J38"/>
  <c r="E38"/>
  <c r="G38" s="1"/>
  <c r="J37"/>
  <c r="E37"/>
  <c r="G37"/>
  <c r="J36"/>
  <c r="G36"/>
  <c r="D124" i="9"/>
  <c r="F420" i="8"/>
  <c r="G420" s="1"/>
  <c r="D67" i="9"/>
  <c r="D86"/>
  <c r="D143"/>
  <c r="D200"/>
  <c r="D219"/>
  <c r="F180" i="8"/>
  <c r="G180"/>
  <c r="D96" i="43"/>
  <c r="D40" i="42"/>
  <c r="D160"/>
  <c r="D70"/>
  <c r="D41" i="40"/>
  <c r="D363" i="12"/>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263" i="10"/>
  <c r="F768" i="8"/>
  <c r="G768" s="1"/>
  <c r="F804"/>
  <c r="G804" s="1"/>
  <c r="F756"/>
  <c r="G756" s="1"/>
  <c r="F753"/>
  <c r="G753" s="1"/>
  <c r="F762"/>
  <c r="G762" s="1"/>
  <c r="F745"/>
  <c r="G745" s="1"/>
  <c r="F766"/>
  <c r="G766" s="1"/>
  <c r="F774"/>
  <c r="G774" s="1"/>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51"/>
  <c r="D217" i="10"/>
  <c r="D171"/>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D250"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D430" s="1"/>
  <c r="F139"/>
  <c r="G139" s="1"/>
  <c r="F138"/>
  <c r="G138" s="1"/>
  <c r="F199"/>
  <c r="G199" s="1"/>
  <c r="F198"/>
  <c r="G198"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4"/>
  <c r="G84" s="1"/>
  <c r="F90"/>
  <c r="G90" s="1"/>
  <c r="F96"/>
  <c r="G96" s="1"/>
  <c r="F102"/>
  <c r="G102" s="1"/>
  <c r="F108"/>
  <c r="G108" s="1"/>
  <c r="F114"/>
  <c r="G114" s="1"/>
  <c r="H36" i="46"/>
  <c r="I36"/>
  <c r="J36"/>
  <c r="K36"/>
  <c r="L36"/>
  <c r="M36"/>
  <c r="N36"/>
  <c r="O36"/>
  <c r="P36"/>
  <c r="Q36"/>
  <c r="I21" i="27" s="1"/>
  <c r="H34" i="45"/>
  <c r="I34"/>
  <c r="J34"/>
  <c r="K34"/>
  <c r="L34"/>
  <c r="M34"/>
  <c r="N34"/>
  <c r="O34"/>
  <c r="P34"/>
  <c r="Q34"/>
  <c r="I10" i="27"/>
  <c r="H47" i="21"/>
  <c r="I47"/>
  <c r="J47"/>
  <c r="K47"/>
  <c r="L47"/>
  <c r="M47"/>
  <c r="N47"/>
  <c r="O47"/>
  <c r="Q47"/>
  <c r="I5" i="27"/>
  <c r="P47" i="21"/>
  <c r="I74" i="22"/>
  <c r="J74"/>
  <c r="K74"/>
  <c r="L74"/>
  <c r="M74"/>
  <c r="N74"/>
  <c r="O74"/>
  <c r="P74"/>
  <c r="Q74"/>
  <c r="I6" i="27" s="1"/>
  <c r="H74" i="22"/>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8" i="10"/>
  <c r="J27"/>
  <c r="J26"/>
  <c r="J25"/>
  <c r="J24"/>
  <c r="J23"/>
  <c r="J22"/>
  <c r="J21"/>
  <c r="J20"/>
  <c r="J19"/>
  <c r="J18"/>
  <c r="J25" i="9"/>
  <c r="J24"/>
  <c r="J22"/>
  <c r="J21"/>
  <c r="J20"/>
  <c r="J19"/>
  <c r="K66" i="8"/>
  <c r="K65"/>
  <c r="K64"/>
  <c r="K63"/>
  <c r="K62"/>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Q43" i="48"/>
  <c r="I13" i="27" s="1"/>
  <c r="P43" i="48"/>
  <c r="O43"/>
  <c r="N43"/>
  <c r="M43"/>
  <c r="L43"/>
  <c r="K43"/>
  <c r="J43"/>
  <c r="I43"/>
  <c r="H43"/>
  <c r="K126" i="8"/>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21" i="47"/>
  <c r="I11" i="27" s="1"/>
  <c r="P21" i="47"/>
  <c r="O21"/>
  <c r="N21"/>
  <c r="M21"/>
  <c r="L21"/>
  <c r="K21"/>
  <c r="J21"/>
  <c r="I21"/>
  <c r="H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9" i="44"/>
  <c r="Q9"/>
  <c r="I19" i="27"/>
  <c r="P27" i="23"/>
  <c r="Q27"/>
  <c r="I9" i="27" s="1"/>
  <c r="P36" i="33"/>
  <c r="Q36"/>
  <c r="I12" i="27"/>
  <c r="P21" i="31"/>
  <c r="Q21"/>
  <c r="I20" i="27" s="1"/>
  <c r="P14" i="24"/>
  <c r="P43" i="30"/>
  <c r="Q43"/>
  <c r="I8" i="27"/>
  <c r="P21" i="29"/>
  <c r="Q21"/>
  <c r="I7" i="27" s="1"/>
  <c r="P28" i="28"/>
  <c r="K246" i="8"/>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J38" i="40"/>
  <c r="K67" i="8"/>
  <c r="K304"/>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14" i="24"/>
  <c r="N14"/>
  <c r="M14"/>
  <c r="L14"/>
  <c r="K14"/>
  <c r="J14"/>
  <c r="I14"/>
  <c r="H14"/>
  <c r="K366" i="8"/>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F350"/>
  <c r="AC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F238"/>
  <c r="AD238"/>
  <c r="AC238"/>
  <c r="AB238"/>
  <c r="E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AF235"/>
  <c r="AK235"/>
  <c r="AP235"/>
  <c r="E235"/>
  <c r="AD235"/>
  <c r="AJ235"/>
  <c r="AO235"/>
  <c r="AC235"/>
  <c r="AH235"/>
  <c r="AN235"/>
  <c r="AB235"/>
  <c r="AL235"/>
  <c r="AM237"/>
  <c r="AI237"/>
  <c r="AI240"/>
  <c r="AE237"/>
  <c r="F239"/>
  <c r="J239" s="1"/>
  <c r="AE239"/>
  <c r="AQ241"/>
  <c r="AE236"/>
  <c r="F237"/>
  <c r="J237" s="1"/>
  <c r="AQ237"/>
  <c r="AQ239"/>
  <c r="AE240"/>
  <c r="F240"/>
  <c r="J240" s="1"/>
  <c r="AQ240"/>
  <c r="AM241"/>
  <c r="AQ236"/>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AI216"/>
  <c r="AM217"/>
  <c r="F218"/>
  <c r="J218" s="1"/>
  <c r="AQ215"/>
  <c r="AE216"/>
  <c r="F217"/>
  <c r="J217" s="1"/>
  <c r="AI217"/>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Q184"/>
  <c r="AM185"/>
  <c r="AQ186"/>
  <c r="F178"/>
  <c r="H178" s="1"/>
  <c r="AM180"/>
  <c r="AI181"/>
  <c r="AM182"/>
  <c r="AQ183"/>
  <c r="F184"/>
  <c r="J184" s="1"/>
  <c r="AI185"/>
  <c r="AI180"/>
  <c r="F181"/>
  <c r="J181" s="1"/>
  <c r="AM184"/>
  <c r="AI186"/>
  <c r="AE187"/>
  <c r="AI188"/>
  <c r="F189"/>
  <c r="H189" s="1"/>
  <c r="AI189"/>
  <c r="AQ178"/>
  <c r="AE179"/>
  <c r="AE180"/>
  <c r="AQ181"/>
  <c r="AE182"/>
  <c r="AI184"/>
  <c r="F185"/>
  <c r="J185" s="1"/>
  <c r="AE185"/>
  <c r="AE186"/>
  <c r="F187"/>
  <c r="J187" s="1"/>
  <c r="AQ180"/>
  <c r="AM181"/>
  <c r="AQ182"/>
  <c r="AE184"/>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F53"/>
  <c r="J53" s="1"/>
  <c r="AI53"/>
  <c r="AE61"/>
  <c r="AQ61"/>
  <c r="F50"/>
  <c r="H50" s="1"/>
  <c r="AI52"/>
  <c r="AE52"/>
  <c r="AQ52"/>
  <c r="AQ53"/>
  <c r="F48"/>
  <c r="J48" s="1"/>
  <c r="AE53"/>
  <c r="AI49"/>
  <c r="AM48"/>
  <c r="AQ50"/>
  <c r="AM49"/>
  <c r="AQ48"/>
  <c r="AE50"/>
  <c r="AM50"/>
  <c r="AI50"/>
  <c r="AQ49"/>
  <c r="AE48"/>
  <c r="AI48"/>
  <c r="F49"/>
  <c r="J49" s="1"/>
  <c r="AM40"/>
  <c r="F40"/>
  <c r="H40" s="1"/>
  <c r="AM38"/>
  <c r="AQ40"/>
  <c r="AE40"/>
  <c r="F41"/>
  <c r="H41" s="1"/>
  <c r="AM43"/>
  <c r="F43"/>
  <c r="H43" s="1"/>
  <c r="F42"/>
  <c r="J42" s="1"/>
  <c r="F37"/>
  <c r="J37" s="1"/>
  <c r="AE43"/>
  <c r="F38"/>
  <c r="H38" s="1"/>
  <c r="F39"/>
  <c r="H39" s="1"/>
  <c r="AM39"/>
  <c r="F35"/>
  <c r="H35" s="1"/>
  <c r="AE39"/>
  <c r="F34"/>
  <c r="H34" s="1"/>
  <c r="AM35"/>
  <c r="F31"/>
  <c r="H31" s="1"/>
  <c r="F30"/>
  <c r="H30" s="1"/>
  <c r="AQ33"/>
  <c r="F33"/>
  <c r="J33" s="1"/>
  <c r="AM31"/>
  <c r="F29"/>
  <c r="J29" s="1"/>
  <c r="F25"/>
  <c r="H25" s="1"/>
  <c r="F26"/>
  <c r="J26" s="1"/>
  <c r="F19"/>
  <c r="J19" s="1"/>
  <c r="F24"/>
  <c r="J24" s="1"/>
  <c r="AE25"/>
  <c r="AI24"/>
  <c r="F22"/>
  <c r="J22" s="1"/>
  <c r="AQ20"/>
  <c r="F20"/>
  <c r="H20" s="1"/>
  <c r="F23"/>
  <c r="J23" s="1"/>
  <c r="F17"/>
  <c r="J17" s="1"/>
  <c r="F18"/>
  <c r="J18" s="1"/>
  <c r="F16"/>
  <c r="J16" s="1"/>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J526"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H499"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H267" s="1"/>
  <c r="AG268"/>
  <c r="AF268"/>
  <c r="AD268"/>
  <c r="AC268"/>
  <c r="AB268"/>
  <c r="E268"/>
  <c r="D268"/>
  <c r="AP244"/>
  <c r="AO244"/>
  <c r="AN244"/>
  <c r="AN243" s="1"/>
  <c r="AL244"/>
  <c r="AK244"/>
  <c r="AJ244"/>
  <c r="AH244"/>
  <c r="AG244"/>
  <c r="AF244"/>
  <c r="AD244"/>
  <c r="AC244"/>
  <c r="AB244"/>
  <c r="E244"/>
  <c r="E243" s="1"/>
  <c r="D244"/>
  <c r="AP224"/>
  <c r="AO224"/>
  <c r="AN224"/>
  <c r="AL224"/>
  <c r="AK224"/>
  <c r="AJ224"/>
  <c r="AH224"/>
  <c r="AG224"/>
  <c r="AF224"/>
  <c r="AD224"/>
  <c r="AC224"/>
  <c r="AC223" s="1"/>
  <c r="AB224"/>
  <c r="E224"/>
  <c r="D224"/>
  <c r="AP206"/>
  <c r="AO206"/>
  <c r="AN206"/>
  <c r="AL206"/>
  <c r="AK206"/>
  <c r="AJ206"/>
  <c r="AH206"/>
  <c r="AG206"/>
  <c r="AF206"/>
  <c r="AD206"/>
  <c r="AC206"/>
  <c r="AB206"/>
  <c r="AP200"/>
  <c r="AP199" s="1"/>
  <c r="AO200"/>
  <c r="AN200"/>
  <c r="AN199" s="1"/>
  <c r="AL200"/>
  <c r="AK200"/>
  <c r="AJ200"/>
  <c r="AH200"/>
  <c r="AG200"/>
  <c r="AF200"/>
  <c r="AD200"/>
  <c r="AC200"/>
  <c r="AB200"/>
  <c r="E200"/>
  <c r="D200"/>
  <c r="AP198"/>
  <c r="AP191" s="1"/>
  <c r="AO198"/>
  <c r="AO191" s="1"/>
  <c r="AN198"/>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D164" s="1"/>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O133" s="1"/>
  <c r="AN134"/>
  <c r="AL134"/>
  <c r="AK134"/>
  <c r="AJ134"/>
  <c r="AJ133" s="1"/>
  <c r="AH134"/>
  <c r="AG134"/>
  <c r="AF134"/>
  <c r="AF133" s="1"/>
  <c r="AD134"/>
  <c r="AD133" s="1"/>
  <c r="AC134"/>
  <c r="AC133" s="1"/>
  <c r="AB134"/>
  <c r="E134"/>
  <c r="D134"/>
  <c r="D133" s="1"/>
  <c r="AP132"/>
  <c r="AO132"/>
  <c r="AN132"/>
  <c r="AL132"/>
  <c r="AK132"/>
  <c r="AJ132"/>
  <c r="AH132"/>
  <c r="AG132"/>
  <c r="AF132"/>
  <c r="AD132"/>
  <c r="AC132"/>
  <c r="AB132"/>
  <c r="AP131"/>
  <c r="AO131"/>
  <c r="AN131"/>
  <c r="AL131"/>
  <c r="AK131"/>
  <c r="AJ131"/>
  <c r="AH131"/>
  <c r="AG131"/>
  <c r="AF131"/>
  <c r="AI131" s="1"/>
  <c r="AD131"/>
  <c r="AC131"/>
  <c r="AB131"/>
  <c r="AP119"/>
  <c r="AO119"/>
  <c r="AN119"/>
  <c r="AL119"/>
  <c r="AK119"/>
  <c r="AJ119"/>
  <c r="AH119"/>
  <c r="AG119"/>
  <c r="AF119"/>
  <c r="AD119"/>
  <c r="AC119"/>
  <c r="AB119"/>
  <c r="E119"/>
  <c r="E118" s="1"/>
  <c r="D119"/>
  <c r="AP117"/>
  <c r="AP107" s="1"/>
  <c r="AO117"/>
  <c r="AO107" s="1"/>
  <c r="AN117"/>
  <c r="AL117"/>
  <c r="AL107" s="1"/>
  <c r="AK117"/>
  <c r="AK107" s="1"/>
  <c r="AJ117"/>
  <c r="AJ107" s="1"/>
  <c r="AH117"/>
  <c r="AH107" s="1"/>
  <c r="AG117"/>
  <c r="AG107" s="1"/>
  <c r="AF117"/>
  <c r="AD117"/>
  <c r="AD107" s="1"/>
  <c r="AC117"/>
  <c r="AC107" s="1"/>
  <c r="AB117"/>
  <c r="E107"/>
  <c r="D107"/>
  <c r="AP44"/>
  <c r="AO44"/>
  <c r="AN44"/>
  <c r="AL44"/>
  <c r="AK44"/>
  <c r="AJ44"/>
  <c r="AH44"/>
  <c r="AG44"/>
  <c r="AF44"/>
  <c r="AD44"/>
  <c r="AC44"/>
  <c r="AB44"/>
  <c r="AP36"/>
  <c r="AO36"/>
  <c r="AN36"/>
  <c r="AL36"/>
  <c r="AK36"/>
  <c r="AJ36"/>
  <c r="AH36"/>
  <c r="AG36"/>
  <c r="AF36"/>
  <c r="AD36"/>
  <c r="AC36"/>
  <c r="AB36"/>
  <c r="AP103"/>
  <c r="AP96" s="1"/>
  <c r="AO103"/>
  <c r="AO96" s="1"/>
  <c r="AN103"/>
  <c r="AN96" s="1"/>
  <c r="AL103"/>
  <c r="AL96" s="1"/>
  <c r="AK103"/>
  <c r="AJ103"/>
  <c r="AH103"/>
  <c r="AG103"/>
  <c r="AG96" s="1"/>
  <c r="AF103"/>
  <c r="AD103"/>
  <c r="AD96" s="1"/>
  <c r="AC103"/>
  <c r="AC96" s="1"/>
  <c r="AB103"/>
  <c r="AP90"/>
  <c r="AP89" s="1"/>
  <c r="AO90"/>
  <c r="AO89" s="1"/>
  <c r="AN90"/>
  <c r="AL90"/>
  <c r="AL89" s="1"/>
  <c r="AK90"/>
  <c r="AK89" s="1"/>
  <c r="AJ90"/>
  <c r="AH90"/>
  <c r="AH89" s="1"/>
  <c r="AG90"/>
  <c r="AG89" s="1"/>
  <c r="AF90"/>
  <c r="AF89" s="1"/>
  <c r="AD90"/>
  <c r="AD89" s="1"/>
  <c r="AC90"/>
  <c r="AC89" s="1"/>
  <c r="AB90"/>
  <c r="E90"/>
  <c r="E89" s="1"/>
  <c r="D90"/>
  <c r="D89" s="1"/>
  <c r="AP88"/>
  <c r="AO88"/>
  <c r="AN88"/>
  <c r="AL88"/>
  <c r="AK88"/>
  <c r="AJ88"/>
  <c r="AH88"/>
  <c r="AG88"/>
  <c r="AF88"/>
  <c r="AD88"/>
  <c r="AC88"/>
  <c r="AB88"/>
  <c r="AP85"/>
  <c r="AO85"/>
  <c r="AN85"/>
  <c r="AL85"/>
  <c r="AK85"/>
  <c r="AJ85"/>
  <c r="AH85"/>
  <c r="AG85"/>
  <c r="AF85"/>
  <c r="AF83" s="1"/>
  <c r="AD85"/>
  <c r="AC85"/>
  <c r="AB85"/>
  <c r="AB83" s="1"/>
  <c r="AP62"/>
  <c r="AO62"/>
  <c r="AN62"/>
  <c r="AL62"/>
  <c r="AK62"/>
  <c r="AJ62"/>
  <c r="AH62"/>
  <c r="AG62"/>
  <c r="AF62"/>
  <c r="AD62"/>
  <c r="AC62"/>
  <c r="AB62"/>
  <c r="AP54"/>
  <c r="AO54"/>
  <c r="AN54"/>
  <c r="AQ54" s="1"/>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F13" s="1"/>
  <c r="AG14"/>
  <c r="AH14"/>
  <c r="AH13" s="1"/>
  <c r="AJ14"/>
  <c r="AK14"/>
  <c r="AL14"/>
  <c r="AN14"/>
  <c r="AN13" s="1"/>
  <c r="AO14"/>
  <c r="AP14"/>
  <c r="G89"/>
  <c r="I89"/>
  <c r="G96"/>
  <c r="I96"/>
  <c r="G118"/>
  <c r="I118"/>
  <c r="G133"/>
  <c r="I133"/>
  <c r="G149"/>
  <c r="I149"/>
  <c r="G164"/>
  <c r="I164"/>
  <c r="G199"/>
  <c r="G190"/>
  <c r="I199"/>
  <c r="I190"/>
  <c r="G223"/>
  <c r="I223"/>
  <c r="G243"/>
  <c r="I243"/>
  <c r="G267"/>
  <c r="I267"/>
  <c r="G312"/>
  <c r="I312"/>
  <c r="G328"/>
  <c r="I328"/>
  <c r="G345"/>
  <c r="I345"/>
  <c r="G389"/>
  <c r="I389"/>
  <c r="G398"/>
  <c r="I398"/>
  <c r="I397" s="1"/>
  <c r="G500"/>
  <c r="I500"/>
  <c r="I499" s="1"/>
  <c r="G527"/>
  <c r="I527"/>
  <c r="I526" s="1"/>
  <c r="AR184"/>
  <c r="F383"/>
  <c r="J383" s="1"/>
  <c r="D328"/>
  <c r="J20"/>
  <c r="H347"/>
  <c r="H108"/>
  <c r="J463"/>
  <c r="J146"/>
  <c r="J333"/>
  <c r="G13"/>
  <c r="G12"/>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N527"/>
  <c r="AR508"/>
  <c r="AR505"/>
  <c r="H522"/>
  <c r="AR521"/>
  <c r="AR523"/>
  <c r="AH527"/>
  <c r="AH526" s="1"/>
  <c r="E527"/>
  <c r="E526" s="1"/>
  <c r="AB527"/>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AR387"/>
  <c r="H351"/>
  <c r="AR356"/>
  <c r="AR365"/>
  <c r="H374"/>
  <c r="J371"/>
  <c r="H364"/>
  <c r="AR378"/>
  <c r="H357"/>
  <c r="H358"/>
  <c r="AR368"/>
  <c r="AR379"/>
  <c r="AR371"/>
  <c r="AR369"/>
  <c r="AR362"/>
  <c r="AR355"/>
  <c r="AR377"/>
  <c r="AR364"/>
  <c r="H279"/>
  <c r="AR367"/>
  <c r="AR353"/>
  <c r="AR360"/>
  <c r="H311"/>
  <c r="H288"/>
  <c r="H353"/>
  <c r="H352"/>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H187"/>
  <c r="H184"/>
  <c r="J178"/>
  <c r="AR181"/>
  <c r="J189"/>
  <c r="J188"/>
  <c r="AR179"/>
  <c r="H186"/>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H100"/>
  <c r="H84"/>
  <c r="H73"/>
  <c r="AR101"/>
  <c r="AR100"/>
  <c r="J92"/>
  <c r="D83"/>
  <c r="H76"/>
  <c r="AR75"/>
  <c r="AR86"/>
  <c r="J94"/>
  <c r="G526"/>
  <c r="E83"/>
  <c r="AR94"/>
  <c r="H86"/>
  <c r="J93"/>
  <c r="AR93"/>
  <c r="H95"/>
  <c r="AR95"/>
  <c r="AR91"/>
  <c r="AR92"/>
  <c r="AR84"/>
  <c r="AH83"/>
  <c r="AR87"/>
  <c r="AR77"/>
  <c r="AR76"/>
  <c r="D47"/>
  <c r="H80"/>
  <c r="AR79"/>
  <c r="AR78"/>
  <c r="H87"/>
  <c r="H81"/>
  <c r="H72"/>
  <c r="AR80"/>
  <c r="AR74"/>
  <c r="H82"/>
  <c r="AR81"/>
  <c r="H74"/>
  <c r="AR73"/>
  <c r="AR82"/>
  <c r="H70"/>
  <c r="AR72"/>
  <c r="H63"/>
  <c r="J71"/>
  <c r="AR63"/>
  <c r="AR65"/>
  <c r="H67"/>
  <c r="H55"/>
  <c r="H66"/>
  <c r="AR66"/>
  <c r="J68"/>
  <c r="AR68"/>
  <c r="AR70"/>
  <c r="AR67"/>
  <c r="AR55"/>
  <c r="AR71"/>
  <c r="H56"/>
  <c r="H48"/>
  <c r="AR58"/>
  <c r="AR57"/>
  <c r="AR56"/>
  <c r="H61"/>
  <c r="H57"/>
  <c r="H58"/>
  <c r="H52"/>
  <c r="AR61"/>
  <c r="H49"/>
  <c r="H59"/>
  <c r="AR60"/>
  <c r="AR59"/>
  <c r="J50"/>
  <c r="AR52"/>
  <c r="H53"/>
  <c r="AR53"/>
  <c r="AR50"/>
  <c r="AR48"/>
  <c r="J38"/>
  <c r="H37"/>
  <c r="J40"/>
  <c r="J39"/>
  <c r="J43"/>
  <c r="J35"/>
  <c r="J41"/>
  <c r="H42"/>
  <c r="AJ223"/>
  <c r="AN328"/>
  <c r="J31"/>
  <c r="J34"/>
  <c r="H29"/>
  <c r="J30"/>
  <c r="H33"/>
  <c r="H22"/>
  <c r="J25"/>
  <c r="H26"/>
  <c r="AG199"/>
  <c r="AB89"/>
  <c r="AO312"/>
  <c r="AF328"/>
  <c r="AN389"/>
  <c r="AH398"/>
  <c r="AH397" s="1"/>
  <c r="H18"/>
  <c r="H24"/>
  <c r="AO199"/>
  <c r="AN312"/>
  <c r="AO389"/>
  <c r="H19"/>
  <c r="AD389"/>
  <c r="AG267"/>
  <c r="AJ312"/>
  <c r="AJ389"/>
  <c r="H23"/>
  <c r="AN223"/>
  <c r="AJ243"/>
  <c r="AF312"/>
  <c r="H17"/>
  <c r="AO223"/>
  <c r="AB267"/>
  <c r="AJ328"/>
  <c r="AL345"/>
  <c r="F131"/>
  <c r="H131" s="1"/>
  <c r="AL328"/>
  <c r="F395"/>
  <c r="F458"/>
  <c r="J458" s="1"/>
  <c r="F329"/>
  <c r="H329" s="1"/>
  <c r="AI399"/>
  <c r="F466"/>
  <c r="J466" s="1"/>
  <c r="H16"/>
  <c r="AE132"/>
  <c r="F163"/>
  <c r="J163" s="1"/>
  <c r="AJ164"/>
  <c r="AJ199"/>
  <c r="AB223"/>
  <c r="AL267"/>
  <c r="AQ399"/>
  <c r="F528"/>
  <c r="AF199"/>
  <c r="AM399"/>
  <c r="AE119"/>
  <c r="AD223"/>
  <c r="AB243"/>
  <c r="AF243"/>
  <c r="AK312"/>
  <c r="AM234"/>
  <c r="AI339"/>
  <c r="AK328"/>
  <c r="AM346"/>
  <c r="AE390"/>
  <c r="AP389"/>
  <c r="AE399"/>
  <c r="AF118"/>
  <c r="AO164"/>
  <c r="AQ119"/>
  <c r="AM268"/>
  <c r="AF389"/>
  <c r="AI335"/>
  <c r="AM338"/>
  <c r="AE344"/>
  <c r="F399"/>
  <c r="J399" s="1"/>
  <c r="AD398"/>
  <c r="AQ458"/>
  <c r="AE466"/>
  <c r="AI469"/>
  <c r="AM488"/>
  <c r="F198"/>
  <c r="J198" s="1"/>
  <c r="AQ390"/>
  <c r="AO500"/>
  <c r="AO499" s="1"/>
  <c r="F44"/>
  <c r="E133"/>
  <c r="AG133"/>
  <c r="AQ165"/>
  <c r="AI213"/>
  <c r="AM221"/>
  <c r="AQ268"/>
  <c r="AM390"/>
  <c r="AG389"/>
  <c r="AI457"/>
  <c r="AG398"/>
  <c r="AQ403"/>
  <c r="AL500"/>
  <c r="AL499" s="1"/>
  <c r="AK527"/>
  <c r="AK526" s="1"/>
  <c r="F62"/>
  <c r="AF96"/>
  <c r="F103"/>
  <c r="H103" s="1"/>
  <c r="AH133"/>
  <c r="AM163"/>
  <c r="AE313"/>
  <c r="AD328"/>
  <c r="AI395"/>
  <c r="F330"/>
  <c r="H330" s="1"/>
  <c r="AQ335"/>
  <c r="F501"/>
  <c r="J501" s="1"/>
  <c r="AP500"/>
  <c r="AP499" s="1"/>
  <c r="AM528"/>
  <c r="AM542"/>
  <c r="AK96"/>
  <c r="AI132"/>
  <c r="F162"/>
  <c r="J162" s="1"/>
  <c r="AH243"/>
  <c r="F313"/>
  <c r="F390"/>
  <c r="H390" s="1"/>
  <c r="AI390"/>
  <c r="AE330"/>
  <c r="F335"/>
  <c r="J335" s="1"/>
  <c r="F403"/>
  <c r="J403" s="1"/>
  <c r="F542"/>
  <c r="J542" s="1"/>
  <c r="F88"/>
  <c r="J88" s="1"/>
  <c r="AN89"/>
  <c r="AQ89" s="1"/>
  <c r="AI165"/>
  <c r="AE213"/>
  <c r="AI221"/>
  <c r="AI313"/>
  <c r="AI234"/>
  <c r="AH328"/>
  <c r="AE339"/>
  <c r="AI346"/>
  <c r="AI338"/>
  <c r="AQ344"/>
  <c r="AF398"/>
  <c r="AF397" s="1"/>
  <c r="F457"/>
  <c r="H457" s="1"/>
  <c r="AQ528"/>
  <c r="AO527"/>
  <c r="E96"/>
  <c r="F36"/>
  <c r="H36" s="1"/>
  <c r="AI148"/>
  <c r="AQ163"/>
  <c r="AK164"/>
  <c r="AP164"/>
  <c r="AN164"/>
  <c r="AM213"/>
  <c r="AQ221"/>
  <c r="AE198"/>
  <c r="AD199"/>
  <c r="AP223"/>
  <c r="AG243"/>
  <c r="AL243"/>
  <c r="AK267"/>
  <c r="AG312"/>
  <c r="F339"/>
  <c r="H339" s="1"/>
  <c r="AK345"/>
  <c r="AE335"/>
  <c r="F338"/>
  <c r="AJ398"/>
  <c r="AJ397" s="1"/>
  <c r="AL164"/>
  <c r="AB96"/>
  <c r="AE96" s="1"/>
  <c r="AH118"/>
  <c r="F132"/>
  <c r="J132" s="1"/>
  <c r="AI163"/>
  <c r="AH164"/>
  <c r="AM198"/>
  <c r="AL199"/>
  <c r="AI224"/>
  <c r="AE395"/>
  <c r="AC389"/>
  <c r="AM335"/>
  <c r="F46"/>
  <c r="H46" s="1"/>
  <c r="F54"/>
  <c r="J54" s="1"/>
  <c r="F85"/>
  <c r="J85" s="1"/>
  <c r="AD118"/>
  <c r="AC149"/>
  <c r="E164"/>
  <c r="AF164"/>
  <c r="AQ213"/>
  <c r="F221"/>
  <c r="J221" s="1"/>
  <c r="AE221"/>
  <c r="AI198"/>
  <c r="AE224"/>
  <c r="AP243"/>
  <c r="AP267"/>
  <c r="AO267"/>
  <c r="AM313"/>
  <c r="AB389"/>
  <c r="AE489"/>
  <c r="AE458"/>
  <c r="AI466"/>
  <c r="AM469"/>
  <c r="AQ488"/>
  <c r="AE498"/>
  <c r="AD500"/>
  <c r="AD499" s="1"/>
  <c r="AQ542"/>
  <c r="F234"/>
  <c r="AE234"/>
  <c r="AQ339"/>
  <c r="F346"/>
  <c r="J346" s="1"/>
  <c r="AE346"/>
  <c r="AQ330"/>
  <c r="AE338"/>
  <c r="AM344"/>
  <c r="AP398"/>
  <c r="AP397" s="1"/>
  <c r="AM458"/>
  <c r="AO398"/>
  <c r="AQ466"/>
  <c r="AE469"/>
  <c r="AI467"/>
  <c r="AI488"/>
  <c r="AM498"/>
  <c r="AQ498"/>
  <c r="AM403"/>
  <c r="AE501"/>
  <c r="AK500"/>
  <c r="AI528"/>
  <c r="AG527"/>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D527"/>
  <c r="AE542"/>
  <c r="AQ541"/>
  <c r="AP527"/>
  <c r="AP526" s="1"/>
  <c r="AL527"/>
  <c r="AL526" s="1"/>
  <c r="AE528"/>
  <c r="F509"/>
  <c r="H509" s="1"/>
  <c r="AF499"/>
  <c r="G499"/>
  <c r="AM509"/>
  <c r="AE509"/>
  <c r="AQ509"/>
  <c r="AM501"/>
  <c r="AQ501"/>
  <c r="AE403"/>
  <c r="AI403"/>
  <c r="F498"/>
  <c r="H498" s="1"/>
  <c r="AQ489"/>
  <c r="F488"/>
  <c r="F469"/>
  <c r="H469" s="1"/>
  <c r="G397"/>
  <c r="AE457"/>
  <c r="AQ457"/>
  <c r="F344"/>
  <c r="J344" s="1"/>
  <c r="AI330"/>
  <c r="AM330"/>
  <c r="E389"/>
  <c r="AL389"/>
  <c r="AH389"/>
  <c r="AQ395"/>
  <c r="AQ383"/>
  <c r="AF345"/>
  <c r="AN345"/>
  <c r="AE329"/>
  <c r="AI329"/>
  <c r="AM329"/>
  <c r="AQ329"/>
  <c r="AH312"/>
  <c r="AL312"/>
  <c r="AQ313"/>
  <c r="AQ260"/>
  <c r="F260"/>
  <c r="AE260"/>
  <c r="AI260"/>
  <c r="AM260"/>
  <c r="F244"/>
  <c r="H244" s="1"/>
  <c r="AI244"/>
  <c r="AQ244"/>
  <c r="AL223"/>
  <c r="AL222" s="1"/>
  <c r="AQ224"/>
  <c r="AI200"/>
  <c r="AQ200"/>
  <c r="F206"/>
  <c r="H206" s="1"/>
  <c r="F191"/>
  <c r="F213"/>
  <c r="H213" s="1"/>
  <c r="AG164"/>
  <c r="AL149"/>
  <c r="AJ149"/>
  <c r="AP133"/>
  <c r="AI134"/>
  <c r="F148"/>
  <c r="AP118"/>
  <c r="F117"/>
  <c r="H117" s="1"/>
  <c r="AH96"/>
  <c r="F51"/>
  <c r="H51" s="1"/>
  <c r="D500"/>
  <c r="D499" s="1"/>
  <c r="E149"/>
  <c r="AE541"/>
  <c r="AN499"/>
  <c r="AE383"/>
  <c r="D267"/>
  <c r="AQ235"/>
  <c r="D527"/>
  <c r="D526" s="1"/>
  <c r="D389"/>
  <c r="AE235"/>
  <c r="F467"/>
  <c r="H467" s="1"/>
  <c r="D223"/>
  <c r="F489"/>
  <c r="J489" s="1"/>
  <c r="AI383"/>
  <c r="G327"/>
  <c r="AJ499"/>
  <c r="F485"/>
  <c r="H485" s="1"/>
  <c r="AQ459"/>
  <c r="AM459"/>
  <c r="AI459"/>
  <c r="G222"/>
  <c r="D96"/>
  <c r="I327"/>
  <c r="F207"/>
  <c r="H207" s="1"/>
  <c r="E267"/>
  <c r="AM235"/>
  <c r="G106"/>
  <c r="I12"/>
  <c r="F56" i="8"/>
  <c r="F53"/>
  <c r="G53" s="1"/>
  <c r="F50"/>
  <c r="F47"/>
  <c r="F44"/>
  <c r="F41"/>
  <c r="F38"/>
  <c r="F35"/>
  <c r="F32"/>
  <c r="F29"/>
  <c r="F26"/>
  <c r="G26" s="1"/>
  <c r="F23"/>
  <c r="F20"/>
  <c r="F17"/>
  <c r="J55"/>
  <c r="J54"/>
  <c r="J53"/>
  <c r="G566" i="38"/>
  <c r="E328"/>
  <c r="F328" s="1"/>
  <c r="AC328"/>
  <c r="AG328"/>
  <c r="D345"/>
  <c r="D327" s="1"/>
  <c r="H458"/>
  <c r="J46"/>
  <c r="J457"/>
  <c r="J131"/>
  <c r="F214"/>
  <c r="H214"/>
  <c r="AI509"/>
  <c r="H346"/>
  <c r="H335"/>
  <c r="H88"/>
  <c r="F541"/>
  <c r="J498"/>
  <c r="H344"/>
  <c r="J117"/>
  <c r="J467"/>
  <c r="J34" i="8"/>
  <c r="J33"/>
  <c r="J32"/>
  <c r="G32"/>
  <c r="F34" s="1"/>
  <c r="G34" s="1"/>
  <c r="J37"/>
  <c r="J36"/>
  <c r="J35"/>
  <c r="G35"/>
  <c r="D46" i="27" s="1"/>
  <c r="J40" i="8"/>
  <c r="J39"/>
  <c r="J38"/>
  <c r="G38"/>
  <c r="D47" i="27" s="1"/>
  <c r="J43" i="8"/>
  <c r="J42"/>
  <c r="J41"/>
  <c r="G41"/>
  <c r="D48" i="27" s="1"/>
  <c r="J46" i="8"/>
  <c r="J45"/>
  <c r="J44"/>
  <c r="G44"/>
  <c r="F45" s="1"/>
  <c r="G45" s="1"/>
  <c r="J49"/>
  <c r="J48"/>
  <c r="J47"/>
  <c r="G47"/>
  <c r="F48" s="1"/>
  <c r="G48" s="1"/>
  <c r="J52"/>
  <c r="J51"/>
  <c r="J50"/>
  <c r="G50"/>
  <c r="D51" i="27" s="1"/>
  <c r="J25" i="8"/>
  <c r="J24"/>
  <c r="J23"/>
  <c r="G23"/>
  <c r="D42" i="27" s="1"/>
  <c r="J26" i="8"/>
  <c r="J27"/>
  <c r="J28"/>
  <c r="J31"/>
  <c r="J30"/>
  <c r="J29"/>
  <c r="G29"/>
  <c r="J22"/>
  <c r="J21"/>
  <c r="J20"/>
  <c r="G20"/>
  <c r="F30"/>
  <c r="G30" s="1"/>
  <c r="F46"/>
  <c r="G46" s="1"/>
  <c r="F43"/>
  <c r="G43" s="1"/>
  <c r="F22"/>
  <c r="G22" s="1"/>
  <c r="F24"/>
  <c r="G24" s="1"/>
  <c r="F39"/>
  <c r="G39" s="1"/>
  <c r="F36"/>
  <c r="G36" s="1"/>
  <c r="F49"/>
  <c r="G49" s="1"/>
  <c r="F51"/>
  <c r="G51" s="1"/>
  <c r="F42"/>
  <c r="G42" s="1"/>
  <c r="F27"/>
  <c r="G27" s="1"/>
  <c r="F37"/>
  <c r="G37" s="1"/>
  <c r="J214" i="38"/>
  <c r="F31" i="8"/>
  <c r="G31" s="1"/>
  <c r="F33"/>
  <c r="G33" s="1"/>
  <c r="F28"/>
  <c r="G28" s="1"/>
  <c r="F21"/>
  <c r="G21" s="1"/>
  <c r="D90" i="27"/>
  <c r="C102"/>
  <c r="C98"/>
  <c r="C94"/>
  <c r="C90"/>
  <c r="C97"/>
  <c r="C89"/>
  <c r="C100"/>
  <c r="C92"/>
  <c r="C88"/>
  <c r="D87"/>
  <c r="C99"/>
  <c r="C95"/>
  <c r="C91"/>
  <c r="C87"/>
  <c r="C101"/>
  <c r="C93"/>
  <c r="D88"/>
  <c r="C96"/>
  <c r="C52"/>
  <c r="C48"/>
  <c r="C44"/>
  <c r="C40"/>
  <c r="C51"/>
  <c r="C47"/>
  <c r="C50"/>
  <c r="C42"/>
  <c r="C53"/>
  <c r="C49"/>
  <c r="C45"/>
  <c r="C41"/>
  <c r="C43"/>
  <c r="C46"/>
  <c r="D50"/>
  <c r="D49"/>
  <c r="D44"/>
  <c r="D43"/>
  <c r="D41"/>
  <c r="O9" i="44"/>
  <c r="N9"/>
  <c r="M9"/>
  <c r="L9"/>
  <c r="K9"/>
  <c r="J9"/>
  <c r="I9"/>
  <c r="H9"/>
  <c r="H27" i="23"/>
  <c r="I27"/>
  <c r="J27"/>
  <c r="K27"/>
  <c r="L27"/>
  <c r="M27"/>
  <c r="N27"/>
  <c r="O27"/>
  <c r="O36" i="33"/>
  <c r="N36"/>
  <c r="M36"/>
  <c r="L36"/>
  <c r="K36"/>
  <c r="J36"/>
  <c r="I36"/>
  <c r="H36"/>
  <c r="O43" i="30"/>
  <c r="N43"/>
  <c r="M43"/>
  <c r="L43"/>
  <c r="K43"/>
  <c r="J43"/>
  <c r="I43"/>
  <c r="H43"/>
  <c r="O21" i="29"/>
  <c r="N21"/>
  <c r="M21"/>
  <c r="L21"/>
  <c r="K21"/>
  <c r="J21"/>
  <c r="I21"/>
  <c r="H21"/>
  <c r="O28" i="28"/>
  <c r="N28"/>
  <c r="M28"/>
  <c r="L28"/>
  <c r="K28"/>
  <c r="J28"/>
  <c r="I28"/>
  <c r="H28"/>
  <c r="D79" i="27"/>
  <c r="G17" i="8"/>
  <c r="E15" i="38"/>
  <c r="F15" s="1"/>
  <c r="J15" s="1"/>
  <c r="G59" i="8"/>
  <c r="G56"/>
  <c r="G65"/>
  <c r="D56" i="27"/>
  <c r="G62" i="8"/>
  <c r="E64" i="38"/>
  <c r="F64" s="1"/>
  <c r="AB15"/>
  <c r="D55" i="27"/>
  <c r="D54"/>
  <c r="AD64" i="38"/>
  <c r="D53" i="27"/>
  <c r="F60" i="8"/>
  <c r="F61"/>
  <c r="D14" i="38"/>
  <c r="AB14"/>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c r="AE422" s="1"/>
  <c r="AR422" s="1"/>
  <c r="I34" i="40"/>
  <c r="F34"/>
  <c r="AC421" i="38"/>
  <c r="AE421" s="1"/>
  <c r="AR421" s="1"/>
  <c r="I33" i="40"/>
  <c r="F33"/>
  <c r="AC420" i="38" s="1"/>
  <c r="AE420" s="1"/>
  <c r="AR420" s="1"/>
  <c r="I32" i="40"/>
  <c r="F32"/>
  <c r="AC419" i="38" s="1"/>
  <c r="AE419" s="1"/>
  <c r="AR419" s="1"/>
  <c r="I31" i="40"/>
  <c r="F31"/>
  <c r="AC418" i="38"/>
  <c r="AE418" s="1"/>
  <c r="AR418" s="1"/>
  <c r="I30" i="40"/>
  <c r="F30"/>
  <c r="AC417" i="38"/>
  <c r="AE417" s="1"/>
  <c r="AR417" s="1"/>
  <c r="I29" i="40"/>
  <c r="F29"/>
  <c r="AC416" i="38" s="1"/>
  <c r="AE416" s="1"/>
  <c r="AR416" s="1"/>
  <c r="I28" i="40"/>
  <c r="F28"/>
  <c r="AC415" i="38" s="1"/>
  <c r="AE415" s="1"/>
  <c r="AR415" s="1"/>
  <c r="I27" i="40"/>
  <c r="F27"/>
  <c r="AC414" i="38"/>
  <c r="AE414" s="1"/>
  <c r="AR414" s="1"/>
  <c r="I26" i="40"/>
  <c r="F26"/>
  <c r="AC413" i="38"/>
  <c r="AE413" s="1"/>
  <c r="AR413" s="1"/>
  <c r="I25" i="40"/>
  <c r="F25"/>
  <c r="AC412" i="38" s="1"/>
  <c r="AE412" s="1"/>
  <c r="AR412" s="1"/>
  <c r="I24" i="40"/>
  <c r="F24"/>
  <c r="AC411" i="38" s="1"/>
  <c r="AE411" s="1"/>
  <c r="AR411" s="1"/>
  <c r="I23" i="40"/>
  <c r="F23"/>
  <c r="AC410" i="38"/>
  <c r="AE410" s="1"/>
  <c r="AR410" s="1"/>
  <c r="I22" i="40"/>
  <c r="F22"/>
  <c r="AL409" i="38"/>
  <c r="AM409" s="1"/>
  <c r="AR409" s="1"/>
  <c r="I21" i="40"/>
  <c r="F21"/>
  <c r="AC408" i="38" s="1"/>
  <c r="AE408" s="1"/>
  <c r="AR408" s="1"/>
  <c r="I20" i="40"/>
  <c r="F20"/>
  <c r="AC407" i="38" s="1"/>
  <c r="AE407" s="1"/>
  <c r="AR407" s="1"/>
  <c r="I19" i="40"/>
  <c r="F19"/>
  <c r="AC406" i="38"/>
  <c r="AE406" s="1"/>
  <c r="AR406" s="1"/>
  <c r="J18" i="40"/>
  <c r="I18"/>
  <c r="F18"/>
  <c r="AC405" i="38" s="1"/>
  <c r="AE405" s="1"/>
  <c r="AR405" s="1"/>
  <c r="I17" i="40"/>
  <c r="F17"/>
  <c r="J18" i="12"/>
  <c r="AG238" i="38"/>
  <c r="AI238" s="1"/>
  <c r="AR238" s="1"/>
  <c r="D238"/>
  <c r="D235" s="1"/>
  <c r="F235" s="1"/>
  <c r="D404"/>
  <c r="AB404"/>
  <c r="Q39" i="43"/>
  <c r="AB32" i="38"/>
  <c r="AE32" s="1"/>
  <c r="F32"/>
  <c r="Q23" i="43"/>
  <c r="Q21"/>
  <c r="Q37"/>
  <c r="Q29"/>
  <c r="Q45"/>
  <c r="Q31"/>
  <c r="Q47"/>
  <c r="Q19"/>
  <c r="Q27"/>
  <c r="Q35"/>
  <c r="Q43"/>
  <c r="Q25"/>
  <c r="Q33"/>
  <c r="Q41"/>
  <c r="Q49"/>
  <c r="P18"/>
  <c r="P20"/>
  <c r="P22"/>
  <c r="P24"/>
  <c r="P26"/>
  <c r="P28"/>
  <c r="P30"/>
  <c r="P32"/>
  <c r="P34"/>
  <c r="P36"/>
  <c r="P38"/>
  <c r="P40"/>
  <c r="P42"/>
  <c r="P44"/>
  <c r="P46"/>
  <c r="P48"/>
  <c r="P50"/>
  <c r="D10"/>
  <c r="D10" i="42"/>
  <c r="D5"/>
  <c r="C10" i="27" s="1"/>
  <c r="P17" i="43"/>
  <c r="J26" i="9"/>
  <c r="Y322" i="38" s="1"/>
  <c r="J18" i="9"/>
  <c r="Y201" i="38"/>
  <c r="AG235"/>
  <c r="Y315"/>
  <c r="Y294"/>
  <c r="Y22"/>
  <c r="Y25"/>
  <c r="Y289"/>
  <c r="Y40"/>
  <c r="Y546"/>
  <c r="Y103"/>
  <c r="Y290"/>
  <c r="Y451"/>
  <c r="Y293"/>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191" s="1"/>
  <c r="Y190" s="1"/>
  <c r="Y329"/>
  <c r="Y504"/>
  <c r="Y434"/>
  <c r="Y362"/>
  <c r="Y503"/>
  <c r="Y433"/>
  <c r="Y365"/>
  <c r="Y284"/>
  <c r="Y211"/>
  <c r="Y456"/>
  <c r="Y334"/>
  <c r="Y241"/>
  <c r="Y155"/>
  <c r="Y84"/>
  <c r="Y491"/>
  <c r="Y355"/>
  <c r="Y264"/>
  <c r="Y173"/>
  <c r="Y101"/>
  <c r="Y32"/>
  <c r="Y104"/>
  <c r="Y96" s="1"/>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383" s="1"/>
  <c r="Y148"/>
  <c r="Y75"/>
  <c r="Y472"/>
  <c r="Y139"/>
  <c r="Y419"/>
  <c r="Y269"/>
  <c r="Y23"/>
  <c r="Y41"/>
  <c r="Y160"/>
  <c r="Y39"/>
  <c r="Y244"/>
  <c r="Y376"/>
  <c r="Y166"/>
  <c r="Y352"/>
  <c r="Y81"/>
  <c r="Y115"/>
  <c r="Y125"/>
  <c r="Y373"/>
  <c r="Y117"/>
  <c r="Y90"/>
  <c r="Y89" s="1"/>
  <c r="Y52"/>
  <c r="Y348"/>
  <c r="Y305"/>
  <c r="Y61"/>
  <c r="Y258"/>
  <c r="Y145"/>
  <c r="Y399"/>
  <c r="Y151"/>
  <c r="Y272"/>
  <c r="Y72"/>
  <c r="Y342"/>
  <c r="Y35"/>
  <c r="Y325"/>
  <c r="AE404"/>
  <c r="AR404" s="1"/>
  <c r="AB398"/>
  <c r="F404"/>
  <c r="J404" s="1"/>
  <c r="D398"/>
  <c r="D397" s="1"/>
  <c r="D5" i="43"/>
  <c r="C11" i="27" s="1"/>
  <c r="H32" i="38"/>
  <c r="J32"/>
  <c r="K18" i="8"/>
  <c r="Z28" i="38" s="1"/>
  <c r="Z13" s="1"/>
  <c r="AI235"/>
  <c r="AR235" s="1"/>
  <c r="AG222"/>
  <c r="Z485"/>
  <c r="Z383"/>
  <c r="Y83"/>
  <c r="Y207"/>
  <c r="Z223"/>
  <c r="Y199"/>
  <c r="Z243"/>
  <c r="Z312"/>
  <c r="Z149"/>
  <c r="Z47"/>
  <c r="Z164"/>
  <c r="Z389"/>
  <c r="Z527"/>
  <c r="Z467"/>
  <c r="Z191"/>
  <c r="Z267"/>
  <c r="Z83"/>
  <c r="Z207"/>
  <c r="Z133"/>
  <c r="Z541"/>
  <c r="Z118"/>
  <c r="Z509"/>
  <c r="Z214"/>
  <c r="Z260"/>
  <c r="Z345"/>
  <c r="Z328"/>
  <c r="Z96"/>
  <c r="Z199"/>
  <c r="Z459"/>
  <c r="Z500"/>
  <c r="Z499" s="1"/>
  <c r="Z398"/>
  <c r="Z560"/>
  <c r="Z489"/>
  <c r="Z89"/>
  <c r="Z235"/>
  <c r="Z107"/>
  <c r="F398"/>
  <c r="H398" s="1"/>
  <c r="Q28" i="28"/>
  <c r="I4" i="27"/>
  <c r="I14" s="1"/>
  <c r="G26" i="7"/>
  <c r="AB201" i="38" s="1"/>
  <c r="AC201"/>
  <c r="AC199" s="1"/>
  <c r="D201"/>
  <c r="F201" s="1"/>
  <c r="J398"/>
  <c r="J25" i="7"/>
  <c r="G25"/>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i="10"/>
  <c r="I17" i="9"/>
  <c r="I26"/>
  <c r="I25"/>
  <c r="I24"/>
  <c r="I23"/>
  <c r="I22"/>
  <c r="I21"/>
  <c r="I20"/>
  <c r="I19"/>
  <c r="I18"/>
  <c r="J63" i="8"/>
  <c r="C86" i="27"/>
  <c r="C103" s="1"/>
  <c r="C79"/>
  <c r="C78"/>
  <c r="C77"/>
  <c r="C76"/>
  <c r="C75"/>
  <c r="C74"/>
  <c r="C73"/>
  <c r="C72"/>
  <c r="C71"/>
  <c r="C70"/>
  <c r="C80" s="1"/>
  <c r="C69"/>
  <c r="J67" i="8"/>
  <c r="J66"/>
  <c r="J65"/>
  <c r="J64"/>
  <c r="J62"/>
  <c r="J61"/>
  <c r="J60"/>
  <c r="J59"/>
  <c r="J58"/>
  <c r="J57"/>
  <c r="J56"/>
  <c r="J19"/>
  <c r="J18"/>
  <c r="J17"/>
  <c r="F57"/>
  <c r="G57" s="1"/>
  <c r="C56" i="27"/>
  <c r="C55"/>
  <c r="C54"/>
  <c r="G17" i="7"/>
  <c r="E18"/>
  <c r="G18" s="1"/>
  <c r="J18"/>
  <c r="E19"/>
  <c r="G19" s="1"/>
  <c r="J19"/>
  <c r="G20"/>
  <c r="J20"/>
  <c r="G21"/>
  <c r="D248" i="38"/>
  <c r="D243" s="1"/>
  <c r="J21" i="7"/>
  <c r="E22"/>
  <c r="G22" s="1"/>
  <c r="J22"/>
  <c r="E23"/>
  <c r="G23" s="1"/>
  <c r="J23"/>
  <c r="E24"/>
  <c r="G24" s="1"/>
  <c r="J24"/>
  <c r="J26"/>
  <c r="AB158" i="38"/>
  <c r="AE158" s="1"/>
  <c r="AR158" s="1"/>
  <c r="D158"/>
  <c r="F158" s="1"/>
  <c r="AF565"/>
  <c r="AI565" s="1"/>
  <c r="E561"/>
  <c r="E560" s="1"/>
  <c r="AB69"/>
  <c r="AE69" s="1"/>
  <c r="AR69" s="1"/>
  <c r="AB561"/>
  <c r="AE561" s="1"/>
  <c r="AR561" s="1"/>
  <c r="D561"/>
  <c r="D560" s="1"/>
  <c r="AC565"/>
  <c r="AE565" s="1"/>
  <c r="F58" i="8"/>
  <c r="G58" s="1"/>
  <c r="C57" i="27"/>
  <c r="AF560" i="38"/>
  <c r="AI560" s="1"/>
  <c r="F69"/>
  <c r="J69" s="1"/>
  <c r="E47"/>
  <c r="F47" s="1"/>
  <c r="H47" s="1"/>
  <c r="O13" i="34"/>
  <c r="N13"/>
  <c r="M13"/>
  <c r="L13"/>
  <c r="K13"/>
  <c r="J13"/>
  <c r="I13"/>
  <c r="H13"/>
  <c r="Q13"/>
  <c r="O21" i="31"/>
  <c r="N21"/>
  <c r="M21"/>
  <c r="L21"/>
  <c r="K21"/>
  <c r="J21"/>
  <c r="I21"/>
  <c r="H21"/>
  <c r="F51" i="12"/>
  <c r="F50"/>
  <c r="F49"/>
  <c r="F48"/>
  <c r="F47"/>
  <c r="F46"/>
  <c r="F45"/>
  <c r="F44"/>
  <c r="F43"/>
  <c r="F42"/>
  <c r="F41"/>
  <c r="F40"/>
  <c r="F39"/>
  <c r="F38"/>
  <c r="F37"/>
  <c r="F36"/>
  <c r="F35"/>
  <c r="F34"/>
  <c r="F33"/>
  <c r="F32"/>
  <c r="F31"/>
  <c r="F30"/>
  <c r="F29"/>
  <c r="F28"/>
  <c r="F27"/>
  <c r="F26"/>
  <c r="F25"/>
  <c r="F24"/>
  <c r="F23"/>
  <c r="F22"/>
  <c r="F21"/>
  <c r="F20"/>
  <c r="F19"/>
  <c r="F18"/>
  <c r="F30" i="10"/>
  <c r="AB183" i="38" s="1"/>
  <c r="F29" i="10"/>
  <c r="D322" i="38"/>
  <c r="D312" s="1"/>
  <c r="F28" i="10"/>
  <c r="D100" i="27"/>
  <c r="F27" i="10"/>
  <c r="F26"/>
  <c r="D98" i="27" s="1"/>
  <c r="F25" i="10"/>
  <c r="D97" i="27" s="1"/>
  <c r="F24" i="10"/>
  <c r="AO357" i="38" s="1"/>
  <c r="AQ357" s="1"/>
  <c r="F23" i="10"/>
  <c r="D95" i="27" s="1"/>
  <c r="F22" i="10"/>
  <c r="D94" i="27" s="1"/>
  <c r="F21" i="10"/>
  <c r="D93" i="27" s="1"/>
  <c r="F20" i="10"/>
  <c r="D92" i="27" s="1"/>
  <c r="F19" i="10"/>
  <c r="F18"/>
  <c r="F17"/>
  <c r="E366" i="38"/>
  <c r="F366" s="1"/>
  <c r="F26" i="9"/>
  <c r="F25"/>
  <c r="AJ350" i="38" s="1"/>
  <c r="AJ345" s="1"/>
  <c r="F24" i="9"/>
  <c r="F23"/>
  <c r="E350" i="38" s="1"/>
  <c r="F22" i="9"/>
  <c r="D74" i="27" s="1"/>
  <c r="F21" i="9"/>
  <c r="D73" i="27" s="1"/>
  <c r="F20" i="9"/>
  <c r="F19"/>
  <c r="D71" i="27" s="1"/>
  <c r="F18" i="9"/>
  <c r="F17"/>
  <c r="AP348" i="38" s="1"/>
  <c r="F66" i="8"/>
  <c r="G66"/>
  <c r="AB28" i="38" s="1"/>
  <c r="G64" i="8"/>
  <c r="AB162" i="38" s="1"/>
  <c r="G63" i="8"/>
  <c r="AJ64" i="38"/>
  <c r="AJ47" s="1"/>
  <c r="T10" i="4"/>
  <c r="T31" s="1"/>
  <c r="AG350" i="38"/>
  <c r="AG345" s="1"/>
  <c r="D183"/>
  <c r="F183" s="1"/>
  <c r="I22" i="27"/>
  <c r="Y162" i="38"/>
  <c r="AD317"/>
  <c r="AE317" s="1"/>
  <c r="AR317" s="1"/>
  <c r="D99" i="27"/>
  <c r="E348" i="38"/>
  <c r="F348" s="1"/>
  <c r="AB366"/>
  <c r="AB322"/>
  <c r="AB312" s="1"/>
  <c r="D91" i="27"/>
  <c r="AD349" i="38"/>
  <c r="AE349" s="1"/>
  <c r="AR349" s="1"/>
  <c r="D96" i="27"/>
  <c r="AJ385" i="38"/>
  <c r="AJ383" s="1"/>
  <c r="AM383" s="1"/>
  <c r="AR383" s="1"/>
  <c r="D101" i="27"/>
  <c r="AD322" i="38"/>
  <c r="D77" i="27"/>
  <c r="D70"/>
  <c r="AC348" i="38"/>
  <c r="D78" i="27"/>
  <c r="AB350" i="38"/>
  <c r="D76" i="27"/>
  <c r="AO350" i="38"/>
  <c r="AD348"/>
  <c r="AD350"/>
  <c r="D69" i="27"/>
  <c r="AP45" i="38"/>
  <c r="AP13" s="1"/>
  <c r="F45"/>
  <c r="J45" s="1"/>
  <c r="D72" i="27"/>
  <c r="AD14" i="38"/>
  <c r="AE14" s="1"/>
  <c r="E14"/>
  <c r="F14" s="1"/>
  <c r="D89" i="27"/>
  <c r="AB27" i="38"/>
  <c r="AE27" s="1"/>
  <c r="F27"/>
  <c r="J27" s="1"/>
  <c r="AB21"/>
  <c r="D13"/>
  <c r="D12" s="1"/>
  <c r="D10" i="12"/>
  <c r="D5" s="1"/>
  <c r="C8" i="27" s="1"/>
  <c r="D10" i="9"/>
  <c r="F67" i="8"/>
  <c r="G67"/>
  <c r="AB29" i="38" s="1"/>
  <c r="D10" i="10"/>
  <c r="AB64" i="38"/>
  <c r="AE64" s="1"/>
  <c r="Y64"/>
  <c r="D5" i="9"/>
  <c r="C6" i="27" s="1"/>
  <c r="D40"/>
  <c r="F19" i="8"/>
  <c r="G19"/>
  <c r="F18"/>
  <c r="G18"/>
  <c r="AC28" i="38" s="1"/>
  <c r="Y28"/>
  <c r="Y29"/>
  <c r="E28"/>
  <c r="F28" s="1"/>
  <c r="AC21"/>
  <c r="F21"/>
  <c r="H21" s="1"/>
  <c r="AM560"/>
  <c r="AQ560"/>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O207" s="1"/>
  <c r="V561"/>
  <c r="N208"/>
  <c r="N207" s="1"/>
  <c r="V268"/>
  <c r="P528"/>
  <c r="P527" s="1"/>
  <c r="S468"/>
  <c r="M468"/>
  <c r="L460"/>
  <c r="L528"/>
  <c r="L527" s="1"/>
  <c r="L561"/>
  <c r="N528"/>
  <c r="N527" s="1"/>
  <c r="O200"/>
  <c r="M486"/>
  <c r="V346"/>
  <c r="AA150"/>
  <c r="AA149" s="1"/>
  <c r="L84"/>
  <c r="K261"/>
  <c r="U244"/>
  <c r="S208"/>
  <c r="S244"/>
  <c r="R84"/>
  <c r="R83" s="1"/>
  <c r="N150"/>
  <c r="AA268"/>
  <c r="AA267" s="1"/>
  <c r="AA48"/>
  <c r="O48"/>
  <c r="V48"/>
  <c r="AA200"/>
  <c r="S134"/>
  <c r="L346"/>
  <c r="X84"/>
  <c r="AA261"/>
  <c r="AA260" s="1"/>
  <c r="X261"/>
  <c r="M244"/>
  <c r="M243" s="1"/>
  <c r="U90"/>
  <c r="M261"/>
  <c r="V486"/>
  <c r="S490"/>
  <c r="S489" s="1"/>
  <c r="V528"/>
  <c r="N84"/>
  <c r="N83" s="1"/>
  <c r="X390"/>
  <c r="M460"/>
  <c r="S528"/>
  <c r="S200"/>
  <c r="S384"/>
  <c r="S383" s="1"/>
  <c r="V261"/>
  <c r="R134"/>
  <c r="X200"/>
  <c r="X199" s="1"/>
  <c r="L244"/>
  <c r="K134"/>
  <c r="K133" s="1"/>
  <c r="V215"/>
  <c r="L165"/>
  <c r="M165"/>
  <c r="Q165"/>
  <c r="U108"/>
  <c r="N165"/>
  <c r="N164" s="1"/>
  <c r="V108"/>
  <c r="V107" s="1"/>
  <c r="T528"/>
  <c r="T527" s="1"/>
  <c r="Q48"/>
  <c r="Q47" s="1"/>
  <c r="W268"/>
  <c r="W267" s="1"/>
  <c r="Q346"/>
  <c r="P390"/>
  <c r="P389" s="1"/>
  <c r="P200"/>
  <c r="P199" s="1"/>
  <c r="Q460"/>
  <c r="Q459" s="1"/>
  <c r="T561"/>
  <c r="T560" s="1"/>
  <c r="W97"/>
  <c r="W96" s="1"/>
  <c r="Q97"/>
  <c r="Q96" s="1"/>
  <c r="Q561"/>
  <c r="Q560" s="1"/>
  <c r="O486"/>
  <c r="O485" s="1"/>
  <c r="N468"/>
  <c r="N467" s="1"/>
  <c r="U561"/>
  <c r="X561"/>
  <c r="X560" s="1"/>
  <c r="K313"/>
  <c r="K312" s="1"/>
  <c r="M490"/>
  <c r="U84"/>
  <c r="U83" s="1"/>
  <c r="R313"/>
  <c r="W528"/>
  <c r="W527" s="1"/>
  <c r="W108"/>
  <c r="W107" s="1"/>
  <c r="Q261"/>
  <c r="Q260" s="1"/>
  <c r="T90"/>
  <c r="T89" s="1"/>
  <c r="P244"/>
  <c r="P243" s="1"/>
  <c r="P510"/>
  <c r="P509" s="1"/>
  <c r="O561"/>
  <c r="O560" s="1"/>
  <c r="AA486"/>
  <c r="AA485" s="1"/>
  <c r="S460"/>
  <c r="U490"/>
  <c r="K528"/>
  <c r="O490"/>
  <c r="U346"/>
  <c r="L268"/>
  <c r="L267" s="1"/>
  <c r="N384"/>
  <c r="U119"/>
  <c r="U118" s="1"/>
  <c r="K268"/>
  <c r="M134"/>
  <c r="O134"/>
  <c r="V200"/>
  <c r="V199" s="1"/>
  <c r="N268"/>
  <c r="N267" s="1"/>
  <c r="N48"/>
  <c r="L108"/>
  <c r="L107" s="1"/>
  <c r="S215"/>
  <c r="AA244"/>
  <c r="R208"/>
  <c r="L97"/>
  <c r="AA108"/>
  <c r="AA107" s="1"/>
  <c r="K236"/>
  <c r="K235" s="1"/>
  <c r="X510"/>
  <c r="X509" s="1"/>
  <c r="X313"/>
  <c r="X312" s="1"/>
  <c r="O150"/>
  <c r="O149" s="1"/>
  <c r="L261"/>
  <c r="T244"/>
  <c r="T243" s="1"/>
  <c r="T236"/>
  <c r="T235" s="1"/>
  <c r="W510"/>
  <c r="W509" s="1"/>
  <c r="P384"/>
  <c r="P383" s="1"/>
  <c r="P208"/>
  <c r="P207" s="1"/>
  <c r="W561"/>
  <c r="W560" s="1"/>
  <c r="P490"/>
  <c r="P489" s="1"/>
  <c r="W261"/>
  <c r="W260" s="1"/>
  <c r="P236"/>
  <c r="P235" s="1"/>
  <c r="Q390"/>
  <c r="Q389" s="1"/>
  <c r="T108"/>
  <c r="T107" s="1"/>
  <c r="P268"/>
  <c r="P267" s="1"/>
  <c r="AA528"/>
  <c r="AA527" s="1"/>
  <c r="N215"/>
  <c r="N214" s="1"/>
  <c r="R486"/>
  <c r="R485" s="1"/>
  <c r="X528"/>
  <c r="X527" s="1"/>
  <c r="R561"/>
  <c r="R560" s="1"/>
  <c r="O460"/>
  <c r="O97"/>
  <c r="O96" s="1"/>
  <c r="AA215"/>
  <c r="AA214" s="1"/>
  <c r="L134"/>
  <c r="L133" s="1"/>
  <c r="U134"/>
  <c r="U133" s="1"/>
  <c r="R48"/>
  <c r="Q486"/>
  <c r="Q485" s="1"/>
  <c r="O346"/>
  <c r="AA346"/>
  <c r="K490"/>
  <c r="K489" s="1"/>
  <c r="N561"/>
  <c r="R510"/>
  <c r="R509" s="1"/>
  <c r="V90"/>
  <c r="L390"/>
  <c r="L389" s="1"/>
  <c r="M390"/>
  <c r="K90"/>
  <c r="K89" s="1"/>
  <c r="S150"/>
  <c r="W215"/>
  <c r="W214" s="1"/>
  <c r="P346"/>
  <c r="P561"/>
  <c r="P560" s="1"/>
  <c r="Q215"/>
  <c r="Q214" s="1"/>
  <c r="Q84"/>
  <c r="Q83" s="1"/>
  <c r="T268"/>
  <c r="T267" s="1"/>
  <c r="W48"/>
  <c r="W47" s="1"/>
  <c r="Q236"/>
  <c r="Q235" s="1"/>
  <c r="T84"/>
  <c r="T83" s="1"/>
  <c r="X468"/>
  <c r="X467" s="1"/>
  <c r="V468"/>
  <c r="V467" s="1"/>
  <c r="W399"/>
  <c r="W398" s="1"/>
  <c r="X14"/>
  <c r="X13" s="1"/>
  <c r="AA192"/>
  <c r="O501"/>
  <c r="O500" s="1"/>
  <c r="V329"/>
  <c r="O224"/>
  <c r="O223" s="1"/>
  <c r="Q399"/>
  <c r="Q398" s="1"/>
  <c r="U14"/>
  <c r="U13" s="1"/>
  <c r="M346"/>
  <c r="U399"/>
  <c r="U398" s="1"/>
  <c r="M501"/>
  <c r="Q14"/>
  <c r="Q13" s="1"/>
  <c r="N346"/>
  <c r="Q501"/>
  <c r="Q500" s="1"/>
  <c r="W224"/>
  <c r="W223" s="1"/>
  <c r="L501"/>
  <c r="L500" s="1"/>
  <c r="X192"/>
  <c r="X191" s="1"/>
  <c r="K399"/>
  <c r="K398" s="1"/>
  <c r="AA224"/>
  <c r="T501"/>
  <c r="T500" s="1"/>
  <c r="P329"/>
  <c r="P328" s="1"/>
  <c r="AA14"/>
  <c r="R14"/>
  <c r="R13" s="1"/>
  <c r="O399"/>
  <c r="O398" s="1"/>
  <c r="O329"/>
  <c r="R329"/>
  <c r="R328" s="1"/>
  <c r="K192"/>
  <c r="S224"/>
  <c r="S223" s="1"/>
  <c r="N329"/>
  <c r="N328" s="1"/>
  <c r="N224"/>
  <c r="N223" s="1"/>
  <c r="M329"/>
  <c r="M328" s="1"/>
  <c r="V490"/>
  <c r="V489" s="1"/>
  <c r="L468"/>
  <c r="L467" s="1"/>
  <c r="L486"/>
  <c r="L485" s="1"/>
  <c r="R108"/>
  <c r="R119"/>
  <c r="R118" s="1"/>
  <c r="U97"/>
  <c r="U96" s="1"/>
  <c r="M236"/>
  <c r="M235" s="1"/>
  <c r="V510"/>
  <c r="V509" s="1"/>
  <c r="Q313"/>
  <c r="Q312" s="1"/>
  <c r="T224"/>
  <c r="T223" s="1"/>
  <c r="P192"/>
  <c r="P191" s="1"/>
  <c r="P190" s="1"/>
  <c r="K329"/>
  <c r="K328" s="1"/>
  <c r="K501"/>
  <c r="K500" s="1"/>
  <c r="S329"/>
  <c r="S328" s="1"/>
  <c r="X224"/>
  <c r="X223" s="1"/>
  <c r="P224"/>
  <c r="P223" s="1"/>
  <c r="AA501"/>
  <c r="AA500" s="1"/>
  <c r="T192"/>
  <c r="T191" s="1"/>
  <c r="T190" s="1"/>
  <c r="Q192"/>
  <c r="Q191" s="1"/>
  <c r="N501"/>
  <c r="X501"/>
  <c r="X500" s="1"/>
  <c r="R224"/>
  <c r="U329"/>
  <c r="U328" s="1"/>
  <c r="R346"/>
  <c r="R501"/>
  <c r="R500" s="1"/>
  <c r="L224"/>
  <c r="W192"/>
  <c r="W191" s="1"/>
  <c r="AA329"/>
  <c r="AA328" s="1"/>
  <c r="R399"/>
  <c r="R398" s="1"/>
  <c r="M399"/>
  <c r="M398" s="1"/>
  <c r="N399"/>
  <c r="U501"/>
  <c r="U500" s="1"/>
  <c r="O528"/>
  <c r="O527" s="1"/>
  <c r="O526" s="1"/>
  <c r="S561"/>
  <c r="S560" s="1"/>
  <c r="M528"/>
  <c r="M527" s="1"/>
  <c r="M526" s="1"/>
  <c r="AA84"/>
  <c r="AA83" s="1"/>
  <c r="AA236"/>
  <c r="AA235" s="1"/>
  <c r="K48"/>
  <c r="R236"/>
  <c r="R235" s="1"/>
  <c r="L236"/>
  <c r="L235" s="1"/>
  <c r="Q200"/>
  <c r="Q199" s="1"/>
  <c r="Q528"/>
  <c r="Q527" s="1"/>
  <c r="Q526" s="1"/>
  <c r="P119"/>
  <c r="P118" s="1"/>
  <c r="P90"/>
  <c r="P89" s="1"/>
  <c r="Q384"/>
  <c r="Q383" s="1"/>
  <c r="T468"/>
  <c r="T467" s="1"/>
  <c r="W346"/>
  <c r="Q490"/>
  <c r="Q489" s="1"/>
  <c r="R468"/>
  <c r="R467" s="1"/>
  <c r="AA561"/>
  <c r="AA560" s="1"/>
  <c r="W501"/>
  <c r="W500" s="1"/>
  <c r="T329"/>
  <c r="T328" s="1"/>
  <c r="P501"/>
  <c r="P500" s="1"/>
  <c r="P499" s="1"/>
  <c r="W14"/>
  <c r="W13" s="1"/>
  <c r="M14"/>
  <c r="M13" s="1"/>
  <c r="O14"/>
  <c r="O13" s="1"/>
  <c r="S399"/>
  <c r="S398" s="1"/>
  <c r="M192"/>
  <c r="M191" s="1"/>
  <c r="X399"/>
  <c r="X398" s="1"/>
  <c r="L399"/>
  <c r="L398" s="1"/>
  <c r="V224"/>
  <c r="V223" s="1"/>
  <c r="X329"/>
  <c r="X328" s="1"/>
  <c r="P399"/>
  <c r="P398" s="1"/>
  <c r="K14"/>
  <c r="K13" s="1"/>
  <c r="R192"/>
  <c r="R191" s="1"/>
  <c r="U192"/>
  <c r="U191" s="1"/>
  <c r="U224"/>
  <c r="U223" s="1"/>
  <c r="T14"/>
  <c r="Q224"/>
  <c r="Q223" s="1"/>
  <c r="T399"/>
  <c r="T398" s="1"/>
  <c r="L14"/>
  <c r="L13" s="1"/>
  <c r="S501"/>
  <c r="S500" s="1"/>
  <c r="S499" s="1"/>
  <c r="S192"/>
  <c r="S191" s="1"/>
  <c r="O192"/>
  <c r="O191" s="1"/>
  <c r="AA399"/>
  <c r="AA398" s="1"/>
  <c r="V501"/>
  <c r="V500" s="1"/>
  <c r="M224"/>
  <c r="M223" s="1"/>
  <c r="K224"/>
  <c r="K223" s="1"/>
  <c r="Q329"/>
  <c r="Q328" s="1"/>
  <c r="N14"/>
  <c r="N13" s="1"/>
  <c r="N192"/>
  <c r="N191" s="1"/>
  <c r="V399"/>
  <c r="V398" s="1"/>
  <c r="P14"/>
  <c r="P13" s="1"/>
  <c r="W329"/>
  <c r="W328" s="1"/>
  <c r="V14"/>
  <c r="V13" s="1"/>
  <c r="V192"/>
  <c r="V191" s="1"/>
  <c r="L192"/>
  <c r="S14"/>
  <c r="S13" s="1"/>
  <c r="L329"/>
  <c r="L328" s="1"/>
  <c r="AA541"/>
  <c r="S527"/>
  <c r="S526" s="1"/>
  <c r="R489"/>
  <c r="K527"/>
  <c r="U527"/>
  <c r="U526" s="1"/>
  <c r="K389"/>
  <c r="V527"/>
  <c r="AA459"/>
  <c r="M509"/>
  <c r="V560"/>
  <c r="M383"/>
  <c r="N489"/>
  <c r="O509"/>
  <c r="M459"/>
  <c r="O383"/>
  <c r="S260"/>
  <c r="U389"/>
  <c r="M312"/>
  <c r="U489"/>
  <c r="U260"/>
  <c r="AA509"/>
  <c r="N509"/>
  <c r="L509"/>
  <c r="O235"/>
  <c r="N500"/>
  <c r="M500"/>
  <c r="K383"/>
  <c r="K509"/>
  <c r="O459"/>
  <c r="N383"/>
  <c r="V214"/>
  <c r="U509"/>
  <c r="R383"/>
  <c r="N260"/>
  <c r="O467"/>
  <c r="L312"/>
  <c r="V243"/>
  <c r="L260"/>
  <c r="S459"/>
  <c r="X260"/>
  <c r="R214"/>
  <c r="V383"/>
  <c r="O260"/>
  <c r="U383"/>
  <c r="N235"/>
  <c r="N389"/>
  <c r="N560"/>
  <c r="L459"/>
  <c r="L214"/>
  <c r="R459"/>
  <c r="K485"/>
  <c r="L560"/>
  <c r="X383"/>
  <c r="V235"/>
  <c r="X235"/>
  <c r="R199"/>
  <c r="AA383"/>
  <c r="U467"/>
  <c r="M489"/>
  <c r="U560"/>
  <c r="N243"/>
  <c r="AA191"/>
  <c r="U199"/>
  <c r="K214"/>
  <c r="N312"/>
  <c r="M267"/>
  <c r="X389"/>
  <c r="O312"/>
  <c r="U235"/>
  <c r="R89"/>
  <c r="S199"/>
  <c r="L223"/>
  <c r="L96"/>
  <c r="S214"/>
  <c r="V312"/>
  <c r="K107"/>
  <c r="R260"/>
  <c r="K459"/>
  <c r="S389"/>
  <c r="R312"/>
  <c r="M107"/>
  <c r="N398"/>
  <c r="M485"/>
  <c r="N199"/>
  <c r="R223"/>
  <c r="V328"/>
  <c r="S149"/>
  <c r="M164"/>
  <c r="L243"/>
  <c r="L83"/>
  <c r="O199"/>
  <c r="L191"/>
  <c r="N47"/>
  <c r="K191"/>
  <c r="L164"/>
  <c r="M260"/>
  <c r="U485"/>
  <c r="X489"/>
  <c r="K467"/>
  <c r="N107"/>
  <c r="U267"/>
  <c r="AA489"/>
  <c r="M560"/>
  <c r="O389"/>
  <c r="M83"/>
  <c r="U164"/>
  <c r="N485"/>
  <c r="AA199"/>
  <c r="S207"/>
  <c r="M467"/>
  <c r="X207"/>
  <c r="U207"/>
  <c r="O328"/>
  <c r="K267"/>
  <c r="S467"/>
  <c r="S83"/>
  <c r="S107"/>
  <c r="X164"/>
  <c r="U214"/>
  <c r="AA467"/>
  <c r="M207"/>
  <c r="W164"/>
  <c r="O89"/>
  <c r="L207"/>
  <c r="R389"/>
  <c r="V89"/>
  <c r="O133"/>
  <c r="M389"/>
  <c r="AA96"/>
  <c r="V207"/>
  <c r="R107"/>
  <c r="X485"/>
  <c r="V164"/>
  <c r="M118"/>
  <c r="AA89"/>
  <c r="M149"/>
  <c r="O214"/>
  <c r="N89"/>
  <c r="S164"/>
  <c r="K47"/>
  <c r="X83"/>
  <c r="N149"/>
  <c r="U243"/>
  <c r="X214"/>
  <c r="V133"/>
  <c r="AA118"/>
  <c r="V389"/>
  <c r="O107"/>
  <c r="N96"/>
  <c r="L89"/>
  <c r="K207"/>
  <c r="K199"/>
  <c r="K560"/>
  <c r="S89"/>
  <c r="V96"/>
  <c r="O489"/>
  <c r="V485"/>
  <c r="S133"/>
  <c r="AA47"/>
  <c r="S243"/>
  <c r="V267"/>
  <c r="X267"/>
  <c r="O164"/>
  <c r="R243"/>
  <c r="AA133"/>
  <c r="X243"/>
  <c r="V83"/>
  <c r="L489"/>
  <c r="AA389"/>
  <c r="S485"/>
  <c r="Q164"/>
  <c r="V260"/>
  <c r="K260"/>
  <c r="M199"/>
  <c r="S118"/>
  <c r="K83"/>
  <c r="O243"/>
  <c r="K118"/>
  <c r="L199"/>
  <c r="S312"/>
  <c r="N459"/>
  <c r="S235"/>
  <c r="U312"/>
  <c r="M96"/>
  <c r="R96"/>
  <c r="P164"/>
  <c r="T164"/>
  <c r="V459"/>
  <c r="M89"/>
  <c r="X459"/>
  <c r="M214"/>
  <c r="U459"/>
  <c r="V149"/>
  <c r="S96"/>
  <c r="X107"/>
  <c r="R47"/>
  <c r="S267"/>
  <c r="M133"/>
  <c r="U149"/>
  <c r="R207"/>
  <c r="U47"/>
  <c r="X47"/>
  <c r="U107"/>
  <c r="R133"/>
  <c r="U89"/>
  <c r="V47"/>
  <c r="R164"/>
  <c r="O47"/>
  <c r="R149"/>
  <c r="X89"/>
  <c r="O118"/>
  <c r="L47"/>
  <c r="K149"/>
  <c r="M47"/>
  <c r="L118"/>
  <c r="N133"/>
  <c r="K96"/>
  <c r="X133"/>
  <c r="X96"/>
  <c r="X149"/>
  <c r="O267"/>
  <c r="S47"/>
  <c r="K164"/>
  <c r="O83"/>
  <c r="V118"/>
  <c r="N118"/>
  <c r="X118"/>
  <c r="R267"/>
  <c r="AA207"/>
  <c r="L149"/>
  <c r="K243"/>
  <c r="P366"/>
  <c r="X366"/>
  <c r="X345" s="1"/>
  <c r="M366"/>
  <c r="M345" s="1"/>
  <c r="R366"/>
  <c r="R345" s="1"/>
  <c r="K366"/>
  <c r="K345" s="1"/>
  <c r="W366"/>
  <c r="N366"/>
  <c r="N345" s="1"/>
  <c r="S366"/>
  <c r="S345" s="1"/>
  <c r="O366"/>
  <c r="U366"/>
  <c r="U345" s="1"/>
  <c r="V366"/>
  <c r="V345" s="1"/>
  <c r="Q366"/>
  <c r="Q345" s="1"/>
  <c r="L366"/>
  <c r="L345" s="1"/>
  <c r="J28"/>
  <c r="H28"/>
  <c r="J183"/>
  <c r="H183"/>
  <c r="F312"/>
  <c r="H312" s="1"/>
  <c r="F560"/>
  <c r="H560" s="1"/>
  <c r="J191"/>
  <c r="H191"/>
  <c r="J338"/>
  <c r="H338"/>
  <c r="J313"/>
  <c r="H313"/>
  <c r="H528"/>
  <c r="J528"/>
  <c r="AG190"/>
  <c r="E13"/>
  <c r="E12" s="1"/>
  <c r="F12" s="1"/>
  <c r="H69"/>
  <c r="AD312"/>
  <c r="AD222" s="1"/>
  <c r="H54"/>
  <c r="D118"/>
  <c r="AQ90"/>
  <c r="AQ103"/>
  <c r="AM117"/>
  <c r="AR329"/>
  <c r="AR403"/>
  <c r="AP222"/>
  <c r="AH327"/>
  <c r="AR213"/>
  <c r="AR313"/>
  <c r="AI150"/>
  <c r="AJ89"/>
  <c r="AM89" s="1"/>
  <c r="AI103"/>
  <c r="AB133"/>
  <c r="AE133" s="1"/>
  <c r="AE328"/>
  <c r="AI500"/>
  <c r="AG499"/>
  <c r="AI499" s="1"/>
  <c r="AK499"/>
  <c r="AM499" s="1"/>
  <c r="AM500"/>
  <c r="J44"/>
  <c r="H44"/>
  <c r="AK327"/>
  <c r="AM328"/>
  <c r="J395"/>
  <c r="H395"/>
  <c r="AJ222"/>
  <c r="AN526"/>
  <c r="AQ527"/>
  <c r="AO13"/>
  <c r="AQ13" s="1"/>
  <c r="AQ14"/>
  <c r="AG13"/>
  <c r="AI14"/>
  <c r="AJ83"/>
  <c r="AM85"/>
  <c r="AM119"/>
  <c r="AJ118"/>
  <c r="AQ162"/>
  <c r="AN149"/>
  <c r="AR498"/>
  <c r="AR466"/>
  <c r="AR469"/>
  <c r="AI389"/>
  <c r="AI243"/>
  <c r="AM14"/>
  <c r="AD47"/>
  <c r="F89"/>
  <c r="J89" s="1"/>
  <c r="AI96"/>
  <c r="AI21"/>
  <c r="AM21"/>
  <c r="AM28"/>
  <c r="AE46"/>
  <c r="AM46"/>
  <c r="AQ46"/>
  <c r="AI51"/>
  <c r="AI54"/>
  <c r="AQ62"/>
  <c r="AI85"/>
  <c r="AM88"/>
  <c r="AQ88"/>
  <c r="F90"/>
  <c r="J90" s="1"/>
  <c r="AE103"/>
  <c r="AE36"/>
  <c r="AQ36"/>
  <c r="AI44"/>
  <c r="AQ44"/>
  <c r="AI119"/>
  <c r="AM132"/>
  <c r="F134"/>
  <c r="J134" s="1"/>
  <c r="AE148"/>
  <c r="AQ148"/>
  <c r="AQ150"/>
  <c r="AI162"/>
  <c r="F165"/>
  <c r="J165" s="1"/>
  <c r="AE165"/>
  <c r="AE207"/>
  <c r="AE214"/>
  <c r="AM165"/>
  <c r="AF190"/>
  <c r="AE200"/>
  <c r="AE206"/>
  <c r="AI206"/>
  <c r="AM206"/>
  <c r="AQ206"/>
  <c r="AE244"/>
  <c r="F268"/>
  <c r="J268" s="1"/>
  <c r="AE268"/>
  <c r="AQ485"/>
  <c r="AI489"/>
  <c r="AR489" s="1"/>
  <c r="AC499"/>
  <c r="H113"/>
  <c r="H174"/>
  <c r="AQ23"/>
  <c r="AI23"/>
  <c r="AM15"/>
  <c r="AQ15"/>
  <c r="AI16"/>
  <c r="AM16"/>
  <c r="AQ16"/>
  <c r="AE17"/>
  <c r="AM17"/>
  <c r="AE18"/>
  <c r="AI18"/>
  <c r="AQ18"/>
  <c r="AI19"/>
  <c r="AI20"/>
  <c r="AM20"/>
  <c r="AI22"/>
  <c r="AE24"/>
  <c r="AM24"/>
  <c r="AQ24"/>
  <c r="AI25"/>
  <c r="AM25"/>
  <c r="AQ25"/>
  <c r="AE26"/>
  <c r="AI26"/>
  <c r="AM26"/>
  <c r="AI27"/>
  <c r="AM27"/>
  <c r="AQ27"/>
  <c r="AI29"/>
  <c r="AM29"/>
  <c r="AE31"/>
  <c r="AE30"/>
  <c r="AM30"/>
  <c r="AQ30"/>
  <c r="AE33"/>
  <c r="AI33"/>
  <c r="AM33"/>
  <c r="AI32"/>
  <c r="AM32"/>
  <c r="AQ32"/>
  <c r="AQ35"/>
  <c r="AI35"/>
  <c r="AE35"/>
  <c r="AI34"/>
  <c r="AM34"/>
  <c r="AQ34"/>
  <c r="AQ39"/>
  <c r="AI39"/>
  <c r="AE38"/>
  <c r="AI38"/>
  <c r="AQ38"/>
  <c r="AE37"/>
  <c r="AI37"/>
  <c r="AM37"/>
  <c r="AQ37"/>
  <c r="AI43"/>
  <c r="AQ43"/>
  <c r="AE42"/>
  <c r="AI42"/>
  <c r="AM42"/>
  <c r="AQ42"/>
  <c r="AE41"/>
  <c r="AI41"/>
  <c r="AM41"/>
  <c r="AQ41"/>
  <c r="AI40"/>
  <c r="AR40" s="1"/>
  <c r="AE45"/>
  <c r="AI45"/>
  <c r="AM45"/>
  <c r="AE49"/>
  <c r="AR49" s="1"/>
  <c r="AK47"/>
  <c r="AM51"/>
  <c r="AC83"/>
  <c r="AE85"/>
  <c r="AB107"/>
  <c r="AE117"/>
  <c r="AF107"/>
  <c r="AI117"/>
  <c r="AN107"/>
  <c r="AQ107" s="1"/>
  <c r="AQ117"/>
  <c r="AK133"/>
  <c r="AM134"/>
  <c r="AN133"/>
  <c r="AQ133" s="1"/>
  <c r="AQ134"/>
  <c r="AK149"/>
  <c r="AM149" s="1"/>
  <c r="AM150"/>
  <c r="AM191"/>
  <c r="AJ190"/>
  <c r="AN191"/>
  <c r="AQ191" s="1"/>
  <c r="AQ198"/>
  <c r="AR198" s="1"/>
  <c r="F200"/>
  <c r="H200" s="1"/>
  <c r="E199"/>
  <c r="E190" s="1"/>
  <c r="E106" s="1"/>
  <c r="AK199"/>
  <c r="AM199" s="1"/>
  <c r="AM200"/>
  <c r="F224"/>
  <c r="J224" s="1"/>
  <c r="E223"/>
  <c r="E222" s="1"/>
  <c r="AK223"/>
  <c r="AM223" s="1"/>
  <c r="AM224"/>
  <c r="AR224" s="1"/>
  <c r="AK243"/>
  <c r="AM243" s="1"/>
  <c r="AM244"/>
  <c r="AI268"/>
  <c r="AF267"/>
  <c r="J504"/>
  <c r="H504"/>
  <c r="H216"/>
  <c r="J216"/>
  <c r="H518"/>
  <c r="J518"/>
  <c r="AM23"/>
  <c r="AE23"/>
  <c r="AM19"/>
  <c r="AE19"/>
  <c r="AM22"/>
  <c r="AE22"/>
  <c r="AQ31"/>
  <c r="AI31"/>
  <c r="H224"/>
  <c r="H134"/>
  <c r="F13"/>
  <c r="J13" s="1"/>
  <c r="AR244"/>
  <c r="H13"/>
  <c r="Q14" i="24" l="1"/>
  <c r="I18" i="27" s="1"/>
  <c r="I25" s="1"/>
  <c r="I27" s="1"/>
  <c r="D102" i="10"/>
  <c r="AA366" i="38"/>
  <c r="AA345" s="1"/>
  <c r="D56" i="10"/>
  <c r="T366" i="38"/>
  <c r="T345" s="1"/>
  <c r="AC366"/>
  <c r="M397"/>
  <c r="D5" i="10"/>
  <c r="C7" i="27" s="1"/>
  <c r="D86"/>
  <c r="AQ398" i="38"/>
  <c r="J312"/>
  <c r="AR117"/>
  <c r="W345"/>
  <c r="AE322"/>
  <c r="AR322" s="1"/>
  <c r="AO345"/>
  <c r="AO327" s="1"/>
  <c r="AD366"/>
  <c r="AD357"/>
  <c r="AE357" s="1"/>
  <c r="Y389"/>
  <c r="Y485"/>
  <c r="Y223"/>
  <c r="F500"/>
  <c r="J207"/>
  <c r="H403"/>
  <c r="H132"/>
  <c r="J339"/>
  <c r="H163"/>
  <c r="H542"/>
  <c r="J390"/>
  <c r="J103"/>
  <c r="J330"/>
  <c r="F499"/>
  <c r="AR458"/>
  <c r="AR399"/>
  <c r="AE89"/>
  <c r="AM36"/>
  <c r="AL118"/>
  <c r="AO118"/>
  <c r="AE131"/>
  <c r="AQ131"/>
  <c r="AQ17"/>
  <c r="L190"/>
  <c r="J560"/>
  <c r="H90"/>
  <c r="AN190"/>
  <c r="N499"/>
  <c r="O190"/>
  <c r="H541"/>
  <c r="J541"/>
  <c r="J21"/>
  <c r="H45"/>
  <c r="Y107"/>
  <c r="Y133"/>
  <c r="Y560"/>
  <c r="H268"/>
  <c r="J200"/>
  <c r="AR41"/>
  <c r="AR25"/>
  <c r="AA327"/>
  <c r="K499"/>
  <c r="H27"/>
  <c r="AQ350"/>
  <c r="AE21"/>
  <c r="AE366"/>
  <c r="AR366" s="1"/>
  <c r="Y149"/>
  <c r="J51"/>
  <c r="J244"/>
  <c r="AM267"/>
  <c r="AQ21"/>
  <c r="AE51"/>
  <c r="AG47"/>
  <c r="AO47"/>
  <c r="AO12" s="1"/>
  <c r="AE54"/>
  <c r="AM54"/>
  <c r="AP47"/>
  <c r="AE62"/>
  <c r="AR62" s="1"/>
  <c r="AI62"/>
  <c r="AM62"/>
  <c r="AE150"/>
  <c r="AI207"/>
  <c r="AI15"/>
  <c r="AE16"/>
  <c r="AR16" s="1"/>
  <c r="AI17"/>
  <c r="AM18"/>
  <c r="AE20"/>
  <c r="AR20" s="1"/>
  <c r="AQ26"/>
  <c r="J348"/>
  <c r="H348"/>
  <c r="S327"/>
  <c r="R190"/>
  <c r="Q12"/>
  <c r="Y509"/>
  <c r="Y260"/>
  <c r="Y489"/>
  <c r="F389"/>
  <c r="AR335"/>
  <c r="AE223"/>
  <c r="AI328"/>
  <c r="AE107"/>
  <c r="AR42"/>
  <c r="AR21"/>
  <c r="K190"/>
  <c r="AR268"/>
  <c r="AR39"/>
  <c r="AR24"/>
  <c r="AR17"/>
  <c r="AR23"/>
  <c r="AR200"/>
  <c r="AR165"/>
  <c r="R397"/>
  <c r="U499"/>
  <c r="M499"/>
  <c r="AA526"/>
  <c r="X222"/>
  <c r="R499"/>
  <c r="AM385"/>
  <c r="AR385" s="1"/>
  <c r="AI350"/>
  <c r="AB345"/>
  <c r="AB327" s="1"/>
  <c r="AC560"/>
  <c r="F248"/>
  <c r="H489"/>
  <c r="J509"/>
  <c r="J36"/>
  <c r="H466"/>
  <c r="H221"/>
  <c r="AR501"/>
  <c r="AE389"/>
  <c r="AI312"/>
  <c r="AQ223"/>
  <c r="F96"/>
  <c r="AL13"/>
  <c r="AJ13"/>
  <c r="AI28"/>
  <c r="AE88"/>
  <c r="AO83"/>
  <c r="AM103"/>
  <c r="AR103" s="1"/>
  <c r="AE134"/>
  <c r="AR134" s="1"/>
  <c r="AJ106"/>
  <c r="AM148"/>
  <c r="AR148" s="1"/>
  <c r="F150"/>
  <c r="AF149"/>
  <c r="AH149"/>
  <c r="AM162"/>
  <c r="AE163"/>
  <c r="AR163" s="1"/>
  <c r="AM207"/>
  <c r="AM214"/>
  <c r="AM467"/>
  <c r="AE485"/>
  <c r="AM541"/>
  <c r="J477"/>
  <c r="AE34"/>
  <c r="AR34" s="1"/>
  <c r="H158"/>
  <c r="J158"/>
  <c r="AA171"/>
  <c r="AA164" s="1"/>
  <c r="AC171"/>
  <c r="AB199"/>
  <c r="AB190" s="1"/>
  <c r="AE201"/>
  <c r="AR201" s="1"/>
  <c r="AI214"/>
  <c r="F243"/>
  <c r="J243" s="1"/>
  <c r="D222"/>
  <c r="F222" s="1"/>
  <c r="H222" s="1"/>
  <c r="J328"/>
  <c r="H328"/>
  <c r="AA190"/>
  <c r="X190"/>
  <c r="AA499"/>
  <c r="Q190"/>
  <c r="Q499"/>
  <c r="L526"/>
  <c r="Y312"/>
  <c r="AO222"/>
  <c r="AR330"/>
  <c r="AI133"/>
  <c r="AD397"/>
  <c r="AR344"/>
  <c r="AQ312"/>
  <c r="AO397"/>
  <c r="D29" i="7"/>
  <c r="S12" i="38"/>
  <c r="L12"/>
  <c r="U222"/>
  <c r="W526"/>
  <c r="H165"/>
  <c r="H89"/>
  <c r="AK190"/>
  <c r="AI267"/>
  <c r="AF106"/>
  <c r="AR43"/>
  <c r="AR38"/>
  <c r="AR35"/>
  <c r="AR33"/>
  <c r="AR31"/>
  <c r="V327"/>
  <c r="O345"/>
  <c r="P345"/>
  <c r="O12"/>
  <c r="R12"/>
  <c r="S397"/>
  <c r="O106"/>
  <c r="N222"/>
  <c r="T397"/>
  <c r="T222"/>
  <c r="V499"/>
  <c r="W222"/>
  <c r="Q106"/>
  <c r="AB47"/>
  <c r="AQ45"/>
  <c r="AE350"/>
  <c r="D149"/>
  <c r="F149" s="1"/>
  <c r="AR565"/>
  <c r="Z397"/>
  <c r="Z526"/>
  <c r="Z222"/>
  <c r="Z12"/>
  <c r="Y345"/>
  <c r="Y235"/>
  <c r="Y459"/>
  <c r="F527"/>
  <c r="J469"/>
  <c r="AR509"/>
  <c r="H85"/>
  <c r="AI90"/>
  <c r="AR488"/>
  <c r="AR457"/>
  <c r="AR346"/>
  <c r="AI164"/>
  <c r="AM164"/>
  <c r="AL327"/>
  <c r="AO190"/>
  <c r="AC47"/>
  <c r="AF47"/>
  <c r="AF12" s="1"/>
  <c r="AH47"/>
  <c r="AD83"/>
  <c r="AG83"/>
  <c r="AG12" s="1"/>
  <c r="AL83"/>
  <c r="AI88"/>
  <c r="AP83"/>
  <c r="AP12" s="1"/>
  <c r="AM44"/>
  <c r="F107"/>
  <c r="AC118"/>
  <c r="AK118"/>
  <c r="AM118" s="1"/>
  <c r="AN118"/>
  <c r="AG149"/>
  <c r="AO149"/>
  <c r="AH223"/>
  <c r="AQ467"/>
  <c r="AQ500"/>
  <c r="AQ29"/>
  <c r="AI30"/>
  <c r="H341"/>
  <c r="AB222"/>
  <c r="AE162"/>
  <c r="AB149"/>
  <c r="AC315"/>
  <c r="AA315"/>
  <c r="AA312" s="1"/>
  <c r="AA225"/>
  <c r="AA223" s="1"/>
  <c r="AF225"/>
  <c r="AQ348"/>
  <c r="AP345"/>
  <c r="F350"/>
  <c r="E345"/>
  <c r="AJ327"/>
  <c r="AM327" s="1"/>
  <c r="AM345"/>
  <c r="H366"/>
  <c r="J366"/>
  <c r="AB164"/>
  <c r="AE183"/>
  <c r="AR183" s="1"/>
  <c r="AA248"/>
  <c r="AA243" s="1"/>
  <c r="AC248"/>
  <c r="J201"/>
  <c r="H201"/>
  <c r="D10" i="7"/>
  <c r="K526" i="38"/>
  <c r="Q222"/>
  <c r="T327"/>
  <c r="AB13"/>
  <c r="AB12" s="1"/>
  <c r="H12"/>
  <c r="J12"/>
  <c r="AI345"/>
  <c r="AG327"/>
  <c r="AG526"/>
  <c r="AI527"/>
  <c r="J234"/>
  <c r="H234"/>
  <c r="J62"/>
  <c r="H62"/>
  <c r="AB526"/>
  <c r="AE527"/>
  <c r="AB499"/>
  <c r="AE499" s="1"/>
  <c r="AE500"/>
  <c r="AR500" s="1"/>
  <c r="AR45"/>
  <c r="AR206"/>
  <c r="M327"/>
  <c r="P12"/>
  <c r="P397"/>
  <c r="W190"/>
  <c r="W106" s="1"/>
  <c r="AI13"/>
  <c r="F118"/>
  <c r="F223"/>
  <c r="AK222"/>
  <c r="AM222" s="1"/>
  <c r="AN106"/>
  <c r="AR37"/>
  <c r="AR32"/>
  <c r="AR30"/>
  <c r="AR27"/>
  <c r="AR26"/>
  <c r="AR18"/>
  <c r="AR150"/>
  <c r="AR119"/>
  <c r="AR88"/>
  <c r="AR14"/>
  <c r="O327"/>
  <c r="W327"/>
  <c r="L106"/>
  <c r="P106"/>
  <c r="X12"/>
  <c r="O222"/>
  <c r="V222"/>
  <c r="K397"/>
  <c r="V526"/>
  <c r="O499"/>
  <c r="U190"/>
  <c r="K12"/>
  <c r="W499"/>
  <c r="W397"/>
  <c r="X526"/>
  <c r="P526"/>
  <c r="AC13"/>
  <c r="AC12" s="1"/>
  <c r="AC345"/>
  <c r="D164"/>
  <c r="F164" s="1"/>
  <c r="AM64"/>
  <c r="D75" i="27"/>
  <c r="D102"/>
  <c r="D103" s="1"/>
  <c r="AB560" i="38"/>
  <c r="D199"/>
  <c r="Z190"/>
  <c r="Z106" s="1"/>
  <c r="Z327"/>
  <c r="Y80"/>
  <c r="Y70"/>
  <c r="Y542"/>
  <c r="Y541" s="1"/>
  <c r="Y532"/>
  <c r="Y527" s="1"/>
  <c r="Y63"/>
  <c r="Y47" s="1"/>
  <c r="Y473"/>
  <c r="Y467" s="1"/>
  <c r="Y17"/>
  <c r="Y13" s="1"/>
  <c r="Y506"/>
  <c r="Y500" s="1"/>
  <c r="Y499" s="1"/>
  <c r="Y130"/>
  <c r="Y118" s="1"/>
  <c r="Y452"/>
  <c r="Y398" s="1"/>
  <c r="Y397" s="1"/>
  <c r="Y171"/>
  <c r="Y164" s="1"/>
  <c r="Y248"/>
  <c r="D10" i="40"/>
  <c r="D5" s="1"/>
  <c r="C9" i="27" s="1"/>
  <c r="D45"/>
  <c r="F40" i="8"/>
  <c r="G40" s="1"/>
  <c r="F25"/>
  <c r="G25" s="1"/>
  <c r="F52"/>
  <c r="G52" s="1"/>
  <c r="AD15" i="38"/>
  <c r="AE15" s="1"/>
  <c r="AR15" s="1"/>
  <c r="J213"/>
  <c r="J329"/>
  <c r="F526"/>
  <c r="F267"/>
  <c r="AQ499"/>
  <c r="AR542"/>
  <c r="AR338"/>
  <c r="AQ164"/>
  <c r="AE267"/>
  <c r="AM312"/>
  <c r="I222"/>
  <c r="I106"/>
  <c r="AH12"/>
  <c r="AQ28"/>
  <c r="AE90"/>
  <c r="AM526"/>
  <c r="H527"/>
  <c r="J527"/>
  <c r="H500"/>
  <c r="J500"/>
  <c r="F54" i="8"/>
  <c r="G54" s="1"/>
  <c r="F55"/>
  <c r="G55" s="1"/>
  <c r="D52" i="27"/>
  <c r="J148" i="38"/>
  <c r="H148"/>
  <c r="H260"/>
  <c r="J260"/>
  <c r="H488"/>
  <c r="J488"/>
  <c r="AN327"/>
  <c r="AQ328"/>
  <c r="AR328" s="1"/>
  <c r="AQ51"/>
  <c r="AR51" s="1"/>
  <c r="AN47"/>
  <c r="AQ47" s="1"/>
  <c r="AI541"/>
  <c r="AR541" s="1"/>
  <c r="AF526"/>
  <c r="AI526" s="1"/>
  <c r="N327"/>
  <c r="K327"/>
  <c r="X106"/>
  <c r="R106"/>
  <c r="K222"/>
  <c r="R222"/>
  <c r="N397"/>
  <c r="V397"/>
  <c r="S190"/>
  <c r="S106" s="1"/>
  <c r="W12"/>
  <c r="P222"/>
  <c r="T499"/>
  <c r="T526"/>
  <c r="N526"/>
  <c r="R526"/>
  <c r="AR64"/>
  <c r="AD345"/>
  <c r="AD327" s="1"/>
  <c r="D80" i="27"/>
  <c r="AE560" i="38"/>
  <c r="AR560" s="1"/>
  <c r="Y243"/>
  <c r="Y267"/>
  <c r="Y214"/>
  <c r="Y328"/>
  <c r="Y327" s="1"/>
  <c r="I566"/>
  <c r="AR234"/>
  <c r="AR395"/>
  <c r="AR390"/>
  <c r="AI83"/>
  <c r="F81" i="8"/>
  <c r="G81" s="1"/>
  <c r="F82"/>
  <c r="G82" s="1"/>
  <c r="F93"/>
  <c r="G93" s="1"/>
  <c r="F94"/>
  <c r="G94" s="1"/>
  <c r="F105"/>
  <c r="G105" s="1"/>
  <c r="F106"/>
  <c r="G106" s="1"/>
  <c r="F117"/>
  <c r="G117" s="1"/>
  <c r="F118"/>
  <c r="G118" s="1"/>
  <c r="F133" i="38"/>
  <c r="AD190"/>
  <c r="AL190"/>
  <c r="AM190" s="1"/>
  <c r="D190" i="8"/>
  <c r="D370"/>
  <c r="D310"/>
  <c r="D670"/>
  <c r="D610"/>
  <c r="D850"/>
  <c r="D730"/>
  <c r="F87"/>
  <c r="G87" s="1"/>
  <c r="F88"/>
  <c r="G88" s="1"/>
  <c r="F99"/>
  <c r="G99" s="1"/>
  <c r="F100"/>
  <c r="G100" s="1"/>
  <c r="F111"/>
  <c r="G111" s="1"/>
  <c r="F112"/>
  <c r="G112" s="1"/>
  <c r="F141"/>
  <c r="G141" s="1"/>
  <c r="F142"/>
  <c r="G142" s="1"/>
  <c r="D130" s="1"/>
  <c r="AR260" i="38"/>
  <c r="AF327"/>
  <c r="AI327" s="1"/>
  <c r="AD526"/>
  <c r="AQ267"/>
  <c r="AR528"/>
  <c r="AR221"/>
  <c r="AO526"/>
  <c r="AQ526" s="1"/>
  <c r="AI89"/>
  <c r="AR89" s="1"/>
  <c r="AG397"/>
  <c r="AI397" s="1"/>
  <c r="AR339"/>
  <c r="AJ96"/>
  <c r="AM96" s="1"/>
  <c r="AM389"/>
  <c r="AQ389"/>
  <c r="F83"/>
  <c r="H83" s="1"/>
  <c r="AN397"/>
  <c r="AQ397" s="1"/>
  <c r="AC526"/>
  <c r="AK13"/>
  <c r="AI46"/>
  <c r="AR46" s="1"/>
  <c r="AL47"/>
  <c r="AM47" s="1"/>
  <c r="AK83"/>
  <c r="AM83" s="1"/>
  <c r="AQ85"/>
  <c r="AR85" s="1"/>
  <c r="AM90"/>
  <c r="AQ96"/>
  <c r="AI36"/>
  <c r="AR36" s="1"/>
  <c r="AE44"/>
  <c r="AR44" s="1"/>
  <c r="AM107"/>
  <c r="AO106"/>
  <c r="F119"/>
  <c r="AB118"/>
  <c r="AE118" s="1"/>
  <c r="AG118"/>
  <c r="AM131"/>
  <c r="AR131" s="1"/>
  <c r="AQ132"/>
  <c r="AR132" s="1"/>
  <c r="AL133"/>
  <c r="AM133" s="1"/>
  <c r="AR133" s="1"/>
  <c r="AD149"/>
  <c r="AE149" s="1"/>
  <c r="AI149"/>
  <c r="AP149"/>
  <c r="AQ149" s="1"/>
  <c r="AC190"/>
  <c r="AI191"/>
  <c r="AH199"/>
  <c r="AI199" s="1"/>
  <c r="AH222"/>
  <c r="E397"/>
  <c r="F397" s="1"/>
  <c r="AM485"/>
  <c r="AR485" s="1"/>
  <c r="H60"/>
  <c r="D550" i="8"/>
  <c r="D490"/>
  <c r="D910"/>
  <c r="D790"/>
  <c r="AQ19" i="38"/>
  <c r="AR19" s="1"/>
  <c r="AQ22"/>
  <c r="AR22" s="1"/>
  <c r="AR341"/>
  <c r="D143" i="7"/>
  <c r="D181"/>
  <c r="D219"/>
  <c r="D124"/>
  <c r="D162"/>
  <c r="D200"/>
  <c r="BU3"/>
  <c r="BP3"/>
  <c r="BH3"/>
  <c r="BS3"/>
  <c r="BK3"/>
  <c r="BC3"/>
  <c r="BN3"/>
  <c r="BM3"/>
  <c r="BM3" i="9"/>
  <c r="BL3" i="12"/>
  <c r="BP3" i="8"/>
  <c r="BP3" i="10"/>
  <c r="BP3" i="40"/>
  <c r="BR3" i="12"/>
  <c r="BS3" i="10"/>
  <c r="BC3" i="9"/>
  <c r="BC3" i="8"/>
  <c r="BC3" i="40"/>
  <c r="BF3" i="10"/>
  <c r="BF3" i="43"/>
  <c r="BU3" i="9"/>
  <c r="BT3" i="12"/>
  <c r="BE3" i="8"/>
  <c r="BE3" i="10"/>
  <c r="BE3" i="40"/>
  <c r="BH3" i="9"/>
  <c r="BG3" i="12"/>
  <c r="BK3" i="9"/>
  <c r="BK3" i="8"/>
  <c r="BK3" i="40"/>
  <c r="BN3" i="10"/>
  <c r="BN3" i="9"/>
  <c r="P61" i="43"/>
  <c r="P63"/>
  <c r="P65"/>
  <c r="P67"/>
  <c r="P69"/>
  <c r="P71"/>
  <c r="P73"/>
  <c r="P75"/>
  <c r="P77"/>
  <c r="P79"/>
  <c r="P81"/>
  <c r="P83"/>
  <c r="P85"/>
  <c r="P87"/>
  <c r="P89"/>
  <c r="P91"/>
  <c r="J235" i="38"/>
  <c r="H235"/>
  <c r="H64"/>
  <c r="J64"/>
  <c r="J47" s="1"/>
  <c r="Q327"/>
  <c r="AE83"/>
  <c r="AI107"/>
  <c r="U106"/>
  <c r="AA106"/>
  <c r="M12"/>
  <c r="AA397"/>
  <c r="U327"/>
  <c r="S222"/>
  <c r="R327"/>
  <c r="K106"/>
  <c r="L222"/>
  <c r="O397"/>
  <c r="O566" s="1"/>
  <c r="L327"/>
  <c r="V190"/>
  <c r="V106" s="1"/>
  <c r="N190"/>
  <c r="N106" s="1"/>
  <c r="X327"/>
  <c r="M190"/>
  <c r="M106" s="1"/>
  <c r="X499"/>
  <c r="P327"/>
  <c r="U397"/>
  <c r="U12"/>
  <c r="T106"/>
  <c r="H14"/>
  <c r="J14"/>
  <c r="J150"/>
  <c r="H150"/>
  <c r="AP190"/>
  <c r="AQ190" s="1"/>
  <c r="AQ199"/>
  <c r="AQ243"/>
  <c r="AN222"/>
  <c r="AQ222" s="1"/>
  <c r="AB397"/>
  <c r="AE459"/>
  <c r="AR459" s="1"/>
  <c r="N12"/>
  <c r="L397"/>
  <c r="X397"/>
  <c r="V12"/>
  <c r="M222"/>
  <c r="L499"/>
  <c r="Q397"/>
  <c r="AR357"/>
  <c r="AQ207"/>
  <c r="AR207" s="1"/>
  <c r="AQ214"/>
  <c r="AR214" s="1"/>
  <c r="AE191"/>
  <c r="F459"/>
  <c r="F238"/>
  <c r="AL398"/>
  <c r="AC398"/>
  <c r="H15"/>
  <c r="H383"/>
  <c r="J485"/>
  <c r="J206"/>
  <c r="H501"/>
  <c r="H399"/>
  <c r="H198"/>
  <c r="AI398"/>
  <c r="AM527"/>
  <c r="AR527" s="1"/>
  <c r="H162"/>
  <c r="AN83"/>
  <c r="AQ83" s="1"/>
  <c r="AM350"/>
  <c r="AR350" s="1"/>
  <c r="AE348"/>
  <c r="AR348" s="1"/>
  <c r="F322"/>
  <c r="F561"/>
  <c r="H404"/>
  <c r="H243" l="1"/>
  <c r="AR162"/>
  <c r="AR467"/>
  <c r="AQ118"/>
  <c r="AR54"/>
  <c r="H499"/>
  <c r="J499"/>
  <c r="AO566"/>
  <c r="R566"/>
  <c r="AE526"/>
  <c r="AR526" s="1"/>
  <c r="AR389"/>
  <c r="Y106"/>
  <c r="Y222"/>
  <c r="Y526"/>
  <c r="J222"/>
  <c r="J389"/>
  <c r="H389"/>
  <c r="D70" i="8"/>
  <c r="T29" i="38"/>
  <c r="AP106"/>
  <c r="K566"/>
  <c r="AR107"/>
  <c r="AL106"/>
  <c r="AD28"/>
  <c r="AE28" s="1"/>
  <c r="AE47"/>
  <c r="J96"/>
  <c r="H96"/>
  <c r="J248"/>
  <c r="H248"/>
  <c r="AD106"/>
  <c r="J83"/>
  <c r="AE190"/>
  <c r="AR96"/>
  <c r="S566"/>
  <c r="H107"/>
  <c r="J107"/>
  <c r="H149"/>
  <c r="J149"/>
  <c r="AE171"/>
  <c r="AR171" s="1"/>
  <c r="AC164"/>
  <c r="AC106" s="1"/>
  <c r="AR28"/>
  <c r="AI12"/>
  <c r="AR267"/>
  <c r="Z566"/>
  <c r="W566"/>
  <c r="AI47"/>
  <c r="AE199"/>
  <c r="AK106"/>
  <c r="J397"/>
  <c r="H397"/>
  <c r="AR149"/>
  <c r="AI118"/>
  <c r="AR118" s="1"/>
  <c r="AG106"/>
  <c r="AG566" s="1"/>
  <c r="H119"/>
  <c r="J119"/>
  <c r="AM13"/>
  <c r="AK12"/>
  <c r="AK566" s="1"/>
  <c r="H133"/>
  <c r="J133"/>
  <c r="J526"/>
  <c r="H526"/>
  <c r="D190"/>
  <c r="F190" s="1"/>
  <c r="F199"/>
  <c r="J223"/>
  <c r="H223"/>
  <c r="H350"/>
  <c r="J350"/>
  <c r="AE315"/>
  <c r="AR315" s="1"/>
  <c r="AC312"/>
  <c r="AE312" s="1"/>
  <c r="AR312" s="1"/>
  <c r="X566"/>
  <c r="AR191"/>
  <c r="L566"/>
  <c r="AR199"/>
  <c r="P566"/>
  <c r="AH190"/>
  <c r="T28"/>
  <c r="T13" s="1"/>
  <c r="T12" s="1"/>
  <c r="T566" s="1"/>
  <c r="AL12"/>
  <c r="AR90"/>
  <c r="AR499"/>
  <c r="AB106"/>
  <c r="AE106" s="1"/>
  <c r="AA28"/>
  <c r="AJ12"/>
  <c r="D5" i="7"/>
  <c r="C4" i="27" s="1"/>
  <c r="AA222" i="38"/>
  <c r="J267"/>
  <c r="H267"/>
  <c r="AD29"/>
  <c r="AE29" s="1"/>
  <c r="AR29" s="1"/>
  <c r="D10" i="8"/>
  <c r="D5" s="1"/>
  <c r="C5" i="27" s="1"/>
  <c r="AA29" i="38"/>
  <c r="H164"/>
  <c r="J164"/>
  <c r="AC327"/>
  <c r="AE327" s="1"/>
  <c r="AE345"/>
  <c r="H118"/>
  <c r="J118"/>
  <c r="AE248"/>
  <c r="AR248" s="1"/>
  <c r="AC243"/>
  <c r="F345"/>
  <c r="E327"/>
  <c r="AP327"/>
  <c r="AQ327" s="1"/>
  <c r="AQ345"/>
  <c r="AI225"/>
  <c r="AR225" s="1"/>
  <c r="AF223"/>
  <c r="D57" i="27"/>
  <c r="Y12" i="38"/>
  <c r="Y566" s="1"/>
  <c r="D106"/>
  <c r="H322"/>
  <c r="J322"/>
  <c r="AC397"/>
  <c r="AE398"/>
  <c r="H238"/>
  <c r="J238"/>
  <c r="AN12"/>
  <c r="N566"/>
  <c r="U566"/>
  <c r="M566"/>
  <c r="AR83"/>
  <c r="Q566"/>
  <c r="AQ106"/>
  <c r="H561"/>
  <c r="J561"/>
  <c r="AL397"/>
  <c r="AM398"/>
  <c r="J459"/>
  <c r="H459"/>
  <c r="V566"/>
  <c r="AE397"/>
  <c r="AM106" l="1"/>
  <c r="AR47"/>
  <c r="AB566"/>
  <c r="AE164"/>
  <c r="AR164" s="1"/>
  <c r="J345"/>
  <c r="H345"/>
  <c r="AI190"/>
  <c r="AR190" s="1"/>
  <c r="AH106"/>
  <c r="H190"/>
  <c r="J190"/>
  <c r="AD13"/>
  <c r="AR327"/>
  <c r="C13" i="27"/>
  <c r="AA13" i="38"/>
  <c r="AA12" s="1"/>
  <c r="AA566" s="1"/>
  <c r="AP566"/>
  <c r="F106"/>
  <c r="D566"/>
  <c r="AI223"/>
  <c r="AR223" s="1"/>
  <c r="AF222"/>
  <c r="F327"/>
  <c r="E566"/>
  <c r="F9" i="27" s="1"/>
  <c r="AC222" i="38"/>
  <c r="AE222" s="1"/>
  <c r="AE243"/>
  <c r="AR243" s="1"/>
  <c r="AJ566"/>
  <c r="AM12"/>
  <c r="H199"/>
  <c r="J199"/>
  <c r="AR345"/>
  <c r="AQ12"/>
  <c r="AN566"/>
  <c r="AQ566" s="1"/>
  <c r="AL566"/>
  <c r="AM566" s="1"/>
  <c r="AM397"/>
  <c r="AR397" s="1"/>
  <c r="AR398"/>
  <c r="AI222" l="1"/>
  <c r="AF566"/>
  <c r="F8" i="27"/>
  <c r="F566" i="38"/>
  <c r="AD12"/>
  <c r="AE13"/>
  <c r="AR13" s="1"/>
  <c r="J327"/>
  <c r="H327"/>
  <c r="J106"/>
  <c r="H106"/>
  <c r="AH566"/>
  <c r="AI106"/>
  <c r="AR106" s="1"/>
  <c r="AR222"/>
  <c r="AC566"/>
  <c r="AD566" l="1"/>
  <c r="AE566" s="1"/>
  <c r="AE12"/>
  <c r="AR12" s="1"/>
  <c r="F10" i="27"/>
  <c r="J566" i="38"/>
  <c r="H566"/>
  <c r="AI566"/>
  <c r="AR566" l="1"/>
  <c r="F11"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<sst xmlns="http://schemas.openxmlformats.org/spreadsheetml/2006/main" count="11168" uniqueCount="1760">
  <si>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</si>
  <si>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</si>
  <si>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</si>
  <si>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</si>
  <si>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</si>
  <si>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</si>
  <si>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</si>
  <si>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</si>
  <si>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</si>
  <si>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</si>
  <si>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</si>
  <si>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</si>
  <si>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</si>
  <si>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</si>
  <si>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</si>
  <si>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</si>
  <si>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</si>
  <si>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</si>
  <si>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</si>
  <si>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</si>
  <si>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</si>
  <si>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</si>
  <si>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</si>
  <si>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</si>
  <si>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</si>
  <si>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</si>
  <si>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</si>
  <si>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</si>
  <si>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</si>
  <si>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</si>
  <si>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</si>
  <si>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</si>
  <si>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</si>
  <si>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</si>
  <si>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</si>
  <si>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</si>
  <si>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</si>
  <si>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</si>
  <si>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</si>
  <si>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</si>
  <si>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</si>
  <si>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</si>
  <si>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</si>
  <si>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</si>
  <si>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</si>
  <si>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</si>
  <si>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</si>
  <si>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</si>
  <si>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</si>
  <si>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</si>
  <si>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</si>
  <si>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</si>
  <si>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</si>
  <si>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</si>
  <si>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</si>
  <si>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</si>
  <si>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</si>
  <si>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</si>
  <si>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</si>
  <si>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</si>
  <si>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</si>
  <si>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</si>
  <si>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</si>
  <si>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</si>
  <si>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</si>
  <si>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</si>
  <si>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</si>
  <si>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</si>
  <si>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</si>
  <si>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</si>
  <si>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</si>
  <si>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</si>
  <si>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</si>
  <si>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</si>
  <si>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</si>
  <si>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</si>
  <si>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</si>
  <si>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</si>
  <si>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</si>
  <si>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</si>
  <si>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</si>
  <si>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</si>
  <si>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</si>
  <si>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</si>
  <si>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</si>
  <si>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</si>
  <si>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</si>
  <si>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</si>
  <si>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</si>
  <si>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</si>
  <si>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</si>
  <si>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</si>
  <si>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</si>
  <si>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</si>
  <si>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</si>
  <si>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</si>
  <si>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</si>
  <si>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</si>
  <si>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</si>
  <si>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</si>
  <si>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</si>
  <si>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</si>
  <si>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</si>
  <si>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</si>
  <si>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</si>
  <si>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</si>
  <si>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</si>
  <si>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</si>
  <si>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</si>
  <si>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</si>
  <si>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</si>
  <si>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</si>
  <si>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</si>
  <si>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</si>
  <si>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</si>
  <si>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</si>
  <si>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</si>
  <si>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</si>
  <si>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</si>
  <si>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</si>
  <si>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</si>
  <si>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</si>
  <si>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</si>
  <si>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</si>
  <si>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</si>
  <si>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</si>
  <si>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</si>
  <si>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</si>
  <si>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</si>
  <si>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</si>
  <si>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</si>
  <si>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</si>
  <si>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</si>
  <si>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</si>
  <si>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</si>
  <si>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</si>
  <si>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</si>
  <si>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</si>
  <si>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</si>
  <si>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</si>
  <si>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</si>
  <si>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</si>
  <si>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</si>
  <si>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</si>
  <si>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</si>
  <si>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</si>
  <si>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</si>
  <si>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</si>
  <si>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</si>
  <si>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</si>
  <si>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</si>
  <si>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</si>
  <si>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</si>
  <si>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</si>
  <si>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</si>
  <si>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</si>
  <si>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</si>
  <si>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</si>
  <si>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</si>
  <si>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</si>
  <si>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</si>
  <si>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</si>
  <si>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</si>
  <si>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</si>
  <si>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</si>
  <si>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</si>
  <si>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</si>
  <si>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</si>
  <si>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</si>
  <si>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</si>
  <si>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</si>
  <si>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</si>
  <si>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</si>
  <si>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</si>
  <si>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</si>
  <si>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</si>
  <si>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</si>
  <si>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</si>
  <si>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</si>
  <si>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</si>
  <si>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</si>
  <si>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</si>
  <si>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</si>
  <si>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</si>
  <si>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</si>
  <si>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</si>
  <si>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</si>
  <si>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</si>
  <si>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</si>
  <si>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</si>
  <si>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</si>
  <si>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</si>
  <si>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</si>
  <si>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</si>
  <si>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</si>
  <si>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</si>
  <si>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</si>
  <si>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</si>
  <si>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</si>
  <si>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</si>
  <si>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</si>
  <si>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</si>
  <si>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</si>
  <si>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</si>
  <si>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</si>
  <si>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</si>
  <si>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</si>
  <si>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</si>
  <si>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</si>
  <si>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</si>
  <si>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</si>
  <si>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</si>
  <si>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</si>
  <si>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</si>
  <si>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</si>
  <si>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</si>
  <si>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</si>
  <si>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</si>
  <si>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</si>
  <si>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</si>
  <si>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</si>
  <si>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</si>
  <si>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</si>
  <si>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</si>
  <si>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</si>
  <si>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</si>
  <si>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</si>
  <si>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</si>
  <si>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</si>
  <si>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</si>
  <si>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</si>
  <si>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</si>
  <si>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</si>
  <si>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</si>
  <si>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</si>
  <si>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</si>
  <si>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</si>
  <si>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</si>
  <si>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</si>
  <si>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</si>
  <si>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</si>
  <si>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</si>
  <si>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</si>
  <si>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</si>
  <si>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</si>
  <si>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</si>
  <si>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</si>
  <si>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</si>
  <si>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</si>
  <si>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</si>
  <si>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</si>
  <si>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</si>
  <si>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</si>
  <si>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</si>
  <si>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</si>
  <si>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</si>
  <si>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</si>
  <si>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</si>
  <si>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</si>
  <si>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</si>
  <si>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</si>
  <si>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</si>
  <si>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</si>
  <si>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</si>
  <si>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</si>
  <si>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</si>
  <si>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</si>
  <si>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</si>
  <si>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</si>
  <si>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</si>
  <si>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</si>
  <si>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</si>
  <si>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</si>
  <si>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</si>
  <si>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</si>
  <si>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</si>
  <si>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</si>
  <si>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</si>
  <si>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</si>
  <si>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</si>
  <si>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</si>
  <si>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</si>
  <si>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</si>
  <si>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</si>
  <si>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</si>
  <si>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</si>
  <si>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</si>
  <si>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</si>
  <si>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</si>
  <si>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</si>
  <si>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</si>
  <si>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</si>
  <si>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</si>
  <si>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</si>
  <si>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</si>
  <si>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</si>
  <si>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</si>
  <si>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</si>
  <si>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</si>
  <si>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</si>
  <si>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</si>
  <si>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</si>
  <si>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</si>
  <si>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</si>
  <si>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</si>
  <si>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</si>
  <si>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</si>
  <si>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</si>
  <si>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</si>
  <si>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</si>
  <si>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</si>
  <si>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</si>
  <si>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</si>
  <si>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</si>
  <si>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</si>
  <si>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</si>
  <si>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</si>
  <si>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</si>
  <si>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</si>
  <si>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</si>
  <si>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</si>
  <si>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</si>
  <si>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</si>
  <si>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</si>
  <si>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</si>
  <si>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</si>
  <si>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</si>
  <si>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</si>
  <si>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</si>
  <si>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</si>
  <si>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</si>
  <si>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</si>
  <si>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</si>
  <si>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</si>
  <si>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</si>
  <si>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</si>
  <si>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</si>
  <si>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</si>
  <si>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</si>
  <si>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</si>
  <si>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</si>
  <si>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</si>
  <si>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</si>
  <si>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</si>
  <si>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</si>
  <si>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</si>
  <si>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</si>
  <si>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</si>
  <si>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</si>
  <si>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</si>
  <si>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</si>
  <si>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</si>
  <si>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</si>
  <si>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</si>
  <si>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</si>
  <si>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</si>
  <si>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</si>
  <si>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</si>
  <si>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</si>
  <si>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</si>
  <si>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</si>
  <si>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</si>
  <si>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</si>
  <si>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</si>
  <si>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</si>
  <si>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</si>
  <si>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</si>
  <si>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</si>
  <si>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</si>
  <si>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</si>
  <si>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</si>
  <si>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</si>
  <si>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</si>
  <si>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</si>
  <si>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</si>
  <si>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</si>
  <si>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</si>
  <si>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</si>
  <si>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</si>
  <si>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</si>
  <si>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</si>
  <si>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</si>
  <si>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</si>
  <si>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</si>
  <si>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</si>
  <si>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</si>
  <si>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</si>
  <si>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</si>
  <si>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</si>
  <si>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</si>
  <si>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</si>
  <si>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</si>
  <si>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</si>
  <si>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</si>
  <si>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</si>
  <si>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</si>
  <si>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</si>
  <si>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</si>
  <si>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</si>
  <si>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</si>
  <si>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</si>
  <si>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</si>
  <si>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</si>
  <si>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</si>
  <si>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</si>
  <si>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</si>
  <si>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</si>
  <si>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</si>
  <si>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</si>
  <si>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</si>
  <si>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</si>
  <si>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</si>
  <si>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</si>
  <si>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</si>
  <si>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</si>
  <si>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</si>
  <si>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</si>
  <si>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</si>
  <si>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</si>
  <si>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</si>
  <si>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</si>
  <si>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</si>
  <si>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</si>
  <si>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</si>
  <si>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</si>
  <si>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</si>
  <si>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</si>
  <si>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</si>
  <si>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</si>
  <si>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</si>
  <si>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</si>
  <si>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</si>
  <si>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</si>
  <si>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</si>
  <si>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</si>
  <si>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</si>
  <si>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</si>
  <si>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</si>
  <si>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</si>
  <si>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</si>
  <si>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</si>
  <si>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</si>
  <si>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</si>
  <si>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</si>
  <si>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</si>
  <si>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</si>
  <si>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</si>
  <si>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</si>
  <si>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</si>
  <si>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</si>
  <si>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</si>
  <si>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</si>
  <si>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</si>
  <si>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</si>
  <si>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</si>
  <si>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</si>
  <si>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</si>
  <si>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</si>
  <si>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</si>
  <si>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</si>
  <si>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</si>
  <si>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</si>
  <si>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</si>
  <si>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</si>
  <si>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</si>
  <si>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</si>
  <si>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</si>
  <si>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</si>
  <si>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</si>
  <si>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</si>
  <si>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</si>
  <si>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</si>
  <si>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</si>
  <si>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</si>
  <si>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</si>
  <si>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</si>
  <si>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</si>
  <si>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</si>
  <si>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</si>
  <si>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</si>
  <si>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</si>
  <si>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</si>
  <si>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</si>
  <si>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</si>
  <si>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</si>
  <si>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</si>
  <si>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</si>
  <si>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</si>
  <si>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</si>
  <si>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</si>
  <si>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</si>
  <si>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</si>
  <si>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</si>
  <si>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</si>
  <si>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</si>
  <si>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</si>
  <si>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</si>
  <si>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</si>
  <si>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</si>
  <si>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</si>
  <si>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</si>
  <si>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</si>
  <si>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</si>
  <si>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</si>
  <si>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</si>
  <si>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</si>
  <si>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</si>
  <si>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</si>
  <si>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</si>
  <si>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</si>
  <si>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</si>
  <si>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</si>
  <si>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</si>
  <si>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</si>
  <si>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</si>
  <si>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</si>
  <si>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</si>
  <si>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</si>
  <si>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</si>
  <si>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</si>
  <si>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</si>
  <si>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</si>
  <si>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</si>
  <si>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</si>
  <si>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</si>
  <si>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</si>
  <si>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</si>
  <si>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</si>
  <si>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</si>
  <si>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</si>
  <si>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</si>
  <si>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</si>
  <si>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</si>
  <si>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</si>
  <si>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</si>
  <si>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</si>
  <si>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</si>
  <si>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</si>
  <si>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</si>
  <si>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</si>
  <si>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</si>
  <si>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</si>
  <si>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</si>
  <si>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</si>
  <si>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</si>
  <si>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</si>
  <si>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</si>
  <si>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</si>
  <si>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</si>
  <si>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</si>
  <si>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</si>
  <si>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</si>
  <si>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</si>
  <si>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</si>
  <si>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</si>
  <si>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</si>
  <si>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</si>
  <si>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</si>
  <si>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</si>
  <si>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</si>
  <si>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</si>
  <si>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</si>
  <si>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</si>
  <si>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</si>
  <si>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</si>
  <si>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</si>
  <si>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</si>
  <si>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</si>
  <si>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</si>
  <si>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</si>
  <si>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</si>
  <si>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</si>
  <si>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</si>
  <si>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</si>
  <si>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</si>
  <si>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</si>
  <si>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</si>
  <si>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</si>
  <si>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</si>
  <si>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</si>
  <si>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</si>
  <si>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</si>
  <si>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</si>
  <si>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</si>
  <si>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</si>
  <si>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</si>
  <si>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</si>
  <si>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</si>
  <si>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</si>
  <si>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</si>
  <si>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</si>
  <si>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</si>
  <si>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</si>
  <si>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</si>
  <si>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</si>
  <si>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</si>
  <si>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</si>
  <si>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</si>
  <si>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</si>
  <si>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</si>
  <si>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</si>
  <si>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</si>
  <si>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</si>
  <si>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</si>
  <si>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</si>
  <si>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</si>
  <si>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</si>
  <si>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</si>
  <si>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</si>
  <si>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</si>
  <si>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</si>
  <si>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</si>
  <si>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</si>
  <si>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</si>
  <si>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</si>
  <si>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</si>
  <si>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</si>
  <si>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</si>
  <si>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</si>
  <si>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</si>
  <si>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</si>
  <si>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</si>
  <si>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</si>
  <si>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</si>
  <si>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</si>
  <si>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</si>
  <si>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</si>
  <si>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</si>
  <si>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</si>
  <si>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</si>
  <si>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</si>
  <si>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</si>
  <si>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</si>
  <si>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</si>
  <si>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</si>
  <si>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</si>
  <si>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</si>
  <si>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</si>
  <si>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</si>
  <si>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</si>
  <si>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</si>
  <si>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</si>
  <si>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</si>
  <si>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</si>
  <si>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</si>
  <si>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</si>
  <si>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</si>
  <si>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</si>
  <si>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</si>
  <si>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</si>
  <si>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</si>
  <si>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</si>
  <si>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</si>
  <si>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</si>
  <si>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</si>
  <si>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</si>
  <si>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</si>
  <si>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</si>
  <si>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</si>
  <si>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</si>
  <si>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</si>
  <si>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</si>
  <si>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</si>
  <si>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</si>
  <si>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</si>
  <si>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</si>
  <si>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</si>
  <si>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</si>
  <si>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</si>
  <si>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</si>
  <si>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</si>
  <si>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</si>
  <si>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</si>
  <si>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</si>
  <si>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</si>
  <si>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</si>
  <si>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</si>
  <si>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</si>
  <si>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</si>
  <si>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</si>
  <si>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</si>
  <si>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</si>
  <si>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</si>
  <si>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</si>
  <si>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</si>
  <si>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</si>
  <si>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</si>
  <si>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</si>
  <si>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</si>
  <si>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</si>
  <si>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</si>
  <si>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</si>
  <si>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</si>
  <si>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</si>
  <si>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</si>
  <si>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</si>
  <si>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</si>
  <si>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</si>
  <si>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</si>
  <si>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</si>
  <si>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</si>
  <si>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</si>
  <si>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</si>
  <si>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</si>
  <si>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</si>
  <si>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</si>
  <si>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</si>
  <si>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</si>
  <si>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</si>
  <si>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</si>
  <si>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</si>
  <si>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</si>
  <si>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</si>
  <si>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</si>
  <si>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</si>
  <si>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</si>
  <si>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</si>
  <si>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</si>
  <si>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</si>
  <si>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</si>
  <si>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</si>
  <si>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</si>
  <si>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</si>
  <si>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</si>
  <si>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</si>
  <si>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</si>
  <si>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</si>
  <si>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</si>
  <si>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</si>
  <si>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</si>
  <si>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</si>
  <si>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</si>
  <si>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</si>
  <si>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</si>
  <si>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</si>
  <si>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</si>
  <si>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</si>
  <si>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</si>
  <si>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</si>
  <si>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</si>
  <si>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</si>
  <si>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</si>
  <si>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</si>
  <si>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</si>
  <si>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</si>
  <si>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</si>
  <si>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</si>
  <si>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</si>
  <si>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</si>
  <si>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</si>
  <si>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</si>
  <si>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</si>
  <si>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</si>
  <si>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</si>
  <si>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</si>
  <si>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</si>
  <si>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</si>
  <si>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</si>
  <si>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</si>
  <si>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</si>
  <si>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</si>
  <si>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</si>
  <si>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</si>
  <si>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</si>
  <si>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</si>
  <si>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</si>
  <si>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</si>
  <si>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</si>
  <si>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</si>
  <si>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</si>
  <si>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</si>
  <si>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</si>
  <si>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</si>
  <si>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</si>
  <si>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</si>
  <si>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</si>
  <si>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</si>
  <si>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</si>
  <si>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</si>
  <si>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</si>
  <si>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</si>
  <si>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</si>
  <si>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</si>
  <si>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</si>
  <si>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</si>
  <si>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</si>
  <si>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</si>
  <si>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</si>
  <si>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</si>
  <si>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</si>
  <si>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</si>
  <si>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</si>
  <si>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</si>
  <si>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</si>
  <si>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</si>
  <si>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</si>
  <si>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</si>
  <si>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</si>
  <si>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</si>
  <si>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</si>
  <si>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</si>
  <si>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</si>
  <si>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</si>
  <si>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</si>
  <si>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</si>
  <si>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</si>
  <si>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</si>
  <si>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</si>
  <si>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</si>
  <si>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</si>
  <si>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</si>
  <si>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</si>
  <si>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</si>
  <si>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</si>
  <si>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</si>
  <si>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</si>
  <si>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</si>
  <si>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</si>
  <si>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</si>
  <si>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</si>
  <si>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</si>
  <si>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</si>
  <si>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</si>
  <si>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</si>
  <si>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</si>
  <si>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</si>
  <si>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</si>
  <si>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</si>
  <si>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</si>
  <si>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</si>
  <si>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</si>
  <si>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</si>
  <si>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</si>
  <si>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</si>
  <si>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</si>
  <si>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</si>
  <si>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</si>
  <si>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</si>
  <si>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</si>
  <si>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</si>
  <si>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</si>
  <si>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</si>
  <si>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</si>
  <si>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</si>
  <si>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</si>
  <si>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</si>
  <si>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</si>
  <si>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</si>
  <si>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</si>
  <si>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</si>
  <si>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</si>
  <si>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</si>
  <si>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</si>
  <si>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</si>
  <si>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</si>
  <si>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</si>
  <si>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</si>
  <si>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</si>
  <si>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</si>
  <si>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</si>
  <si>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</si>
  <si>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</si>
  <si>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</si>
  <si>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</si>
  <si>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</si>
  <si>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</si>
  <si>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</si>
  <si>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</si>
  <si>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</si>
  <si>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</si>
  <si>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</si>
  <si>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</si>
  <si>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</si>
  <si>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</si>
  <si>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</si>
  <si>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</si>
  <si>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</si>
  <si>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</si>
  <si>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</si>
  <si>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</si>
  <si>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</si>
  <si>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</si>
  <si>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</si>
  <si>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</si>
  <si>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</si>
  <si>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</si>
  <si>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</si>
  <si>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</si>
  <si>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</si>
  <si>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</si>
  <si>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</si>
  <si>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</si>
  <si>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</si>
  <si>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</si>
  <si>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</si>
  <si>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</si>
  <si>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</si>
  <si>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</si>
  <si>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</si>
  <si>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</si>
  <si>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</si>
  <si>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</si>
  <si>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</si>
  <si>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</si>
  <si>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</si>
  <si>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</si>
  <si>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</si>
  <si>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</si>
  <si>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</si>
  <si>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</si>
  <si>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</si>
  <si>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</si>
  <si>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</si>
  <si>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</si>
  <si>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</si>
  <si>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</si>
  <si>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</si>
  <si>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</si>
  <si>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</si>
  <si>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</si>
  <si>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</si>
  <si>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</si>
  <si>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</si>
  <si>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</si>
  <si>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</si>
  <si>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</si>
  <si>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</si>
  <si>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</si>
  <si>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</si>
  <si>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</si>
  <si>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</si>
  <si>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</si>
  <si>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</si>
  <si>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</si>
  <si>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</si>
  <si>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</si>
  <si>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</si>
  <si>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</si>
  <si>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</si>
  <si>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</si>
  <si>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</si>
  <si>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</si>
  <si>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</si>
  <si>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</si>
  <si>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</si>
  <si>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</si>
  <si>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</si>
  <si>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</si>
  <si>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</si>
  <si>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</si>
  <si>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</si>
  <si>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</si>
  <si>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</si>
  <si>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</si>
  <si>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</si>
  <si>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</si>
  <si>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</si>
  <si>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</si>
  <si>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</si>
  <si>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</si>
  <si>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</si>
  <si>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</si>
  <si>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</si>
  <si>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</si>
  <si>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</si>
  <si>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</si>
  <si>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</si>
  <si>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</si>
  <si>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</si>
  <si>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</si>
  <si>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</si>
  <si>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</si>
  <si>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</si>
  <si>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</si>
  <si>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</si>
  <si>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</si>
  <si>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</si>
  <si>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</si>
  <si>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</si>
  <si>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</si>
  <si>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</si>
  <si>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</si>
  <si>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</si>
  <si>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</si>
  <si>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</si>
  <si>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</si>
  <si>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</si>
  <si>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</si>
  <si>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</si>
  <si>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</si>
  <si>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</si>
  <si>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</si>
  <si>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</si>
  <si>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</si>
  <si>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</si>
  <si>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</si>
  <si>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</si>
  <si>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</si>
  <si>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</si>
  <si>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</si>
  <si>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</si>
  <si>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</si>
  <si>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</si>
  <si>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</si>
  <si>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</si>
  <si>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</si>
  <si>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</si>
  <si>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</si>
  <si>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</si>
  <si>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</si>
  <si>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</si>
  <si>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</si>
  <si>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</si>
  <si>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</si>
  <si>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</si>
  <si>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</si>
  <si>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</si>
  <si>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</si>
  <si>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</si>
  <si>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</si>
  <si>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</si>
  <si>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</si>
  <si>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</si>
  <si>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</si>
  <si>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</si>
  <si>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</si>
  <si>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</si>
  <si>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</si>
  <si>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</si>
  <si>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</si>
  <si>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</si>
  <si>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</si>
  <si>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</si>
  <si>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</si>
  <si>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</si>
  <si>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</si>
  <si>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</si>
  <si>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</si>
  <si>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</si>
  <si>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</si>
  <si>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</si>
  <si>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</si>
  <si>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</si>
  <si>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</si>
  <si>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</si>
  <si>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</si>
  <si>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</si>
  <si>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</si>
  <si>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</si>
  <si>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</si>
  <si>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</si>
  <si>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</si>
  <si>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</si>
  <si>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</si>
  <si>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</si>
  <si>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</si>
  <si>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</si>
  <si>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</si>
  <si>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</si>
  <si>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</si>
  <si>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</si>
  <si>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</si>
  <si>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</si>
  <si>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</si>
  <si>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</si>
  <si>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</si>
  <si>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</si>
  <si>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</si>
  <si>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</si>
  <si>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</si>
  <si>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</si>
  <si>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</si>
  <si>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</si>
  <si>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</si>
  <si>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</si>
  <si>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</si>
  <si>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</si>
  <si>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</si>
  <si>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</si>
  <si>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</si>
  <si>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</si>
  <si>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</si>
  <si>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</si>
  <si>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</si>
  <si>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</si>
  <si>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</si>
  <si>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</si>
  <si>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</si>
  <si>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</si>
  <si>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</si>
  <si>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</si>
  <si>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</si>
  <si>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</si>
  <si>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</si>
  <si>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</si>
  <si>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</si>
  <si>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</si>
  <si>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</si>
  <si>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</si>
  <si>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</si>
  <si>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</si>
  <si>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</si>
  <si>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</si>
  <si>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</si>
  <si>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</si>
  <si>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</si>
  <si>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</si>
  <si>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</si>
  <si>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</si>
  <si>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</si>
  <si>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</si>
  <si>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</si>
  <si>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</si>
  <si>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</si>
  <si>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</si>
  <si>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</si>
  <si>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</si>
  <si>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</si>
  <si>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</si>
  <si>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</si>
  <si>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</si>
  <si>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</si>
  <si>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</si>
  <si>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</si>
  <si>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</si>
  <si>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</si>
  <si>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</si>
  <si>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</si>
  <si>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</si>
  <si>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</si>
  <si>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</si>
  <si>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</si>
  <si>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</si>
  <si>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</si>
  <si>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</si>
  <si>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</si>
  <si>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</si>
  <si>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</si>
  <si>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</si>
  <si>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</si>
  <si>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</si>
  <si>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</si>
  <si>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</si>
  <si>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</si>
  <si>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</si>
  <si>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</si>
  <si>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</si>
  <si>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</si>
  <si>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</si>
  <si>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</si>
  <si>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</si>
  <si>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</si>
  <si>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</si>
  <si>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</si>
  <si>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</si>
  <si>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</si>
  <si>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</si>
  <si>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</si>
  <si>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</si>
  <si>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</si>
  <si>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</si>
  <si>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</si>
  <si>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</si>
  <si>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</si>
  <si>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</si>
  <si>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</si>
  <si>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</si>
  <si>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</si>
  <si>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</si>
  <si>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</si>
  <si>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</si>
  <si>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</si>
  <si>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</si>
  <si>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</si>
  <si>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</si>
  <si>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</si>
  <si>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</si>
  <si>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</si>
  <si>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</si>
  <si>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</si>
  <si>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</si>
  <si>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</si>
  <si>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</si>
  <si>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</si>
  <si>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</si>
  <si>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</si>
  <si>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</si>
  <si>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</si>
  <si>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</si>
  <si>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</si>
  <si>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</si>
  <si>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</si>
  <si>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</si>
  <si>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</si>
  <si>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</si>
  <si>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</si>
  <si>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</si>
  <si>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</si>
  <si>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</si>
  <si>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</si>
  <si>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</si>
  <si>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</si>
  <si>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</si>
  <si>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</si>
  <si>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</si>
  <si>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</si>
  <si>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</si>
  <si>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</si>
  <si>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</si>
  <si>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</si>
  <si>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</si>
  <si>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</si>
  <si>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</si>
  <si>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</si>
  <si>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</si>
  <si>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</si>
  <si>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</si>
  <si>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</si>
  <si>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</si>
  <si>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</si>
  <si>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</si>
  <si>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</si>
  <si>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</si>
  <si>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</si>
  <si>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</si>
  <si>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</si>
  <si>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</si>
  <si>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</si>
  <si>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</si>
  <si>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</si>
  <si>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</si>
  <si>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</si>
  <si>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</si>
  <si>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</si>
  <si>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</si>
  <si>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</si>
  <si>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</si>
  <si>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</si>
  <si>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</si>
  <si>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</si>
  <si>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</si>
  <si>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</si>
  <si>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</si>
  <si>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</si>
  <si>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</si>
  <si>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</si>
  <si>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</si>
  <si>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</si>
  <si>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</si>
  <si>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</si>
  <si>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</si>
  <si>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</si>
  <si>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</si>
  <si>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</si>
  <si>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</si>
  <si>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</si>
  <si>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</si>
  <si>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</si>
  <si>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</si>
  <si>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</si>
  <si>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</si>
  <si>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</si>
  <si>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</si>
  <si>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</si>
  <si>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</si>
  <si>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</si>
  <si>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</si>
  <si>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</si>
  <si>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</si>
  <si>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</si>
  <si>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</si>
  <si>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</si>
  <si>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</si>
  <si>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</si>
  <si>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</si>
  <si>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</si>
  <si>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</si>
  <si>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</si>
  <si>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</si>
  <si>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</si>
  <si>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</si>
  <si>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</si>
  <si>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</si>
  <si>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</si>
  <si>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</si>
  <si>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</si>
  <si>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</si>
  <si>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</si>
  <si>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</si>
  <si>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</si>
  <si>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</si>
  <si>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</si>
  <si>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</si>
  <si>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</si>
  <si>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</si>
  <si>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</si>
  <si>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</si>
  <si>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</si>
  <si>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</si>
  <si>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</si>
  <si>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</si>
  <si>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</si>
  <si>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</si>
  <si>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</si>
  <si>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</si>
  <si>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</si>
  <si>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</si>
  <si>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</si>
  <si>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</si>
  <si>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</si>
  <si>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</si>
  <si>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</si>
  <si>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</si>
  <si>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</si>
  <si>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</si>
  <si>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</si>
  <si>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</si>
  <si>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</si>
  <si>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</si>
  <si>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</si>
  <si>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</si>
  <si>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</si>
  <si>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</si>
  <si>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</si>
  <si>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</si>
  <si>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</si>
  <si>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</si>
  <si>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</si>
  <si>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</si>
  <si>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</si>
  <si>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</si>
  <si>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</si>
  <si>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</si>
  <si>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</si>
  <si>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</si>
  <si>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</si>
  <si>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</si>
  <si>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</si>
  <si>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</si>
  <si>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</si>
  <si>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</si>
  <si>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</si>
  <si>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</si>
  <si>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</si>
  <si>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</si>
  <si>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</si>
  <si>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</si>
  <si>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</si>
  <si>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</si>
  <si>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</si>
  <si>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</si>
  <si>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</si>
  <si>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</si>
  <si>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</si>
  <si>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</si>
  <si>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</si>
  <si>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</si>
  <si>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</si>
  <si>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</si>
  <si>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</si>
  <si>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</si>
  <si>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</si>
  <si>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</si>
  <si>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</si>
  <si>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</si>
  <si>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</si>
  <si>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</si>
  <si>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</si>
  <si>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</si>
  <si>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</si>
  <si>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</si>
  <si>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</si>
  <si>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</si>
  <si>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</si>
  <si>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</si>
  <si>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</si>
  <si>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</si>
  <si>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</si>
  <si>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</si>
  <si>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</si>
  <si>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</si>
  <si>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</si>
  <si>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</si>
  <si>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</si>
  <si>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</si>
  <si>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</si>
  <si>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</si>
  <si>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</si>
  <si>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</si>
  <si>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</si>
  <si>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</si>
  <si>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</si>
  <si>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</si>
  <si>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</si>
  <si>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</si>
  <si>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</si>
  <si>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</si>
  <si>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</si>
  <si>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</si>
  <si>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</si>
  <si>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</si>
  <si>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</si>
  <si>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</si>
  <si>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</si>
  <si>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</si>
  <si>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</si>
  <si>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</si>
  <si>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</si>
  <si>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</si>
  <si>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</si>
  <si>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</si>
  <si>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</si>
  <si>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</si>
  <si>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</si>
  <si>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</si>
  <si>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</si>
  <si>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</si>
  <si>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</si>
  <si>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</si>
  <si>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</si>
  <si>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</si>
  <si>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</si>
  <si>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</si>
  <si>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</si>
  <si>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</si>
  <si>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</si>
  <si>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</si>
  <si>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</si>
  <si>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</si>
  <si>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</si>
  <si>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</si>
  <si>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</si>
  <si>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</si>
  <si>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</si>
  <si>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</si>
  <si>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</si>
  <si>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</si>
  <si>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</si>
  <si>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</si>
  <si>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</si>
  <si>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</si>
  <si>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</si>
  <si>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</si>
  <si>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</si>
  <si>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</si>
  <si>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</si>
  <si>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</si>
  <si>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</si>
  <si>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</si>
  <si>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</si>
  <si>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</si>
  <si>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</si>
  <si>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</si>
  <si>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</si>
  <si>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</si>
  <si>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</si>
  <si>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</si>
  <si>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</si>
  <si>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</si>
  <si>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</si>
  <si>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</si>
  <si>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</si>
  <si>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</si>
  <si>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</si>
  <si>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</si>
  <si>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</si>
  <si>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</si>
  <si>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</si>
  <si>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</si>
  <si>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</si>
  <si>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</si>
  <si>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</si>
  <si>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</si>
  <si>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</si>
  <si>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</si>
  <si>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</si>
  <si>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</si>
  <si>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</si>
  <si>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</si>
  <si>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</si>
  <si>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</si>
  <si>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</si>
  <si>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</si>
  <si>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</si>
  <si>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</si>
  <si>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</si>
  <si>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</si>
  <si>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</si>
  <si>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</si>
  <si>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</si>
  <si>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</si>
  <si>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</si>
  <si>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</si>
  <si>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</si>
  <si>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</si>
  <si>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</si>
  <si>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</si>
  <si>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</si>
  <si>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</si>
  <si>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</si>
  <si>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</si>
  <si>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</si>
  <si>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</si>
  <si>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</si>
  <si>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</si>
  <si>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</si>
  <si>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</si>
  <si>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</si>
  <si>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</si>
  <si>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</si>
  <si>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</si>
  <si>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</si>
  <si>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</si>
  <si>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</si>
  <si>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</si>
  <si>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</si>
  <si>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</si>
  <si>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</si>
  <si>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</si>
  <si>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</si>
  <si>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</si>
  <si>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</si>
  <si>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</si>
  <si>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</si>
  <si>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</si>
  <si>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</si>
  <si>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</si>
  <si>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</si>
  <si>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</si>
  <si>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</si>
  <si>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</si>
  <si>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</si>
  <si>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</si>
  <si>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</si>
  <si>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</si>
  <si>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</si>
  <si>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</si>
  <si>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</si>
  <si>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</si>
  <si>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</si>
  <si>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</si>
  <si>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</si>
  <si>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</si>
  <si>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</si>
  <si>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</si>
  <si>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</si>
  <si>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</si>
  <si>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</si>
  <si>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</si>
  <si>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</si>
  <si>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</si>
  <si>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</si>
  <si>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</si>
  <si>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</si>
  <si>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</si>
  <si>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</si>
  <si>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</si>
  <si>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</si>
  <si>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</si>
  <si>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</si>
  <si>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</si>
  <si>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</si>
  <si>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</si>
  <si>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</si>
  <si>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</si>
  <si>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</si>
  <si>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</si>
  <si>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</si>
  <si>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</si>
  <si>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</si>
  <si>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</si>
  <si>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</si>
  <si>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</si>
  <si>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</si>
  <si>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</si>
  <si>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</si>
  <si>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</si>
  <si>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</si>
  <si>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</si>
  <si>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</si>
  <si>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</si>
  <si>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</si>
  <si>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</si>
  <si>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</si>
  <si>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</si>
  <si>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</si>
  <si>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</si>
  <si>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</si>
  <si>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</si>
  <si>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</si>
  <si>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</si>
  <si>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</si>
  <si>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</si>
  <si>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</si>
  <si>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</si>
  <si>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</si>
  <si>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</si>
  <si>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</si>
  <si>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</si>
  <si>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</si>
  <si>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</si>
  <si>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</si>
  <si>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</si>
  <si>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</si>
  <si>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</si>
  <si>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</si>
  <si>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</si>
  <si>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</si>
  <si>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</si>
  <si>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</si>
  <si>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</si>
  <si>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</si>
  <si>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</si>
  <si>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</si>
  <si>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</si>
  <si>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</si>
  <si>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</si>
  <si>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</si>
  <si>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</si>
  <si>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</si>
  <si>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</si>
  <si>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</si>
  <si>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</si>
  <si>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</si>
  <si>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</si>
  <si>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</si>
  <si>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</si>
  <si>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</si>
  <si>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</si>
  <si>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</si>
  <si>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</si>
  <si>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</si>
  <si>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</si>
  <si>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</si>
  <si>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</si>
  <si>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</si>
  <si>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</si>
  <si>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</si>
  <si>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</si>
  <si>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</si>
  <si>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</si>
  <si>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</si>
  <si>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</si>
  <si>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</si>
  <si>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</si>
  <si>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</si>
  <si>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</si>
  <si>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</si>
  <si>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</si>
  <si>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</si>
  <si>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</si>
  <si>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</si>
  <si>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</si>
  <si>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</si>
  <si>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</si>
  <si>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</si>
  <si>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</si>
  <si>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</si>
  <si>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</si>
  <si>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</si>
  <si>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</si>
  <si>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</si>
  <si>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</si>
  <si>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</si>
  <si>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</si>
  <si>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</si>
  <si>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</si>
  <si>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</si>
  <si>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</si>
  <si>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</si>
  <si>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</si>
  <si>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</si>
  <si>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</si>
  <si>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</si>
  <si>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</si>
  <si>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</si>
  <si>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</si>
  <si>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</si>
  <si>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</si>
  <si>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</si>
  <si>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</si>
  <si>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</si>
  <si>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</si>
  <si>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</si>
  <si>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</si>
  <si>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</si>
  <si>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</si>
  <si>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</si>
  <si>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</si>
  <si>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</si>
  <si>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</si>
  <si>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</si>
  <si>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</si>
  <si>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</si>
  <si>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</si>
  <si>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</si>
  <si>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</si>
  <si>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</si>
  <si>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</si>
  <si>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Fortalecida la estructura organizativa de la oficina del abogado gneral</t>
  </si>
  <si>
    <t xml:space="preserve">100% del patrimonio protegido </t>
  </si>
  <si>
    <t>11.a.1</t>
  </si>
  <si>
    <t>Proporcionar elementos para la representacion a nivel nacional</t>
  </si>
  <si>
    <t>Se vuelve necesaria la contratacion de Personal bajo esta modalidad</t>
  </si>
  <si>
    <t>contratos</t>
  </si>
  <si>
    <t>representacion ante grupos estatales</t>
  </si>
  <si>
    <t>oficina del abogao general, secretaria de personal, finanzas, tesoreria.</t>
  </si>
  <si>
    <t>Representado la UNAH, a traves de la representacion de documentos legales en las instancias pertinentes</t>
  </si>
  <si>
    <t>numero de documentos</t>
  </si>
  <si>
    <t>11.b.1</t>
  </si>
  <si>
    <t>Cumplir con las exigencias de ley, a fin de que que cada abogado presente sus escrito de manera correcta</t>
  </si>
  <si>
    <t>Mantener los recursos necesarios para la elaboracion de los documentos legales como timbres autenticas y demas insumos</t>
  </si>
  <si>
    <t>facturas de compras, cotizaciones, copias de autenticas</t>
  </si>
  <si>
    <t>personal administrativo, asesores legales que laborand en esta unidad</t>
  </si>
  <si>
    <t>oficina del abogado general, finanzas</t>
  </si>
  <si>
    <t>Eficientando los proceso administrativos y judiciales de la UNAH</t>
  </si>
  <si>
    <t>100% de los procesos atendidos</t>
  </si>
  <si>
    <t>11.c.1</t>
  </si>
  <si>
    <t>Crear un ambiente adecuado para el mejoramiento de las funciones y actividades, para cumplir con los objetivos trazados</t>
  </si>
  <si>
    <t>contar con el equipo  tecnologico necesario, mejorar las condiciones actuales, agilizar las actividades de esta unidad creando el adecuado ambiente</t>
  </si>
  <si>
    <t>solicitud de compras, cotizaciones, facturas de compras, actas de recepcion, producto</t>
  </si>
  <si>
    <t>todo el personal que la labora en esta unidad</t>
  </si>
  <si>
    <t>oficina del abogado general, compras, finanzas, tesoreria</t>
  </si>
  <si>
    <t>11.d.c.</t>
  </si>
  <si>
    <t>Gestionar tramites administrativos para que se efectue la representacion legal de la UNAH, a nivel nacional</t>
  </si>
  <si>
    <t>proporcionar condiciones adecuadas para el traslado de los representantes legales, hasta el lugar de las audiencias,c asos</t>
  </si>
  <si>
    <t>solicitud de viaticos, copias de cheques, liquidaciones, informes que presenten procuradores</t>
  </si>
  <si>
    <t>personal permanente, servicios profesionales, motoristas</t>
  </si>
  <si>
    <t>oficina del abogado general, finanzas, tesoreria, auditoria</t>
  </si>
  <si>
    <t>12.a.1</t>
  </si>
  <si>
    <t>Desarrollar 2 capacitaciones en Derecho Laboral para el personal de esta oficina</t>
  </si>
  <si>
    <t>Mejorar las competencias y conocimiento de los asistentes legales</t>
  </si>
  <si>
    <t>Diplomas, titulos de participacion</t>
  </si>
  <si>
    <t>Abogados</t>
  </si>
  <si>
    <t>Abogado General</t>
  </si>
  <si>
    <t xml:space="preserve">Representada la UNAH en los Juzgados para atender las demandas judiciales a nivel nacional con el fin de procurar el cumplimiento, del orden juridico de la universidad, con representacion judicial </t>
  </si>
  <si>
    <t>atender las audiencias en los juzgados compentes</t>
  </si>
  <si>
    <t>Representar la UNAH</t>
  </si>
  <si>
    <t>demandas</t>
  </si>
  <si>
    <t>UNAH</t>
  </si>
  <si>
    <t>abogado general, asistentes legales</t>
  </si>
  <si>
    <t>Garantizada la seguridad juridica en los Actos de la UNAH; asi como velar porque las acciones y gobernabilidad se sealicen conforme a derecho y especificamente a la normativa de la UNAH</t>
  </si>
  <si>
    <t>convenios, pliegos de licitacion, revisiones</t>
  </si>
  <si>
    <t>revision de escritos, correcciones, pliegos de licitacion, reuniones, dictamen</t>
  </si>
  <si>
    <t>agilizar representacion de la UNAH</t>
  </si>
  <si>
    <t>oficios</t>
  </si>
  <si>
    <t>vra, vri, Finanzas, Rectoria</t>
  </si>
  <si>
    <t>11.d.1</t>
  </si>
  <si>
    <t>camisetas para uso del personal</t>
  </si>
  <si>
    <t>AUTENTICAS</t>
  </si>
  <si>
    <t>MANTENIMIENTO Y REPARACION DE EQUIPOS</t>
  </si>
  <si>
    <t>OTROS SERVICIOS PROFESIONALES</t>
  </si>
  <si>
    <t>OTROS SERVICIOS COMERCIALES</t>
  </si>
  <si>
    <t>Tintas para copiadora, impresora</t>
  </si>
  <si>
    <t>Gestionar tramites administrativos para que se efectue la representacion legal de la UNAH, a nivel nacional.</t>
  </si>
  <si>
    <t>Mejorar los procesos de la Representacion Legal</t>
  </si>
  <si>
    <t>escritos relacionados con demandas, conciliaciones, dictamenes</t>
  </si>
  <si>
    <t xml:space="preserve">25 personas capacitadas </t>
  </si>
  <si>
    <t>Fortalecidas las competencias del personal de legales</t>
  </si>
  <si>
    <t xml:space="preserve">Pago de mensualidad de cable </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</si>
</sst>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78">
    <font>
      <sz val="11"/>
      <color theme="1"/>
      <name val="Calibri"/>
      <family val="2"/>
      <scheme val="minor"/>
    </font>
    <font>
      <sz val="9"/>
      <name val="Times New Roman"/>
      <family val="1"/>
    </font>
    <font>
      <b/>
      <sz val="9"/>
      <name val="Times New Roman"/>
      <family val="1"/>
    </font>
    <font>
      <sz val="12"/>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name val="Calibri"/>
      <family val="2"/>
    </font>
    <font>
      <b/>
      <sz val="12"/>
      <name val="Calibri"/>
      <family val="2"/>
    </font>
    <font>
      <sz val="11"/>
      <name val="Calibri"/>
      <family val="2"/>
    </font>
    <font>
      <sz val="12"/>
      <color indexed="8"/>
      <name val="Calibri"/>
      <family val="2"/>
    </font>
    <font>
      <sz val="12"/>
      <name val="Arial"/>
      <family val="2"/>
    </font>
    <font>
      <b/>
      <sz val="16"/>
      <color indexed="56"/>
      <name val="Calibri"/>
      <family val="2"/>
    </font>
    <font>
      <sz val="11"/>
      <color indexed="56"/>
      <name val="Calibri"/>
      <family val="2"/>
    </font>
    <font>
      <sz val="12"/>
      <color indexed="56"/>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b/>
      <sz val="11"/>
      <color theme="1"/>
      <name val="Calibri"/>
      <family val="2"/>
      <scheme val="minor"/>
    </font>
    <font>
      <sz val="11"/>
      <name val="Calibri"/>
      <family val="2"/>
      <scheme val="minor"/>
    </font>
    <font>
      <sz val="8"/>
      <name val="Calibri"/>
      <family val="2"/>
      <scheme val="minor"/>
    </font>
    <font>
      <sz val="9"/>
      <color theme="1"/>
      <name val="Times New Roman"/>
      <family val="1"/>
    </font>
    <font>
      <b/>
      <sz val="11"/>
      <color theme="3" tint="-0.499984740745262"/>
      <name val="Calibri"/>
      <family val="2"/>
      <scheme val="minor"/>
    </font>
    <font>
      <b/>
      <sz val="11"/>
      <name val="Calibri"/>
      <family val="2"/>
      <scheme val="minor"/>
    </font>
    <font>
      <sz val="12"/>
      <color theme="1"/>
      <name val="Times New Roman"/>
      <family val="1"/>
    </font>
    <font>
      <sz val="12"/>
      <color theme="1"/>
      <name val="Calibri"/>
      <family val="2"/>
      <scheme val="minor"/>
    </font>
    <font>
      <sz val="11"/>
      <color theme="3"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2"/>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1"/>
      <color theme="0"/>
      <name val="Arial"/>
      <family val="2"/>
    </font>
    <font>
      <sz val="11"/>
      <color theme="1"/>
      <name val="Calibri"/>
      <family val="2"/>
    </font>
    <font>
      <b/>
      <sz val="12"/>
      <color theme="3" tint="-0.499984740745262"/>
      <name val="Calibri"/>
      <family val="2"/>
      <scheme val="minor"/>
    </font>
    <font>
      <sz val="12"/>
      <color indexed="8"/>
      <name val="Calibri"/>
      <family val="2"/>
      <scheme val="minor"/>
    </font>
    <font>
      <b/>
      <sz val="10"/>
      <color theme="3" tint="-0.249977111117893"/>
      <name val="Arial"/>
      <family val="2"/>
    </font>
    <font>
      <b/>
      <sz val="10"/>
      <color theme="0"/>
      <name val="Calibri"/>
      <family val="2"/>
    </font>
    <font>
      <b/>
      <sz val="12"/>
      <color theme="0"/>
      <name val="Calibri"/>
      <family val="2"/>
    </font>
    <font>
      <sz val="20"/>
      <color theme="1"/>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1"/>
      <name val="Arial"/>
      <family val="2"/>
    </font>
    <font>
      <b/>
      <sz val="24"/>
      <color theme="0"/>
      <name val="Calibri"/>
      <family val="2"/>
      <scheme val="minor"/>
    </font>
    <font>
      <b/>
      <sz val="11"/>
      <color theme="0"/>
      <name val="Calibri"/>
      <family val="2"/>
    </font>
    <font>
      <b/>
      <sz val="14"/>
      <color theme="4" tint="-0.499984740745262"/>
      <name val="Arial"/>
      <family val="2"/>
    </font>
    <font>
      <b/>
      <sz val="11"/>
      <color theme="4" tint="-0.499984740745262"/>
      <name val="Calibri"/>
      <family val="2"/>
    </font>
    <font>
      <b/>
      <sz val="12"/>
      <color theme="4" tint="-0.499984740745262"/>
      <name val="Calibri"/>
      <family val="2"/>
      <scheme val="minor"/>
    </font>
    <font>
      <b/>
      <sz val="12"/>
      <color theme="3"/>
      <name val="Calibri"/>
      <family val="2"/>
      <scheme val="minor"/>
    </font>
    <font>
      <u val="singleAccounting"/>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
      <patternFill patternType="solid">
        <fgColor theme="3" tint="0.79998168889431442"/>
        <bgColor indexed="64"/>
      </patternFill>
    </fill>
    <fill>
      <patternFill patternType="solid">
        <fgColor theme="3" tint="-0.499984740745262"/>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0">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5"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4" fillId="0" borderId="0" applyFont="0" applyFill="0" applyBorder="0" applyAlignment="0" applyProtection="0"/>
    <xf numFmtId="0" fontId="4" fillId="0" borderId="0"/>
    <xf numFmtId="0" fontId="30" fillId="0" borderId="0"/>
    <xf numFmtId="0" fontId="15" fillId="0" borderId="0"/>
    <xf numFmtId="0" fontId="4" fillId="0" borderId="0"/>
    <xf numFmtId="9" fontId="30"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cellStyleXfs>
  <cellXfs count="624">
    <xf numFmtId="0" fontId="0" fillId="0" borderId="0" xfId="0"/>
    <xf numFmtId="0" fontId="35" fillId="4" borderId="0" xfId="0" applyFont="1" applyFill="1"/>
    <xf numFmtId="0" fontId="3" fillId="4" borderId="0" xfId="0" applyFont="1" applyFill="1"/>
    <xf numFmtId="0" fontId="2" fillId="4" borderId="0" xfId="0" applyFont="1" applyFill="1" applyBorder="1" applyAlignment="1">
      <alignment horizontal="left" vertical="top" wrapText="1"/>
    </xf>
    <xf numFmtId="0" fontId="36" fillId="4" borderId="0" xfId="0" applyFont="1" applyFill="1" applyBorder="1" applyAlignment="1">
      <alignment vertical="top" wrapText="1"/>
    </xf>
    <xf numFmtId="0" fontId="36" fillId="4" borderId="0" xfId="0" applyFont="1" applyFill="1" applyBorder="1" applyAlignment="1">
      <alignment horizontal="justify" vertical="top" wrapText="1"/>
    </xf>
    <xf numFmtId="0" fontId="3" fillId="4" borderId="0" xfId="0" applyFont="1" applyFill="1" applyAlignment="1">
      <alignment horizontal="center"/>
    </xf>
    <xf numFmtId="9" fontId="35" fillId="4" borderId="0" xfId="0" applyNumberFormat="1" applyFont="1" applyFill="1"/>
    <xf numFmtId="0" fontId="35" fillId="4" borderId="2" xfId="0" applyFont="1" applyFill="1" applyBorder="1"/>
    <xf numFmtId="0" fontId="35" fillId="4" borderId="0" xfId="0" applyFont="1" applyFill="1" applyBorder="1"/>
    <xf numFmtId="0" fontId="0" fillId="0" borderId="0" xfId="0" applyAlignment="1">
      <alignment vertical="top" wrapText="1"/>
    </xf>
    <xf numFmtId="0" fontId="2" fillId="4" borderId="3" xfId="0" applyFont="1" applyFill="1" applyBorder="1" applyAlignment="1">
      <alignment horizontal="center" wrapText="1"/>
    </xf>
    <xf numFmtId="0" fontId="1" fillId="4" borderId="3" xfId="0" applyFont="1" applyFill="1" applyBorder="1" applyAlignment="1">
      <alignment horizontal="center" vertical="top" wrapText="1"/>
    </xf>
    <xf numFmtId="41" fontId="2" fillId="4" borderId="0" xfId="0" applyNumberFormat="1" applyFont="1" applyFill="1" applyBorder="1" applyAlignment="1">
      <alignment horizontal="center" wrapText="1"/>
    </xf>
    <xf numFmtId="0" fontId="11" fillId="4" borderId="4" xfId="0" applyFont="1" applyFill="1" applyBorder="1" applyAlignment="1">
      <alignment horizontal="center" vertical="center" wrapText="1"/>
    </xf>
    <xf numFmtId="0" fontId="13" fillId="4" borderId="4" xfId="0" applyFont="1" applyFill="1" applyBorder="1" applyAlignment="1">
      <alignment horizontal="justify" vertical="top"/>
    </xf>
    <xf numFmtId="41" fontId="13" fillId="4" borderId="4" xfId="0" applyNumberFormat="1" applyFont="1" applyFill="1" applyBorder="1" applyAlignment="1">
      <alignment horizontal="justify" vertical="top"/>
    </xf>
    <xf numFmtId="41" fontId="13" fillId="4" borderId="4" xfId="0" applyNumberFormat="1" applyFont="1" applyFill="1" applyBorder="1" applyAlignment="1">
      <alignment horizontal="left" vertical="top" wrapText="1"/>
    </xf>
    <xf numFmtId="170" fontId="13" fillId="4" borderId="4" xfId="0" applyNumberFormat="1" applyFont="1" applyFill="1" applyBorder="1" applyAlignment="1">
      <alignment horizontal="center" vertical="top"/>
    </xf>
    <xf numFmtId="41" fontId="13" fillId="4" borderId="4" xfId="0" applyNumberFormat="1" applyFont="1" applyFill="1" applyBorder="1" applyAlignment="1">
      <alignment horizontal="justify" vertical="top" wrapText="1"/>
    </xf>
    <xf numFmtId="0" fontId="1" fillId="4" borderId="4" xfId="0" applyFont="1" applyFill="1" applyBorder="1" applyAlignment="1">
      <alignment horizontal="justify" vertical="top"/>
    </xf>
    <xf numFmtId="0" fontId="1" fillId="4" borderId="4" xfId="0" applyFont="1" applyFill="1" applyBorder="1" applyAlignment="1">
      <alignment horizontal="center" vertical="top" wrapText="1"/>
    </xf>
    <xf numFmtId="41" fontId="1" fillId="4" borderId="4" xfId="0" applyNumberFormat="1" applyFont="1" applyFill="1" applyBorder="1" applyAlignment="1">
      <alignment horizontal="center" vertical="top" wrapText="1"/>
    </xf>
    <xf numFmtId="41" fontId="1" fillId="4" borderId="4" xfId="0" applyNumberFormat="1" applyFont="1" applyFill="1" applyBorder="1" applyAlignment="1">
      <alignment horizontal="justify" vertical="top"/>
    </xf>
    <xf numFmtId="170" fontId="1" fillId="4" borderId="4" xfId="0" applyNumberFormat="1" applyFont="1" applyFill="1" applyBorder="1" applyAlignment="1">
      <alignment horizontal="center" vertical="top"/>
    </xf>
    <xf numFmtId="0" fontId="37" fillId="0" borderId="4" xfId="0" applyFont="1" applyBorder="1" applyAlignment="1">
      <alignment horizontal="justify" vertical="top" wrapText="1"/>
    </xf>
    <xf numFmtId="0" fontId="37" fillId="0" borderId="5" xfId="0" applyFont="1" applyBorder="1" applyAlignment="1">
      <alignment horizontal="justify" vertical="top"/>
    </xf>
    <xf numFmtId="41" fontId="1" fillId="4" borderId="5" xfId="0" applyNumberFormat="1" applyFont="1" applyFill="1" applyBorder="1" applyAlignment="1">
      <alignment horizontal="center" vertical="top" wrapText="1"/>
    </xf>
    <xf numFmtId="0" fontId="37" fillId="0" borderId="5" xfId="0" applyFont="1" applyBorder="1" applyAlignment="1">
      <alignment horizontal="justify" vertical="top" wrapText="1"/>
    </xf>
    <xf numFmtId="41" fontId="38" fillId="5" borderId="6" xfId="0" applyNumberFormat="1" applyFont="1" applyFill="1" applyBorder="1" applyAlignment="1">
      <alignment horizontal="right" vertical="center"/>
    </xf>
    <xf numFmtId="41" fontId="38" fillId="5" borderId="6" xfId="10" applyNumberFormat="1" applyFont="1" applyFill="1" applyBorder="1" applyAlignment="1">
      <alignment horizontal="center" vertical="center"/>
    </xf>
    <xf numFmtId="44" fontId="38" fillId="4" borderId="0" xfId="10" applyFont="1" applyFill="1" applyAlignment="1">
      <alignment horizontal="center" vertical="center"/>
    </xf>
    <xf numFmtId="0" fontId="10" fillId="4" borderId="4" xfId="0" applyFont="1" applyFill="1" applyBorder="1" applyAlignment="1">
      <alignment horizontal="center" vertical="top" wrapText="1"/>
    </xf>
    <xf numFmtId="0" fontId="39" fillId="4" borderId="0" xfId="0" applyFont="1" applyFill="1" applyAlignment="1"/>
    <xf numFmtId="41" fontId="3" fillId="4" borderId="4" xfId="0" applyNumberFormat="1" applyFont="1" applyFill="1" applyBorder="1" applyAlignment="1">
      <alignment horizontal="justify" vertical="top"/>
    </xf>
    <xf numFmtId="41" fontId="3" fillId="4" borderId="4" xfId="0" applyNumberFormat="1" applyFont="1" applyFill="1" applyBorder="1" applyAlignment="1">
      <alignment horizontal="center" vertical="top" wrapText="1"/>
    </xf>
    <xf numFmtId="41" fontId="40" fillId="0" borderId="4" xfId="0" applyNumberFormat="1" applyFont="1" applyBorder="1" applyAlignment="1">
      <alignment horizontal="justify" vertical="top" wrapText="1"/>
    </xf>
    <xf numFmtId="41" fontId="40" fillId="0" borderId="5" xfId="0" applyNumberFormat="1" applyFont="1" applyBorder="1" applyAlignment="1">
      <alignment horizontal="justify" vertical="top"/>
    </xf>
    <xf numFmtId="41" fontId="12" fillId="4" borderId="6" xfId="0" applyNumberFormat="1" applyFont="1" applyFill="1" applyBorder="1" applyAlignment="1">
      <alignment horizontal="center" wrapText="1"/>
    </xf>
    <xf numFmtId="0" fontId="10" fillId="4" borderId="4" xfId="0" applyFont="1" applyFill="1" applyBorder="1" applyAlignment="1">
      <alignment horizontal="left" vertical="top" wrapText="1"/>
    </xf>
    <xf numFmtId="0" fontId="41" fillId="0" borderId="4" xfId="0" applyFont="1" applyBorder="1" applyAlignment="1">
      <alignment vertical="top" wrapText="1"/>
    </xf>
    <xf numFmtId="0" fontId="22" fillId="0" borderId="1" xfId="15" applyFont="1" applyBorder="1" applyAlignment="1">
      <alignment vertical="top" wrapText="1"/>
    </xf>
    <xf numFmtId="0" fontId="3" fillId="4" borderId="4" xfId="0" applyFont="1" applyFill="1" applyBorder="1" applyAlignment="1">
      <alignment horizontal="justify" vertical="top"/>
    </xf>
    <xf numFmtId="0" fontId="3" fillId="4" borderId="4" xfId="0" applyFont="1" applyFill="1" applyBorder="1" applyAlignment="1">
      <alignment vertical="top" wrapText="1"/>
    </xf>
    <xf numFmtId="169" fontId="3" fillId="4" borderId="4" xfId="0" applyNumberFormat="1" applyFont="1" applyFill="1" applyBorder="1" applyAlignment="1">
      <alignment horizontal="center" vertical="top" wrapText="1"/>
    </xf>
    <xf numFmtId="169" fontId="3" fillId="4" borderId="4" xfId="0" applyNumberFormat="1" applyFont="1" applyFill="1" applyBorder="1" applyAlignment="1">
      <alignment horizontal="center" vertical="top"/>
    </xf>
    <xf numFmtId="0" fontId="3" fillId="4" borderId="4" xfId="0" applyFont="1" applyFill="1" applyBorder="1" applyAlignment="1">
      <alignment horizontal="center" vertical="top" wrapText="1"/>
    </xf>
    <xf numFmtId="9" fontId="3" fillId="4" borderId="4" xfId="0" applyNumberFormat="1" applyFont="1" applyFill="1" applyBorder="1" applyAlignment="1">
      <alignment horizontal="center" vertical="top" wrapText="1"/>
    </xf>
    <xf numFmtId="0" fontId="10" fillId="4" borderId="4" xfId="0" applyFont="1" applyFill="1" applyBorder="1" applyAlignment="1">
      <alignment horizontal="justify" vertical="top"/>
    </xf>
    <xf numFmtId="0" fontId="3" fillId="4" borderId="4" xfId="0" applyNumberFormat="1" applyFont="1" applyFill="1" applyBorder="1" applyAlignment="1">
      <alignment vertical="top" wrapText="1"/>
    </xf>
    <xf numFmtId="0" fontId="3" fillId="4" borderId="4" xfId="0" applyFont="1" applyFill="1" applyBorder="1" applyAlignment="1">
      <alignment horizontal="left" vertical="top" wrapText="1"/>
    </xf>
    <xf numFmtId="0" fontId="3" fillId="4" borderId="4" xfId="0" applyFont="1" applyFill="1" applyBorder="1" applyAlignment="1">
      <alignment vertical="top"/>
    </xf>
    <xf numFmtId="0" fontId="41" fillId="4" borderId="4" xfId="0" applyFont="1" applyFill="1" applyBorder="1" applyAlignment="1">
      <alignment vertical="top" wrapText="1"/>
    </xf>
    <xf numFmtId="0" fontId="10" fillId="4" borderId="4" xfId="0" applyFont="1" applyFill="1" applyBorder="1" applyAlignment="1">
      <alignment vertical="top" wrapText="1"/>
    </xf>
    <xf numFmtId="0" fontId="40" fillId="0" borderId="4" xfId="0" applyFont="1" applyBorder="1" applyAlignment="1">
      <alignment horizontal="justify" vertical="top"/>
    </xf>
    <xf numFmtId="169" fontId="40" fillId="0" borderId="4" xfId="0" applyNumberFormat="1" applyFont="1" applyBorder="1" applyAlignment="1">
      <alignment horizontal="center" vertical="top"/>
    </xf>
    <xf numFmtId="169" fontId="40" fillId="0" borderId="4" xfId="0" applyNumberFormat="1" applyFont="1" applyBorder="1" applyAlignment="1">
      <alignment horizontal="center" vertical="top" wrapText="1"/>
    </xf>
    <xf numFmtId="0" fontId="10" fillId="4" borderId="5" xfId="0" applyFont="1" applyFill="1" applyBorder="1" applyAlignment="1">
      <alignment vertical="top" wrapText="1"/>
    </xf>
    <xf numFmtId="0" fontId="41" fillId="0" borderId="5" xfId="0" applyFont="1" applyBorder="1" applyAlignment="1">
      <alignment vertical="top" wrapText="1"/>
    </xf>
    <xf numFmtId="0" fontId="3" fillId="4" borderId="5" xfId="0" applyFont="1" applyFill="1" applyBorder="1" applyAlignment="1">
      <alignment vertical="top" wrapText="1"/>
    </xf>
    <xf numFmtId="0" fontId="40" fillId="0" borderId="5" xfId="0" applyFont="1" applyBorder="1" applyAlignment="1">
      <alignment vertical="top" wrapText="1"/>
    </xf>
    <xf numFmtId="0" fontId="40" fillId="0" borderId="5" xfId="0" applyFont="1" applyBorder="1" applyAlignment="1">
      <alignment horizontal="justify" vertical="top"/>
    </xf>
    <xf numFmtId="169" fontId="40" fillId="0" borderId="5" xfId="0" applyNumberFormat="1" applyFont="1" applyBorder="1" applyAlignment="1">
      <alignment horizontal="center" vertical="top"/>
    </xf>
    <xf numFmtId="0" fontId="3" fillId="4" borderId="5" xfId="0" applyFont="1" applyFill="1" applyBorder="1" applyAlignment="1">
      <alignment horizontal="center" vertical="top" wrapText="1"/>
    </xf>
    <xf numFmtId="9" fontId="3" fillId="4" borderId="5" xfId="0" applyNumberFormat="1" applyFont="1" applyFill="1" applyBorder="1" applyAlignment="1">
      <alignment horizontal="center" vertical="top" wrapText="1"/>
    </xf>
    <xf numFmtId="0" fontId="3" fillId="4" borderId="4" xfId="0" applyFont="1" applyFill="1" applyBorder="1" applyAlignment="1">
      <alignment horizontal="justify" vertical="top" wrapText="1"/>
    </xf>
    <xf numFmtId="0" fontId="17" fillId="0" borderId="0" xfId="0" applyFont="1" applyAlignment="1">
      <alignment vertical="top" wrapText="1"/>
    </xf>
    <xf numFmtId="0" fontId="17" fillId="0" borderId="0" xfId="0" applyFont="1" applyAlignment="1">
      <alignment vertical="center" wrapText="1"/>
    </xf>
    <xf numFmtId="0" fontId="22" fillId="6" borderId="7" xfId="15" applyFont="1" applyFill="1" applyBorder="1" applyAlignment="1">
      <alignment vertical="top" wrapText="1"/>
    </xf>
    <xf numFmtId="41" fontId="38" fillId="5" borderId="6" xfId="0" applyNumberFormat="1" applyFont="1" applyFill="1" applyBorder="1" applyAlignment="1">
      <alignment horizontal="left" vertical="center"/>
    </xf>
    <xf numFmtId="0" fontId="38" fillId="4" borderId="0" xfId="0" applyFont="1" applyFill="1" applyAlignment="1">
      <alignment vertical="center"/>
    </xf>
    <xf numFmtId="0" fontId="22" fillId="0" borderId="7" xfId="15" applyFont="1" applyBorder="1" applyAlignment="1">
      <alignment horizontal="center" vertical="center" wrapText="1"/>
    </xf>
    <xf numFmtId="0" fontId="25" fillId="0" borderId="7" xfId="15" applyFont="1" applyBorder="1" applyAlignment="1">
      <alignment horizontal="center" vertical="center" wrapText="1"/>
    </xf>
    <xf numFmtId="0" fontId="41" fillId="4" borderId="7" xfId="0" applyFont="1" applyFill="1" applyBorder="1" applyAlignment="1">
      <alignment horizontal="center" vertical="center" wrapText="1"/>
    </xf>
    <xf numFmtId="0" fontId="41" fillId="0" borderId="7" xfId="0" applyFont="1" applyBorder="1" applyAlignment="1">
      <alignment vertical="center" wrapText="1"/>
    </xf>
    <xf numFmtId="0" fontId="22" fillId="6" borderId="7" xfId="15" applyFont="1" applyFill="1" applyBorder="1" applyAlignment="1">
      <alignment horizontal="right" wrapText="1"/>
    </xf>
    <xf numFmtId="0" fontId="42" fillId="4" borderId="0" xfId="0" applyFont="1" applyFill="1" applyAlignment="1">
      <alignment horizontal="center" vertical="center"/>
    </xf>
    <xf numFmtId="0" fontId="0" fillId="0" borderId="0" xfId="0" applyAlignment="1">
      <alignment horizontal="center" vertical="center"/>
    </xf>
    <xf numFmtId="0" fontId="38" fillId="4" borderId="0" xfId="0" applyFont="1" applyFill="1" applyBorder="1" applyAlignment="1">
      <alignment horizontal="center" vertical="center"/>
    </xf>
    <xf numFmtId="0" fontId="38" fillId="4" borderId="0" xfId="0" applyFont="1" applyFill="1" applyAlignment="1">
      <alignment horizontal="center" vertical="center"/>
    </xf>
    <xf numFmtId="0" fontId="22" fillId="6" borderId="7" xfId="15" applyFont="1" applyFill="1" applyBorder="1" applyAlignment="1">
      <alignment horizontal="right" vertical="top" wrapText="1"/>
    </xf>
    <xf numFmtId="0" fontId="43" fillId="0" borderId="0" xfId="0" applyFont="1" applyAlignment="1">
      <alignment horizontal="center" vertical="center"/>
    </xf>
    <xf numFmtId="0" fontId="43" fillId="0" borderId="0" xfId="0" applyFont="1" applyAlignment="1">
      <alignment vertical="center"/>
    </xf>
    <xf numFmtId="172" fontId="43" fillId="0" borderId="0" xfId="8" applyNumberFormat="1" applyFont="1" applyAlignment="1">
      <alignment vertical="center"/>
    </xf>
    <xf numFmtId="0" fontId="44" fillId="0" borderId="0" xfId="0" applyFont="1" applyAlignment="1">
      <alignment vertical="center"/>
    </xf>
    <xf numFmtId="172" fontId="45" fillId="0" borderId="0" xfId="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42" fillId="4" borderId="0" xfId="0" applyFont="1" applyFill="1" applyAlignment="1">
      <alignment vertical="center"/>
    </xf>
    <xf numFmtId="0" fontId="38" fillId="4" borderId="0" xfId="0" applyFont="1" applyFill="1" applyAlignment="1">
      <alignment horizontal="left" vertical="center"/>
    </xf>
    <xf numFmtId="0" fontId="42" fillId="4" borderId="8" xfId="0" applyFont="1" applyFill="1" applyBorder="1" applyAlignment="1">
      <alignment vertical="center"/>
    </xf>
    <xf numFmtId="41" fontId="42" fillId="4" borderId="9" xfId="0" applyNumberFormat="1" applyFont="1" applyFill="1" applyBorder="1" applyAlignment="1">
      <alignment vertical="center"/>
    </xf>
    <xf numFmtId="41" fontId="42" fillId="4" borderId="8" xfId="0" applyNumberFormat="1" applyFont="1" applyFill="1" applyBorder="1" applyAlignment="1">
      <alignment vertical="center"/>
    </xf>
    <xf numFmtId="0" fontId="42" fillId="4" borderId="10" xfId="0" applyFont="1" applyFill="1" applyBorder="1" applyAlignment="1">
      <alignment horizontal="center" vertical="center"/>
    </xf>
    <xf numFmtId="0" fontId="42" fillId="4" borderId="4" xfId="0" applyFont="1" applyFill="1" applyBorder="1" applyAlignment="1">
      <alignment vertical="center"/>
    </xf>
    <xf numFmtId="41" fontId="42" fillId="4" borderId="11" xfId="0" applyNumberFormat="1" applyFont="1" applyFill="1" applyBorder="1" applyAlignment="1">
      <alignment vertical="center"/>
    </xf>
    <xf numFmtId="0" fontId="42" fillId="4" borderId="12" xfId="0" applyFont="1" applyFill="1" applyBorder="1" applyAlignment="1">
      <alignment horizontal="center" vertical="center"/>
    </xf>
    <xf numFmtId="0" fontId="42" fillId="4" borderId="5" xfId="0" applyFont="1" applyFill="1" applyBorder="1" applyAlignment="1">
      <alignment vertical="center"/>
    </xf>
    <xf numFmtId="41" fontId="42" fillId="8" borderId="13" xfId="0" applyNumberFormat="1" applyFont="1" applyFill="1" applyBorder="1" applyAlignment="1">
      <alignment vertical="center"/>
    </xf>
    <xf numFmtId="41" fontId="42" fillId="4" borderId="13" xfId="0" applyNumberFormat="1" applyFont="1" applyFill="1" applyBorder="1" applyAlignment="1">
      <alignment vertical="center"/>
    </xf>
    <xf numFmtId="41" fontId="42" fillId="4" borderId="5" xfId="0" applyNumberFormat="1" applyFont="1" applyFill="1" applyBorder="1" applyAlignment="1">
      <alignment vertical="center"/>
    </xf>
    <xf numFmtId="0" fontId="42" fillId="4" borderId="5" xfId="0" applyFont="1" applyFill="1" applyBorder="1" applyAlignment="1">
      <alignment horizontal="center" vertical="center"/>
    </xf>
    <xf numFmtId="0" fontId="38" fillId="4" borderId="0" xfId="0" applyFont="1" applyFill="1" applyBorder="1" applyAlignment="1">
      <alignment vertical="center"/>
    </xf>
    <xf numFmtId="171" fontId="38" fillId="5" borderId="14" xfId="0" applyNumberFormat="1" applyFont="1" applyFill="1" applyBorder="1" applyAlignment="1">
      <alignment vertical="center"/>
    </xf>
    <xf numFmtId="0" fontId="42" fillId="4" borderId="15" xfId="0" applyFont="1" applyFill="1" applyBorder="1" applyAlignment="1">
      <alignment vertical="center"/>
    </xf>
    <xf numFmtId="0" fontId="42" fillId="4" borderId="16" xfId="0" applyFont="1" applyFill="1" applyBorder="1" applyAlignment="1">
      <alignment horizontal="center" vertical="center"/>
    </xf>
    <xf numFmtId="0" fontId="0" fillId="0" borderId="0" xfId="0" applyFill="1" applyAlignment="1">
      <alignment vertical="center"/>
    </xf>
    <xf numFmtId="0" fontId="42" fillId="0" borderId="0" xfId="0" applyFont="1" applyAlignment="1">
      <alignment vertical="center"/>
    </xf>
    <xf numFmtId="41" fontId="38" fillId="9" borderId="17" xfId="0" applyNumberFormat="1" applyFont="1" applyFill="1" applyBorder="1" applyAlignment="1">
      <alignment vertical="center"/>
    </xf>
    <xf numFmtId="0" fontId="42" fillId="9" borderId="14" xfId="0" applyFont="1" applyFill="1" applyBorder="1" applyAlignment="1">
      <alignment horizontal="center" vertical="center"/>
    </xf>
    <xf numFmtId="41" fontId="42" fillId="8" borderId="9" xfId="0" applyNumberFormat="1" applyFont="1" applyFill="1" applyBorder="1" applyAlignment="1">
      <alignment vertical="center"/>
    </xf>
    <xf numFmtId="0" fontId="42" fillId="4" borderId="18" xfId="0" applyFont="1" applyFill="1" applyBorder="1" applyAlignment="1">
      <alignment horizontal="center" vertical="center"/>
    </xf>
    <xf numFmtId="41" fontId="42" fillId="4" borderId="4" xfId="0" applyNumberFormat="1" applyFont="1" applyFill="1" applyBorder="1" applyAlignment="1">
      <alignment vertical="center"/>
    </xf>
    <xf numFmtId="41" fontId="42" fillId="8" borderId="11" xfId="0" applyNumberFormat="1" applyFont="1" applyFill="1" applyBorder="1" applyAlignment="1">
      <alignment vertical="center"/>
    </xf>
    <xf numFmtId="41" fontId="42" fillId="4" borderId="19" xfId="0" applyNumberFormat="1" applyFont="1" applyFill="1" applyBorder="1" applyAlignment="1">
      <alignment vertical="center"/>
    </xf>
    <xf numFmtId="41" fontId="42" fillId="4" borderId="20" xfId="0" applyNumberFormat="1" applyFont="1" applyFill="1" applyBorder="1" applyAlignment="1">
      <alignment vertical="center"/>
    </xf>
    <xf numFmtId="0" fontId="38" fillId="4" borderId="0" xfId="0" applyFont="1" applyFill="1" applyAlignment="1">
      <alignment horizontal="left" vertical="center"/>
    </xf>
    <xf numFmtId="0" fontId="0" fillId="5" borderId="0" xfId="0" applyFill="1" applyAlignment="1">
      <alignment vertical="center"/>
    </xf>
    <xf numFmtId="41" fontId="42" fillId="8" borderId="21" xfId="0" applyNumberFormat="1" applyFont="1" applyFill="1" applyBorder="1" applyAlignment="1">
      <alignment vertical="center"/>
    </xf>
    <xf numFmtId="0" fontId="42" fillId="4" borderId="22" xfId="0" applyFont="1" applyFill="1" applyBorder="1" applyAlignment="1">
      <alignment horizontal="center" vertical="center"/>
    </xf>
    <xf numFmtId="0" fontId="0" fillId="0" borderId="7" xfId="0" applyBorder="1" applyAlignment="1">
      <alignment vertical="center"/>
    </xf>
    <xf numFmtId="0" fontId="32" fillId="10" borderId="6" xfId="0" applyFont="1" applyFill="1" applyBorder="1" applyAlignment="1">
      <alignment horizontal="center" vertical="center"/>
    </xf>
    <xf numFmtId="41" fontId="32" fillId="10" borderId="6" xfId="0" applyNumberFormat="1" applyFont="1" applyFill="1" applyBorder="1" applyAlignment="1">
      <alignment horizontal="center" vertical="center"/>
    </xf>
    <xf numFmtId="0" fontId="32" fillId="10" borderId="14" xfId="0" applyFont="1" applyFill="1" applyBorder="1" applyAlignment="1">
      <alignment horizontal="center" vertical="center"/>
    </xf>
    <xf numFmtId="0" fontId="32" fillId="10" borderId="6" xfId="0" applyFont="1" applyFill="1" applyBorder="1" applyAlignment="1">
      <alignment horizontal="center" vertical="center" wrapText="1"/>
    </xf>
    <xf numFmtId="41" fontId="42" fillId="4" borderId="10" xfId="0" applyNumberFormat="1" applyFont="1" applyFill="1" applyBorder="1" applyAlignment="1">
      <alignment vertical="center"/>
    </xf>
    <xf numFmtId="41" fontId="42" fillId="4" borderId="16" xfId="0" applyNumberFormat="1" applyFont="1" applyFill="1" applyBorder="1" applyAlignment="1">
      <alignment vertical="center"/>
    </xf>
    <xf numFmtId="41" fontId="42" fillId="4" borderId="22" xfId="0" applyNumberFormat="1" applyFont="1" applyFill="1" applyBorder="1" applyAlignment="1">
      <alignment vertical="center"/>
    </xf>
    <xf numFmtId="41" fontId="32" fillId="10" borderId="14" xfId="0" applyNumberFormat="1" applyFont="1" applyFill="1" applyBorder="1" applyAlignment="1">
      <alignment horizontal="center" vertical="center" wrapText="1"/>
    </xf>
    <xf numFmtId="0" fontId="32" fillId="10" borderId="23" xfId="0" applyFont="1" applyFill="1" applyBorder="1" applyAlignment="1">
      <alignment horizontal="center" vertical="center" wrapText="1"/>
    </xf>
    <xf numFmtId="41" fontId="32" fillId="10" borderId="6" xfId="0" applyNumberFormat="1" applyFont="1" applyFill="1" applyBorder="1" applyAlignment="1">
      <alignment horizontal="center" vertical="center" wrapText="1"/>
    </xf>
    <xf numFmtId="0" fontId="32" fillId="10" borderId="14" xfId="0" applyFont="1" applyFill="1" applyBorder="1" applyAlignment="1">
      <alignment horizontal="center" vertical="center" wrapText="1"/>
    </xf>
    <xf numFmtId="0" fontId="38" fillId="9" borderId="21" xfId="0" applyFont="1" applyFill="1" applyBorder="1" applyAlignment="1">
      <alignment vertical="center"/>
    </xf>
    <xf numFmtId="0" fontId="32" fillId="10" borderId="24" xfId="0" applyFont="1" applyFill="1" applyBorder="1" applyAlignment="1">
      <alignment horizontal="center" vertical="center" wrapText="1"/>
    </xf>
    <xf numFmtId="41" fontId="42" fillId="8" borderId="25" xfId="0" applyNumberFormat="1" applyFont="1" applyFill="1" applyBorder="1" applyAlignment="1">
      <alignment vertical="center"/>
    </xf>
    <xf numFmtId="0" fontId="38" fillId="9" borderId="23" xfId="0" applyFont="1" applyFill="1" applyBorder="1" applyAlignment="1">
      <alignment vertical="center"/>
    </xf>
    <xf numFmtId="0" fontId="42" fillId="8" borderId="8" xfId="0" applyFont="1" applyFill="1" applyBorder="1" applyAlignment="1">
      <alignment vertical="center"/>
    </xf>
    <xf numFmtId="0" fontId="42" fillId="8" borderId="10" xfId="0" applyFont="1" applyFill="1" applyBorder="1" applyAlignment="1">
      <alignment horizontal="center" vertical="center"/>
    </xf>
    <xf numFmtId="0" fontId="42" fillId="8" borderId="4" xfId="0" applyFont="1" applyFill="1" applyBorder="1" applyAlignment="1">
      <alignment vertical="center"/>
    </xf>
    <xf numFmtId="0" fontId="42" fillId="8" borderId="12" xfId="0" applyFont="1" applyFill="1" applyBorder="1" applyAlignment="1">
      <alignment horizontal="center" vertical="center"/>
    </xf>
    <xf numFmtId="0" fontId="42" fillId="8" borderId="15" xfId="0" applyFont="1" applyFill="1" applyBorder="1" applyAlignment="1">
      <alignment vertical="center"/>
    </xf>
    <xf numFmtId="0" fontId="42" fillId="8" borderId="16" xfId="0" applyFont="1" applyFill="1" applyBorder="1" applyAlignment="1">
      <alignment horizontal="center" vertical="center"/>
    </xf>
    <xf numFmtId="0" fontId="42" fillId="8" borderId="5" xfId="0" applyFont="1" applyFill="1" applyBorder="1" applyAlignment="1">
      <alignment vertical="center"/>
    </xf>
    <xf numFmtId="0" fontId="42" fillId="8" borderId="5" xfId="0" applyFont="1" applyFill="1" applyBorder="1" applyAlignment="1">
      <alignment horizontal="center" vertical="center"/>
    </xf>
    <xf numFmtId="0" fontId="32" fillId="10" borderId="7" xfId="0" applyFont="1" applyFill="1" applyBorder="1" applyAlignment="1">
      <alignment horizontal="center" vertical="center" wrapText="1"/>
    </xf>
    <xf numFmtId="41" fontId="32" fillId="10" borderId="7" xfId="0" applyNumberFormat="1" applyFont="1" applyFill="1" applyBorder="1" applyAlignment="1">
      <alignment horizontal="center" vertical="center" wrapText="1"/>
    </xf>
    <xf numFmtId="0" fontId="42" fillId="8" borderId="26" xfId="0" applyNumberFormat="1" applyFont="1" applyFill="1" applyBorder="1" applyAlignment="1">
      <alignment horizontal="center" vertical="center"/>
    </xf>
    <xf numFmtId="0" fontId="42" fillId="8" borderId="12" xfId="0" applyNumberFormat="1" applyFont="1" applyFill="1" applyBorder="1" applyAlignment="1">
      <alignment horizontal="center" vertical="center"/>
    </xf>
    <xf numFmtId="0" fontId="0" fillId="0" borderId="0" xfId="0" applyBorder="1" applyAlignment="1">
      <alignment vertical="center"/>
    </xf>
    <xf numFmtId="41" fontId="42" fillId="4" borderId="12"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38" fillId="5" borderId="23" xfId="0" applyFont="1" applyFill="1" applyBorder="1" applyAlignment="1">
      <alignment horizontal="right" vertical="center"/>
    </xf>
    <xf numFmtId="0" fontId="42" fillId="8" borderId="27" xfId="0" applyNumberFormat="1" applyFont="1" applyFill="1" applyBorder="1" applyAlignment="1">
      <alignment horizontal="center" vertical="center"/>
    </xf>
    <xf numFmtId="0" fontId="42" fillId="8" borderId="13" xfId="0" applyNumberFormat="1" applyFont="1" applyFill="1" applyBorder="1" applyAlignment="1">
      <alignment horizontal="center" vertical="center"/>
    </xf>
    <xf numFmtId="0" fontId="0" fillId="5" borderId="0" xfId="0" applyFill="1" applyAlignment="1">
      <alignment horizontal="center" vertical="center"/>
    </xf>
    <xf numFmtId="41" fontId="42" fillId="4" borderId="10" xfId="0" applyNumberFormat="1" applyFont="1" applyFill="1" applyBorder="1" applyAlignment="1">
      <alignment horizontal="center" vertical="center"/>
    </xf>
    <xf numFmtId="41" fontId="42" fillId="4" borderId="5" xfId="0" applyNumberFormat="1" applyFont="1" applyFill="1" applyBorder="1" applyAlignment="1">
      <alignment horizontal="center" vertical="center"/>
    </xf>
    <xf numFmtId="41" fontId="42" fillId="4" borderId="4" xfId="0" applyNumberFormat="1" applyFont="1" applyFill="1" applyBorder="1" applyAlignment="1">
      <alignment horizontal="center" vertical="center"/>
    </xf>
    <xf numFmtId="41" fontId="42" fillId="4" borderId="8" xfId="0" applyNumberFormat="1" applyFont="1" applyFill="1" applyBorder="1" applyAlignment="1">
      <alignment horizontal="center" vertical="center"/>
    </xf>
    <xf numFmtId="41" fontId="42" fillId="4" borderId="7" xfId="0" applyNumberFormat="1" applyFont="1" applyFill="1" applyBorder="1" applyAlignment="1">
      <alignment horizontal="center" vertical="center"/>
    </xf>
    <xf numFmtId="41" fontId="38" fillId="9" borderId="17" xfId="0" applyNumberFormat="1" applyFont="1" applyFill="1" applyBorder="1" applyAlignment="1">
      <alignment horizontal="center" vertical="center"/>
    </xf>
    <xf numFmtId="172" fontId="43" fillId="0" borderId="0" xfId="8" applyNumberFormat="1" applyFont="1" applyAlignment="1">
      <alignment horizontal="center" vertical="center"/>
    </xf>
    <xf numFmtId="172" fontId="45" fillId="0" borderId="0" xfId="8" applyNumberFormat="1" applyFont="1" applyAlignment="1">
      <alignment horizontal="center" vertical="center"/>
    </xf>
    <xf numFmtId="41" fontId="42" fillId="4" borderId="15" xfId="0" applyNumberFormat="1" applyFont="1" applyFill="1" applyBorder="1" applyAlignment="1">
      <alignment horizontal="center" vertical="center"/>
    </xf>
    <xf numFmtId="0" fontId="32" fillId="10" borderId="28" xfId="0" applyFont="1" applyFill="1" applyBorder="1" applyAlignment="1">
      <alignment horizontal="center" vertical="center" wrapText="1"/>
    </xf>
    <xf numFmtId="0" fontId="42" fillId="4" borderId="11" xfId="0" applyFont="1" applyFill="1" applyBorder="1" applyAlignment="1">
      <alignment vertical="center"/>
    </xf>
    <xf numFmtId="0" fontId="42" fillId="4" borderId="19" xfId="0" applyFont="1" applyFill="1" applyBorder="1" applyAlignment="1">
      <alignment vertical="center"/>
    </xf>
    <xf numFmtId="0" fontId="42" fillId="4" borderId="13" xfId="0" applyFont="1" applyFill="1" applyBorder="1" applyAlignment="1">
      <alignment vertical="center"/>
    </xf>
    <xf numFmtId="0" fontId="42" fillId="0" borderId="0" xfId="0" applyFont="1" applyAlignment="1">
      <alignment horizontal="center" vertical="center"/>
    </xf>
    <xf numFmtId="43" fontId="30" fillId="0" borderId="0" xfId="8" applyFont="1" applyAlignment="1">
      <alignment horizontal="center" vertical="center"/>
    </xf>
    <xf numFmtId="9" fontId="0" fillId="0" borderId="0" xfId="0" applyNumberFormat="1" applyAlignment="1">
      <alignment vertical="center"/>
    </xf>
    <xf numFmtId="0" fontId="38" fillId="4" borderId="0" xfId="0" applyFont="1" applyFill="1" applyAlignment="1">
      <alignment horizontal="left" vertical="center"/>
    </xf>
    <xf numFmtId="0" fontId="31" fillId="10" borderId="7" xfId="0" applyFont="1" applyFill="1" applyBorder="1" applyAlignment="1">
      <alignment horizontal="center" vertical="center"/>
    </xf>
    <xf numFmtId="0" fontId="32" fillId="11" borderId="7" xfId="0" applyFont="1" applyFill="1" applyBorder="1" applyAlignment="1">
      <alignment horizontal="left" vertical="center"/>
    </xf>
    <xf numFmtId="172" fontId="32" fillId="11" borderId="7" xfId="8"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left" vertical="center"/>
    </xf>
    <xf numFmtId="172" fontId="30" fillId="0" borderId="7" xfId="8" applyNumberFormat="1" applyFont="1" applyBorder="1" applyAlignment="1">
      <alignment horizontal="center" vertical="center"/>
    </xf>
    <xf numFmtId="0" fontId="47" fillId="10" borderId="7" xfId="0" applyFont="1" applyFill="1" applyBorder="1" applyAlignment="1">
      <alignment horizontal="center" vertical="center"/>
    </xf>
    <xf numFmtId="0" fontId="47" fillId="10" borderId="7" xfId="0" applyFont="1" applyFill="1" applyBorder="1" applyAlignment="1">
      <alignment vertical="center"/>
    </xf>
    <xf numFmtId="172" fontId="47" fillId="10" borderId="7" xfId="8" applyNumberFormat="1" applyFont="1" applyFill="1" applyBorder="1" applyAlignment="1">
      <alignment horizontal="center" vertical="center"/>
    </xf>
    <xf numFmtId="0" fontId="31" fillId="10" borderId="29" xfId="0" applyFont="1" applyFill="1" applyBorder="1" applyAlignment="1">
      <alignment horizontal="center" vertical="center"/>
    </xf>
    <xf numFmtId="0" fontId="32" fillId="11" borderId="29" xfId="0" applyFont="1" applyFill="1" applyBorder="1" applyAlignment="1">
      <alignment horizontal="left" vertical="center"/>
    </xf>
    <xf numFmtId="172" fontId="32" fillId="11" borderId="29" xfId="8" applyNumberFormat="1" applyFont="1" applyFill="1" applyBorder="1" applyAlignment="1">
      <alignment horizontal="center" vertical="center"/>
    </xf>
    <xf numFmtId="0" fontId="48" fillId="5" borderId="7" xfId="0" applyFont="1" applyFill="1" applyBorder="1" applyAlignment="1">
      <alignment horizontal="center" vertical="center"/>
    </xf>
    <xf numFmtId="0" fontId="33" fillId="5" borderId="7" xfId="0" applyFont="1" applyFill="1" applyBorder="1" applyAlignment="1">
      <alignment horizontal="left" vertical="center"/>
    </xf>
    <xf numFmtId="172" fontId="33" fillId="5" borderId="7" xfId="8" applyNumberFormat="1" applyFont="1" applyFill="1" applyBorder="1" applyAlignment="1">
      <alignment horizontal="center" vertical="center"/>
    </xf>
    <xf numFmtId="0" fontId="47" fillId="12" borderId="30" xfId="0" applyFont="1" applyFill="1" applyBorder="1" applyAlignment="1">
      <alignment horizontal="center" vertical="center"/>
    </xf>
    <xf numFmtId="43" fontId="47" fillId="12" borderId="31" xfId="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34" fillId="0" borderId="0" xfId="0" applyFont="1" applyAlignment="1">
      <alignment horizontal="left" vertical="center" indent="11"/>
    </xf>
    <xf numFmtId="171" fontId="49" fillId="5" borderId="14" xfId="0" applyNumberFormat="1" applyFont="1" applyFill="1" applyBorder="1" applyAlignment="1">
      <alignment vertical="center"/>
    </xf>
    <xf numFmtId="0" fontId="42" fillId="8" borderId="4" xfId="0" applyNumberFormat="1" applyFont="1" applyFill="1" applyBorder="1" applyAlignment="1">
      <alignment horizontal="center" vertical="center"/>
    </xf>
    <xf numFmtId="0" fontId="42" fillId="4" borderId="26" xfId="0" applyNumberFormat="1" applyFont="1" applyFill="1" applyBorder="1" applyAlignment="1">
      <alignment horizontal="center" vertical="center"/>
    </xf>
    <xf numFmtId="172" fontId="43" fillId="0" borderId="0" xfId="8" applyNumberFormat="1" applyFont="1" applyAlignment="1">
      <alignment vertical="center"/>
    </xf>
    <xf numFmtId="0" fontId="50" fillId="10" borderId="0" xfId="0" applyFont="1" applyFill="1" applyAlignment="1">
      <alignment horizontal="left" vertical="center"/>
    </xf>
    <xf numFmtId="9" fontId="22" fillId="0" borderId="7" xfId="15" applyNumberFormat="1" applyFont="1" applyBorder="1" applyAlignment="1">
      <alignment horizontal="center" vertical="center" wrapText="1"/>
    </xf>
    <xf numFmtId="4" fontId="22" fillId="0" borderId="7" xfId="15" applyNumberFormat="1" applyFont="1" applyBorder="1" applyAlignment="1">
      <alignment horizontal="center" vertical="center" wrapText="1"/>
    </xf>
    <xf numFmtId="9" fontId="22" fillId="0" borderId="7" xfId="17" applyFont="1" applyBorder="1" applyAlignment="1">
      <alignment horizontal="center" vertical="center" wrapText="1"/>
    </xf>
    <xf numFmtId="0" fontId="22" fillId="6" borderId="7" xfId="15" applyFont="1" applyFill="1" applyBorder="1" applyAlignment="1">
      <alignment vertical="center" wrapText="1"/>
    </xf>
    <xf numFmtId="0" fontId="16" fillId="2" borderId="0" xfId="15" applyFont="1" applyFill="1" applyBorder="1" applyAlignment="1">
      <alignment vertical="center" wrapText="1"/>
    </xf>
    <xf numFmtId="0" fontId="16" fillId="2" borderId="0" xfId="15" applyFont="1" applyFill="1" applyBorder="1" applyAlignment="1">
      <alignment vertical="center"/>
    </xf>
    <xf numFmtId="0" fontId="20" fillId="6" borderId="7" xfId="15" applyFont="1" applyFill="1" applyBorder="1" applyAlignment="1">
      <alignment vertical="center" wrapText="1"/>
    </xf>
    <xf numFmtId="0" fontId="51" fillId="0" borderId="0" xfId="0" applyNumberFormat="1" applyFont="1" applyFill="1" applyAlignment="1">
      <alignment horizontal="left" vertical="center"/>
    </xf>
    <xf numFmtId="43" fontId="47" fillId="12" borderId="31" xfId="8" applyFont="1" applyFill="1" applyBorder="1" applyAlignment="1">
      <alignment horizontal="center" vertical="center" wrapText="1"/>
    </xf>
    <xf numFmtId="0" fontId="42" fillId="4" borderId="32" xfId="0" applyNumberFormat="1" applyFont="1" applyFill="1" applyBorder="1" applyAlignment="1">
      <alignment horizontal="center" vertical="center"/>
    </xf>
    <xf numFmtId="0" fontId="34" fillId="5" borderId="0" xfId="0" applyFont="1" applyFill="1" applyAlignment="1">
      <alignment horizontal="center" vertical="center"/>
    </xf>
    <xf numFmtId="172" fontId="34" fillId="5" borderId="0" xfId="8" applyNumberFormat="1" applyFont="1" applyFill="1" applyAlignment="1">
      <alignment horizontal="center" vertical="center"/>
    </xf>
    <xf numFmtId="172" fontId="30" fillId="5" borderId="0" xfId="8" applyNumberFormat="1" applyFont="1" applyFill="1" applyAlignment="1">
      <alignment vertical="center"/>
    </xf>
    <xf numFmtId="0" fontId="32" fillId="13" borderId="5" xfId="0" applyFont="1" applyFill="1" applyBorder="1" applyAlignment="1">
      <alignment vertical="center"/>
    </xf>
    <xf numFmtId="0" fontId="32" fillId="13" borderId="33" xfId="0" applyFont="1" applyFill="1" applyBorder="1" applyAlignment="1">
      <alignment horizontal="center" vertical="center"/>
    </xf>
    <xf numFmtId="0" fontId="31" fillId="13" borderId="10" xfId="0" applyFont="1" applyFill="1" applyBorder="1" applyAlignment="1">
      <alignment horizontal="center" vertical="center"/>
    </xf>
    <xf numFmtId="41" fontId="42" fillId="0" borderId="9" xfId="0" applyNumberFormat="1" applyFont="1" applyFill="1" applyBorder="1" applyAlignment="1">
      <alignment vertical="center"/>
    </xf>
    <xf numFmtId="0" fontId="32" fillId="13" borderId="8" xfId="0" applyFont="1" applyFill="1" applyBorder="1" applyAlignment="1">
      <alignment vertical="center"/>
    </xf>
    <xf numFmtId="0" fontId="32" fillId="13" borderId="27" xfId="0" applyNumberFormat="1" applyFont="1" applyFill="1" applyBorder="1" applyAlignment="1">
      <alignment horizontal="center" vertical="center"/>
    </xf>
    <xf numFmtId="0" fontId="42" fillId="8" borderId="5" xfId="0" applyNumberFormat="1" applyFont="1" applyFill="1" applyBorder="1" applyAlignment="1">
      <alignment horizontal="center" vertical="center"/>
    </xf>
    <xf numFmtId="0" fontId="32" fillId="14" borderId="6" xfId="0" applyFont="1" applyFill="1" applyBorder="1" applyAlignment="1">
      <alignment horizontal="center" vertical="center" wrapText="1"/>
    </xf>
    <xf numFmtId="0" fontId="32" fillId="14" borderId="14" xfId="0" applyFont="1" applyFill="1" applyBorder="1" applyAlignment="1">
      <alignment horizontal="center" vertical="center" wrapText="1"/>
    </xf>
    <xf numFmtId="41" fontId="32" fillId="14" borderId="6" xfId="0" applyNumberFormat="1" applyFont="1" applyFill="1" applyBorder="1" applyAlignment="1">
      <alignment horizontal="center" vertical="center" wrapText="1"/>
    </xf>
    <xf numFmtId="0" fontId="31" fillId="10" borderId="0" xfId="0" applyFont="1" applyFill="1" applyAlignment="1">
      <alignment vertical="center"/>
    </xf>
    <xf numFmtId="0" fontId="52" fillId="10" borderId="0" xfId="0" applyFont="1" applyFill="1" applyAlignment="1">
      <alignment horizontal="left" vertical="center" indent="5"/>
    </xf>
    <xf numFmtId="9" fontId="32" fillId="14" borderId="6" xfId="17" applyFont="1" applyFill="1" applyBorder="1" applyAlignment="1">
      <alignment horizontal="center" vertical="center" wrapText="1"/>
    </xf>
    <xf numFmtId="0" fontId="52" fillId="10" borderId="0" xfId="0" applyFont="1" applyFill="1" applyAlignment="1">
      <alignment horizontal="center" vertical="center" wrapText="1"/>
    </xf>
    <xf numFmtId="43" fontId="22" fillId="0" borderId="7" xfId="8" applyFont="1" applyBorder="1" applyAlignment="1">
      <alignment horizontal="center" vertical="center" wrapText="1"/>
    </xf>
    <xf numFmtId="43" fontId="22" fillId="6" borderId="7" xfId="8" applyFont="1" applyFill="1" applyBorder="1" applyAlignment="1">
      <alignment vertical="center" wrapText="1"/>
    </xf>
    <xf numFmtId="43" fontId="22" fillId="6" borderId="7" xfId="8" applyFont="1" applyFill="1" applyBorder="1" applyAlignment="1">
      <alignment vertical="top" wrapText="1"/>
    </xf>
    <xf numFmtId="43" fontId="30" fillId="0" borderId="0" xfId="8" applyFont="1"/>
    <xf numFmtId="43" fontId="22" fillId="6" borderId="7" xfId="8" applyFont="1" applyFill="1" applyBorder="1" applyAlignment="1">
      <alignment horizontal="right" vertical="top" wrapText="1"/>
    </xf>
    <xf numFmtId="43" fontId="22" fillId="6" borderId="7" xfId="8" applyFont="1" applyFill="1" applyBorder="1" applyAlignment="1">
      <alignment horizontal="right" wrapText="1"/>
    </xf>
    <xf numFmtId="0" fontId="43" fillId="0" borderId="0" xfId="0" applyFont="1" applyAlignment="1">
      <alignment horizontal="center" vertical="center"/>
    </xf>
    <xf numFmtId="43" fontId="43" fillId="0" borderId="0" xfId="8" applyFont="1" applyAlignment="1">
      <alignment vertical="center"/>
    </xf>
    <xf numFmtId="172" fontId="43" fillId="0" borderId="0" xfId="8" applyNumberFormat="1" applyFont="1" applyAlignment="1">
      <alignment vertical="center"/>
    </xf>
    <xf numFmtId="172" fontId="43" fillId="0" borderId="0" xfId="0" applyNumberFormat="1" applyFont="1" applyAlignment="1">
      <alignment vertical="center"/>
    </xf>
    <xf numFmtId="0" fontId="16" fillId="2" borderId="0" xfId="15" applyFont="1" applyFill="1" applyBorder="1" applyAlignment="1">
      <alignment horizontal="center" vertical="center" wrapText="1"/>
    </xf>
    <xf numFmtId="0" fontId="16" fillId="2" borderId="0" xfId="15" applyFont="1" applyFill="1" applyBorder="1" applyAlignment="1">
      <alignment horizontal="center" vertical="top" wrapText="1"/>
    </xf>
    <xf numFmtId="0" fontId="20" fillId="6" borderId="7" xfId="15" applyFont="1" applyFill="1" applyBorder="1" applyAlignment="1">
      <alignment horizontal="left" vertical="top" wrapText="1"/>
    </xf>
    <xf numFmtId="0" fontId="17" fillId="0" borderId="0" xfId="16" applyFont="1" applyAlignment="1">
      <alignment vertical="center" wrapText="1"/>
    </xf>
    <xf numFmtId="0" fontId="18" fillId="2" borderId="27" xfId="16" applyFont="1" applyFill="1" applyBorder="1" applyAlignment="1">
      <alignment vertical="top"/>
    </xf>
    <xf numFmtId="0" fontId="18" fillId="2" borderId="27" xfId="16" applyFont="1" applyFill="1" applyBorder="1" applyAlignment="1">
      <alignment vertical="center" wrapText="1"/>
    </xf>
    <xf numFmtId="0" fontId="18" fillId="2" borderId="27" xfId="16" applyFont="1" applyFill="1" applyBorder="1" applyAlignment="1">
      <alignment horizontal="center" vertical="center" wrapText="1"/>
    </xf>
    <xf numFmtId="0" fontId="25" fillId="0" borderId="7" xfId="16" applyFont="1" applyBorder="1" applyAlignment="1">
      <alignment vertical="center" wrapText="1"/>
    </xf>
    <xf numFmtId="0" fontId="22" fillId="0" borderId="7" xfId="16" applyFont="1" applyBorder="1" applyAlignment="1">
      <alignment horizontal="center" vertical="center" wrapText="1"/>
    </xf>
    <xf numFmtId="9" fontId="22" fillId="0" borderId="7" xfId="16" applyNumberFormat="1" applyFont="1" applyBorder="1" applyAlignment="1">
      <alignment horizontal="center" vertical="center" wrapText="1"/>
    </xf>
    <xf numFmtId="4" fontId="22" fillId="0" borderId="7" xfId="16" applyNumberFormat="1" applyFont="1" applyBorder="1" applyAlignment="1">
      <alignment horizontal="center" vertical="center" wrapText="1"/>
    </xf>
    <xf numFmtId="0" fontId="17" fillId="0" borderId="0" xfId="16" applyFont="1" applyBorder="1" applyAlignment="1">
      <alignment vertical="center" wrapText="1"/>
    </xf>
    <xf numFmtId="8" fontId="22" fillId="0" borderId="7" xfId="16" applyNumberFormat="1" applyFont="1" applyBorder="1" applyAlignment="1">
      <alignment horizontal="center" vertical="center" wrapText="1"/>
    </xf>
    <xf numFmtId="0" fontId="22" fillId="4" borderId="7" xfId="16" applyFont="1" applyFill="1" applyBorder="1" applyAlignment="1">
      <alignment horizontal="center" vertical="center" wrapText="1"/>
    </xf>
    <xf numFmtId="43" fontId="22" fillId="6" borderId="7" xfId="16" applyNumberFormat="1" applyFont="1" applyFill="1" applyBorder="1" applyAlignment="1">
      <alignment vertical="center" wrapText="1"/>
    </xf>
    <xf numFmtId="0" fontId="22" fillId="6" borderId="7" xfId="16" applyFont="1" applyFill="1" applyBorder="1" applyAlignment="1">
      <alignment vertical="center" wrapText="1"/>
    </xf>
    <xf numFmtId="0" fontId="22" fillId="0" borderId="0" xfId="16" applyFont="1" applyBorder="1" applyAlignment="1">
      <alignment vertical="top"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17" fillId="0" borderId="0" xfId="16" applyFont="1" applyBorder="1" applyAlignment="1">
      <alignment vertical="top" wrapText="1"/>
    </xf>
    <xf numFmtId="0" fontId="17" fillId="0" borderId="0" xfId="16" applyFont="1" applyBorder="1" applyAlignment="1">
      <alignment horizontal="center" vertical="center" wrapText="1"/>
    </xf>
    <xf numFmtId="0" fontId="4" fillId="0" borderId="0" xfId="16" applyAlignment="1">
      <alignment vertical="top"/>
    </xf>
    <xf numFmtId="43" fontId="22" fillId="6" borderId="7" xfId="16" applyNumberFormat="1" applyFont="1" applyFill="1" applyBorder="1" applyAlignment="1">
      <alignment vertical="top" wrapText="1"/>
    </xf>
    <xf numFmtId="0" fontId="22" fillId="6" borderId="7" xfId="16" applyFont="1" applyFill="1" applyBorder="1" applyAlignment="1">
      <alignment vertical="top" wrapText="1"/>
    </xf>
    <xf numFmtId="0" fontId="17" fillId="4" borderId="0" xfId="16" applyFont="1" applyFill="1" applyBorder="1" applyAlignment="1">
      <alignment vertical="top" wrapText="1"/>
    </xf>
    <xf numFmtId="0" fontId="21" fillId="0" borderId="0" xfId="16" applyFont="1" applyAlignment="1">
      <alignment horizontal="left" vertical="top" wrapText="1"/>
    </xf>
    <xf numFmtId="0" fontId="23" fillId="4" borderId="0" xfId="16" applyFont="1" applyFill="1" applyBorder="1" applyAlignment="1">
      <alignment horizontal="center" vertical="top" wrapText="1"/>
    </xf>
    <xf numFmtId="0" fontId="19" fillId="2" borderId="27" xfId="16" applyFont="1" applyFill="1" applyBorder="1" applyAlignment="1">
      <alignment vertical="top"/>
    </xf>
    <xf numFmtId="0" fontId="18" fillId="3" borderId="27" xfId="16" applyFont="1" applyFill="1" applyBorder="1" applyAlignment="1" applyProtection="1">
      <alignment vertical="top"/>
      <protection locked="0"/>
    </xf>
    <xf numFmtId="43" fontId="22" fillId="4" borderId="7" xfId="8" applyFont="1" applyFill="1" applyBorder="1" applyAlignment="1">
      <alignment horizontal="center" vertical="center" wrapText="1"/>
    </xf>
    <xf numFmtId="41" fontId="53" fillId="4" borderId="7" xfId="0" applyNumberFormat="1" applyFont="1" applyFill="1" applyBorder="1" applyAlignment="1">
      <alignment horizontal="center" vertical="center" wrapText="1"/>
    </xf>
    <xf numFmtId="0" fontId="53" fillId="4" borderId="7" xfId="0" applyFont="1" applyFill="1" applyBorder="1" applyAlignment="1">
      <alignment horizontal="center" vertical="center" wrapText="1"/>
    </xf>
    <xf numFmtId="43" fontId="22" fillId="6" borderId="7" xfId="8" applyNumberFormat="1" applyFont="1" applyFill="1" applyBorder="1" applyAlignment="1">
      <alignment vertical="top" wrapText="1"/>
    </xf>
    <xf numFmtId="43" fontId="22" fillId="6" borderId="7" xfId="16" applyNumberFormat="1" applyFont="1" applyFill="1" applyBorder="1" applyAlignment="1">
      <alignment horizontal="right" vertical="top" wrapText="1"/>
    </xf>
    <xf numFmtId="43" fontId="22" fillId="6" borderId="7" xfId="8" applyNumberFormat="1" applyFont="1" applyFill="1" applyBorder="1" applyAlignment="1">
      <alignment horizontal="right" vertical="top" wrapText="1"/>
    </xf>
    <xf numFmtId="0" fontId="17" fillId="0" borderId="0" xfId="16" applyFont="1" applyAlignment="1">
      <alignment wrapText="1"/>
    </xf>
    <xf numFmtId="0" fontId="41" fillId="0" borderId="7" xfId="0" applyFont="1" applyFill="1" applyBorder="1" applyAlignment="1">
      <alignment horizontal="center" vertical="center" wrapText="1"/>
    </xf>
    <xf numFmtId="0" fontId="20" fillId="6" borderId="7" xfId="16" applyFont="1" applyFill="1" applyBorder="1" applyAlignment="1">
      <alignment vertical="top" wrapText="1"/>
    </xf>
    <xf numFmtId="0" fontId="16" fillId="2" borderId="0" xfId="16" applyFont="1" applyFill="1" applyBorder="1" applyAlignment="1"/>
    <xf numFmtId="0" fontId="20" fillId="0" borderId="7" xfId="16" applyFont="1" applyFill="1" applyBorder="1" applyAlignment="1">
      <alignment horizontal="center" vertical="center" wrapText="1"/>
    </xf>
    <xf numFmtId="0" fontId="22" fillId="0" borderId="7" xfId="16" applyFont="1" applyFill="1" applyBorder="1" applyAlignment="1">
      <alignment horizontal="center" vertical="center" wrapText="1"/>
    </xf>
    <xf numFmtId="43" fontId="22" fillId="6" borderId="7" xfId="16" applyNumberFormat="1" applyFont="1" applyFill="1" applyBorder="1" applyAlignment="1">
      <alignment horizontal="right" wrapText="1"/>
    </xf>
    <xf numFmtId="43" fontId="22" fillId="6" borderId="7" xfId="8" applyNumberFormat="1" applyFont="1" applyFill="1" applyBorder="1" applyAlignment="1">
      <alignment horizontal="right" wrapText="1"/>
    </xf>
    <xf numFmtId="0" fontId="16" fillId="2" borderId="0" xfId="16" applyFont="1" applyFill="1" applyBorder="1" applyAlignment="1">
      <alignment vertical="top"/>
    </xf>
    <xf numFmtId="0" fontId="4" fillId="0" borderId="0" xfId="16"/>
    <xf numFmtId="0" fontId="17" fillId="0" borderId="0" xfId="16" applyFont="1" applyBorder="1" applyAlignment="1">
      <alignment wrapText="1"/>
    </xf>
    <xf numFmtId="0" fontId="22" fillId="6" borderId="7" xfId="16" applyFont="1" applyFill="1" applyBorder="1" applyAlignment="1">
      <alignment horizontal="right" wrapText="1"/>
    </xf>
    <xf numFmtId="0" fontId="18" fillId="3" borderId="27" xfId="16" applyFont="1" applyFill="1" applyBorder="1" applyAlignment="1" applyProtection="1">
      <alignment vertical="center"/>
      <protection locked="0"/>
    </xf>
    <xf numFmtId="0" fontId="16" fillId="2" borderId="0" xfId="16" applyFont="1" applyFill="1" applyBorder="1" applyAlignment="1">
      <alignment vertical="center"/>
    </xf>
    <xf numFmtId="0" fontId="16" fillId="2" borderId="0" xfId="15" applyFont="1" applyFill="1" applyBorder="1" applyAlignment="1">
      <alignment vertical="top"/>
    </xf>
    <xf numFmtId="0" fontId="16" fillId="2" borderId="0" xfId="15" applyFont="1" applyFill="1" applyBorder="1" applyAlignment="1">
      <alignment horizontal="left" vertical="center"/>
    </xf>
    <xf numFmtId="0" fontId="20" fillId="6" borderId="34" xfId="16" applyFont="1" applyFill="1" applyBorder="1" applyAlignment="1">
      <alignment vertical="center"/>
    </xf>
    <xf numFmtId="0" fontId="20" fillId="6" borderId="26" xfId="16" applyFont="1" applyFill="1" applyBorder="1" applyAlignment="1">
      <alignment vertical="center"/>
    </xf>
    <xf numFmtId="0" fontId="20" fillId="6" borderId="35" xfId="16" applyFont="1" applyFill="1" applyBorder="1" applyAlignment="1">
      <alignment vertical="center"/>
    </xf>
    <xf numFmtId="0" fontId="20" fillId="6" borderId="34" xfId="15" applyFont="1" applyFill="1" applyBorder="1" applyAlignment="1">
      <alignment vertical="center"/>
    </xf>
    <xf numFmtId="0" fontId="20" fillId="6" borderId="26" xfId="15" applyFont="1" applyFill="1" applyBorder="1" applyAlignment="1">
      <alignment vertical="center"/>
    </xf>
    <xf numFmtId="0" fontId="20" fillId="6" borderId="35" xfId="15" applyFont="1" applyFill="1" applyBorder="1" applyAlignment="1">
      <alignment vertical="center"/>
    </xf>
    <xf numFmtId="0" fontId="20" fillId="6" borderId="34" xfId="16" applyFont="1" applyFill="1" applyBorder="1" applyAlignment="1">
      <alignment vertical="top"/>
    </xf>
    <xf numFmtId="0" fontId="20" fillId="6" borderId="26" xfId="16" applyFont="1" applyFill="1" applyBorder="1" applyAlignment="1">
      <alignment vertical="top"/>
    </xf>
    <xf numFmtId="0" fontId="20" fillId="6" borderId="35" xfId="16" applyFont="1" applyFill="1" applyBorder="1" applyAlignment="1">
      <alignment vertical="top"/>
    </xf>
    <xf numFmtId="0" fontId="20" fillId="6" borderId="7" xfId="15" applyFont="1" applyFill="1" applyBorder="1" applyAlignment="1">
      <alignment horizontal="left" vertical="top"/>
    </xf>
    <xf numFmtId="0" fontId="50" fillId="10" borderId="0" xfId="0" applyFont="1" applyFill="1" applyAlignment="1">
      <alignment horizontal="center" vertical="center" wrapText="1"/>
    </xf>
    <xf numFmtId="43" fontId="30" fillId="0" borderId="0" xfId="8" applyFont="1" applyAlignment="1">
      <alignment vertical="center"/>
    </xf>
    <xf numFmtId="41" fontId="42" fillId="4" borderId="25" xfId="0" applyNumberFormat="1" applyFont="1" applyFill="1" applyBorder="1" applyAlignment="1">
      <alignment vertical="center"/>
    </xf>
    <xf numFmtId="0" fontId="32" fillId="15" borderId="8" xfId="0" applyFont="1" applyFill="1" applyBorder="1" applyAlignment="1">
      <alignment vertical="center"/>
    </xf>
    <xf numFmtId="0" fontId="43" fillId="0" borderId="0" xfId="0" applyFont="1" applyAlignment="1">
      <alignment vertical="center" wrapText="1"/>
    </xf>
    <xf numFmtId="0" fontId="25" fillId="0" borderId="7" xfId="16" applyFont="1"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horizontal="center" vertical="center" wrapText="1"/>
    </xf>
    <xf numFmtId="0" fontId="18" fillId="3" borderId="0" xfId="15" applyFont="1" applyFill="1" applyBorder="1" applyAlignment="1" applyProtection="1">
      <alignment vertical="center"/>
      <protection locked="0"/>
    </xf>
    <xf numFmtId="0" fontId="18" fillId="2" borderId="0" xfId="16" applyFont="1" applyFill="1" applyBorder="1" applyAlignment="1">
      <alignment vertical="top"/>
    </xf>
    <xf numFmtId="0" fontId="35" fillId="0" borderId="7" xfId="0" applyFont="1" applyBorder="1" applyAlignment="1">
      <alignment horizontal="center" vertical="center" wrapText="1"/>
    </xf>
    <xf numFmtId="0" fontId="18" fillId="2" borderId="0" xfId="16" applyFont="1" applyFill="1" applyBorder="1" applyAlignment="1">
      <alignment horizontal="left" vertical="top"/>
    </xf>
    <xf numFmtId="0" fontId="18" fillId="2" borderId="0" xfId="16" applyFont="1" applyFill="1" applyBorder="1" applyAlignment="1">
      <alignment horizontal="center" vertical="top"/>
    </xf>
    <xf numFmtId="0" fontId="54" fillId="0" borderId="0" xfId="0" applyFont="1"/>
    <xf numFmtId="0" fontId="38" fillId="0" borderId="0" xfId="0" applyFont="1"/>
    <xf numFmtId="0" fontId="55" fillId="0" borderId="0" xfId="16" applyFont="1" applyAlignment="1">
      <alignment vertical="top"/>
    </xf>
    <xf numFmtId="0" fontId="55" fillId="0" borderId="0" xfId="0" applyFont="1"/>
    <xf numFmtId="0" fontId="55" fillId="0" borderId="0" xfId="16" applyFont="1"/>
    <xf numFmtId="0" fontId="17" fillId="0" borderId="0" xfId="16" applyFont="1" applyAlignment="1">
      <alignment vertical="top"/>
    </xf>
    <xf numFmtId="0" fontId="56" fillId="0" borderId="0" xfId="16" applyFont="1" applyAlignment="1">
      <alignment wrapText="1"/>
    </xf>
    <xf numFmtId="0" fontId="42" fillId="13" borderId="10" xfId="0" applyFont="1" applyFill="1" applyBorder="1" applyAlignment="1">
      <alignment horizontal="center" vertical="center"/>
    </xf>
    <xf numFmtId="0" fontId="47" fillId="12" borderId="36" xfId="0" applyFont="1" applyFill="1" applyBorder="1" applyAlignment="1">
      <alignment horizontal="center" vertical="center" wrapText="1"/>
    </xf>
    <xf numFmtId="0" fontId="24" fillId="0" borderId="7" xfId="16" applyFont="1" applyBorder="1" applyAlignment="1">
      <alignment horizontal="center" vertical="center" wrapText="1"/>
    </xf>
    <xf numFmtId="0" fontId="20" fillId="0" borderId="7" xfId="16" applyFont="1" applyBorder="1" applyAlignment="1">
      <alignment horizontal="center" vertical="center" wrapText="1"/>
    </xf>
    <xf numFmtId="0" fontId="41" fillId="0" borderId="7" xfId="0" applyFont="1" applyBorder="1" applyAlignment="1">
      <alignment horizontal="center" vertical="center" wrapText="1"/>
    </xf>
    <xf numFmtId="0" fontId="42" fillId="4" borderId="37" xfId="0" applyFont="1" applyFill="1" applyBorder="1" applyAlignment="1">
      <alignment vertical="center"/>
    </xf>
    <xf numFmtId="0" fontId="42" fillId="8" borderId="38" xfId="0" applyNumberFormat="1" applyFont="1" applyFill="1" applyBorder="1" applyAlignment="1">
      <alignment horizontal="center" vertical="center"/>
    </xf>
    <xf numFmtId="41" fontId="42" fillId="4" borderId="37" xfId="0" applyNumberFormat="1" applyFont="1" applyFill="1" applyBorder="1" applyAlignment="1">
      <alignment vertical="center"/>
    </xf>
    <xf numFmtId="41" fontId="42" fillId="4" borderId="18" xfId="0" applyNumberFormat="1" applyFont="1" applyFill="1" applyBorder="1" applyAlignment="1">
      <alignment horizontal="center" vertical="center"/>
    </xf>
    <xf numFmtId="0" fontId="31" fillId="13" borderId="18" xfId="0" applyFont="1" applyFill="1" applyBorder="1" applyAlignment="1">
      <alignment horizontal="center" vertical="center"/>
    </xf>
    <xf numFmtId="0" fontId="32" fillId="13" borderId="39" xfId="0" applyNumberFormat="1" applyFont="1" applyFill="1" applyBorder="1" applyAlignment="1">
      <alignment horizontal="center" vertical="center"/>
    </xf>
    <xf numFmtId="41" fontId="42" fillId="4" borderId="40" xfId="0" applyNumberFormat="1" applyFont="1" applyFill="1" applyBorder="1" applyAlignment="1">
      <alignment horizontal="center" vertical="center"/>
    </xf>
    <xf numFmtId="0" fontId="42" fillId="13" borderId="40" xfId="0" applyFont="1" applyFill="1" applyBorder="1" applyAlignment="1">
      <alignment horizontal="center" vertical="center"/>
    </xf>
    <xf numFmtId="0" fontId="42" fillId="4" borderId="40" xfId="0" applyFont="1" applyFill="1" applyBorder="1" applyAlignment="1">
      <alignment horizontal="center" vertical="center"/>
    </xf>
    <xf numFmtId="41" fontId="38" fillId="0" borderId="0" xfId="0" applyNumberFormat="1" applyFont="1" applyFill="1" applyBorder="1" applyAlignment="1">
      <alignment horizontal="right" vertical="center"/>
    </xf>
    <xf numFmtId="41" fontId="38" fillId="0" borderId="0" xfId="10" applyNumberFormat="1" applyFont="1" applyFill="1" applyBorder="1" applyAlignment="1">
      <alignment horizontal="center" vertical="center"/>
    </xf>
    <xf numFmtId="0" fontId="38" fillId="0" borderId="0" xfId="0" applyFont="1" applyFill="1" applyBorder="1" applyAlignment="1">
      <alignment horizontal="left" vertical="center"/>
    </xf>
    <xf numFmtId="0" fontId="38" fillId="0" borderId="0" xfId="0" applyFont="1" applyFill="1" applyBorder="1" applyAlignment="1">
      <alignment horizontal="center" vertical="center"/>
    </xf>
    <xf numFmtId="43" fontId="47" fillId="12" borderId="14" xfId="8" applyFont="1" applyFill="1" applyBorder="1" applyAlignment="1">
      <alignment horizontal="center" vertical="center" wrapText="1"/>
    </xf>
    <xf numFmtId="0" fontId="52" fillId="12" borderId="6" xfId="0" applyFont="1" applyFill="1" applyBorder="1" applyAlignment="1">
      <alignment horizontal="center" vertical="center" wrapText="1"/>
    </xf>
    <xf numFmtId="0" fontId="57" fillId="0" borderId="0" xfId="0" applyFont="1" applyFill="1" applyBorder="1" applyAlignment="1">
      <alignment vertical="center"/>
    </xf>
    <xf numFmtId="44" fontId="57" fillId="0" borderId="0" xfId="0" applyNumberFormat="1" applyFont="1" applyFill="1" applyBorder="1" applyAlignment="1">
      <alignment vertical="center"/>
    </xf>
    <xf numFmtId="0" fontId="58" fillId="0" borderId="7" xfId="16" applyFont="1" applyBorder="1" applyAlignment="1">
      <alignment horizontal="center" vertical="center" wrapText="1"/>
    </xf>
    <xf numFmtId="3" fontId="22" fillId="0" borderId="7" xfId="15" applyNumberFormat="1" applyFont="1" applyBorder="1" applyAlignment="1">
      <alignment horizontal="center" vertical="center" wrapText="1"/>
    </xf>
    <xf numFmtId="0" fontId="25" fillId="4" borderId="7" xfId="16" applyFont="1" applyFill="1" applyBorder="1" applyAlignment="1">
      <alignment horizontal="center" vertical="center" wrapText="1"/>
    </xf>
    <xf numFmtId="3" fontId="22" fillId="0" borderId="7" xfId="16" applyNumberFormat="1" applyFont="1" applyBorder="1" applyAlignment="1">
      <alignment horizontal="center" vertical="center" wrapText="1"/>
    </xf>
    <xf numFmtId="0" fontId="26" fillId="0" borderId="7" xfId="16" applyFont="1" applyBorder="1" applyAlignment="1" applyProtection="1">
      <alignment horizontal="center" vertical="center" wrapText="1"/>
      <protection locked="0"/>
    </xf>
    <xf numFmtId="0" fontId="26" fillId="0" borderId="7" xfId="16" applyFont="1" applyBorder="1" applyAlignment="1">
      <alignment horizontal="center" vertical="center" wrapText="1"/>
    </xf>
    <xf numFmtId="3" fontId="26" fillId="0" borderId="7" xfId="16" applyNumberFormat="1" applyFont="1" applyBorder="1" applyAlignment="1">
      <alignment horizontal="center" vertical="center" wrapText="1"/>
    </xf>
    <xf numFmtId="9" fontId="26" fillId="0" borderId="7" xfId="16" applyNumberFormat="1" applyFont="1" applyBorder="1" applyAlignment="1">
      <alignment horizontal="center" vertical="center" wrapText="1"/>
    </xf>
    <xf numFmtId="0" fontId="41" fillId="0" borderId="7" xfId="0" applyFont="1" applyBorder="1" applyAlignment="1">
      <alignment horizontal="center" vertical="center"/>
    </xf>
    <xf numFmtId="43" fontId="59" fillId="4" borderId="7" xfId="8" applyFont="1" applyFill="1" applyBorder="1" applyAlignment="1">
      <alignment horizontal="center" vertical="center" wrapText="1"/>
    </xf>
    <xf numFmtId="0" fontId="18" fillId="2" borderId="0" xfId="16" applyFont="1" applyFill="1" applyBorder="1" applyAlignment="1">
      <alignment vertical="center"/>
    </xf>
    <xf numFmtId="43" fontId="41" fillId="0" borderId="7" xfId="8" applyFont="1" applyBorder="1" applyAlignment="1">
      <alignment horizontal="center" vertical="center"/>
    </xf>
    <xf numFmtId="9" fontId="41" fillId="0" borderId="7" xfId="0" applyNumberFormat="1" applyFont="1" applyBorder="1" applyAlignment="1">
      <alignment horizontal="center" vertical="center" wrapText="1"/>
    </xf>
    <xf numFmtId="43" fontId="41" fillId="0" borderId="7" xfId="8" applyFont="1" applyBorder="1" applyAlignment="1">
      <alignment horizontal="center" vertical="center" wrapText="1"/>
    </xf>
    <xf numFmtId="9" fontId="41" fillId="0" borderId="7" xfId="0" applyNumberFormat="1" applyFont="1" applyBorder="1" applyAlignment="1">
      <alignment horizontal="center" vertical="center"/>
    </xf>
    <xf numFmtId="43" fontId="22" fillId="0" borderId="7" xfId="8" applyFont="1" applyFill="1" applyBorder="1" applyAlignment="1">
      <alignment horizontal="center" vertical="center" wrapText="1"/>
    </xf>
    <xf numFmtId="0" fontId="25" fillId="0" borderId="7" xfId="16" applyFont="1" applyFill="1" applyBorder="1" applyAlignment="1">
      <alignment horizontal="center" vertical="center" wrapText="1"/>
    </xf>
    <xf numFmtId="10" fontId="22" fillId="0" borderId="7" xfId="16" applyNumberFormat="1" applyFont="1" applyFill="1" applyBorder="1" applyAlignment="1">
      <alignment horizontal="center" vertical="center" wrapText="1"/>
    </xf>
    <xf numFmtId="0" fontId="53" fillId="0" borderId="7" xfId="0" applyFont="1" applyFill="1" applyBorder="1" applyAlignment="1">
      <alignment horizontal="center" vertical="center" wrapText="1"/>
    </xf>
    <xf numFmtId="9" fontId="41" fillId="0" borderId="7" xfId="0" applyNumberFormat="1" applyFont="1" applyFill="1" applyBorder="1" applyAlignment="1">
      <alignment horizontal="center" vertical="center" wrapText="1"/>
    </xf>
    <xf numFmtId="43" fontId="41" fillId="0" borderId="7" xfId="8" applyFont="1" applyFill="1" applyBorder="1" applyAlignment="1">
      <alignment horizontal="center" vertical="center" wrapText="1"/>
    </xf>
    <xf numFmtId="0" fontId="29" fillId="0" borderId="7" xfId="16" applyFont="1" applyBorder="1" applyAlignment="1">
      <alignment horizontal="center" vertical="center" wrapText="1"/>
    </xf>
    <xf numFmtId="0" fontId="0" fillId="0" borderId="0" xfId="0"/>
    <xf numFmtId="0" fontId="60" fillId="0" borderId="7" xfId="15" applyFont="1" applyBorder="1" applyAlignment="1">
      <alignment horizontal="center" vertical="center" wrapText="1"/>
    </xf>
    <xf numFmtId="0" fontId="35" fillId="0" borderId="7" xfId="0" applyFont="1" applyBorder="1" applyAlignment="1">
      <alignment vertical="center" wrapText="1"/>
    </xf>
    <xf numFmtId="0" fontId="50" fillId="10" borderId="0" xfId="10" applyNumberFormat="1" applyFont="1" applyFill="1" applyAlignment="1">
      <alignment horizontal="center" vertical="center"/>
    </xf>
    <xf numFmtId="0" fontId="20" fillId="0" borderId="29" xfId="16" applyFont="1" applyFill="1" applyBorder="1" applyAlignment="1">
      <alignment horizontal="center" vertical="center" wrapText="1"/>
    </xf>
    <xf numFmtId="0" fontId="61" fillId="0" borderId="0" xfId="16" applyFont="1" applyAlignment="1">
      <alignment horizontal="left" vertical="top"/>
    </xf>
    <xf numFmtId="171" fontId="38" fillId="5" borderId="6" xfId="0" applyNumberFormat="1" applyFont="1" applyFill="1" applyBorder="1" applyAlignment="1">
      <alignment vertical="center"/>
    </xf>
    <xf numFmtId="0" fontId="0" fillId="0" borderId="41" xfId="0" applyBorder="1" applyAlignment="1">
      <alignment vertical="center"/>
    </xf>
    <xf numFmtId="0" fontId="0" fillId="0" borderId="10" xfId="0" applyBorder="1" applyAlignment="1">
      <alignment vertical="center"/>
    </xf>
    <xf numFmtId="0" fontId="18" fillId="3" borderId="0" xfId="16" applyFont="1" applyFill="1" applyBorder="1" applyAlignment="1" applyProtection="1">
      <alignment horizontal="left" vertical="top" wrapText="1"/>
      <protection locked="0"/>
    </xf>
    <xf numFmtId="0" fontId="18" fillId="3" borderId="0" xfId="16" applyFont="1" applyFill="1" applyBorder="1" applyAlignment="1" applyProtection="1">
      <alignment horizontal="left" vertical="top"/>
      <protection locked="0"/>
    </xf>
    <xf numFmtId="43" fontId="22" fillId="0" borderId="7" xfId="15" applyNumberFormat="1" applyFont="1" applyBorder="1" applyAlignment="1">
      <alignment horizontal="center" vertical="center" wrapText="1"/>
    </xf>
    <xf numFmtId="43" fontId="16" fillId="2" borderId="0" xfId="16" applyNumberFormat="1" applyFont="1" applyFill="1" applyBorder="1" applyAlignment="1">
      <alignment vertical="center"/>
    </xf>
    <xf numFmtId="43" fontId="18" fillId="2" borderId="27" xfId="16" applyNumberFormat="1" applyFont="1" applyFill="1" applyBorder="1" applyAlignment="1">
      <alignment vertical="center" wrapText="1"/>
    </xf>
    <xf numFmtId="43" fontId="22" fillId="0" borderId="7" xfId="16" applyNumberFormat="1" applyFont="1" applyBorder="1" applyAlignment="1">
      <alignment horizontal="center" vertical="center" wrapText="1"/>
    </xf>
    <xf numFmtId="43" fontId="22" fillId="0" borderId="7" xfId="8" applyNumberFormat="1" applyFont="1" applyBorder="1" applyAlignment="1">
      <alignment horizontal="center" vertical="center" wrapText="1"/>
    </xf>
    <xf numFmtId="43" fontId="22" fillId="0" borderId="7" xfId="17" applyNumberFormat="1" applyFont="1" applyBorder="1" applyAlignment="1">
      <alignment horizontal="center" vertical="center" wrapText="1"/>
    </xf>
    <xf numFmtId="43" fontId="22" fillId="0" borderId="0" xfId="16" applyNumberFormat="1" applyFont="1" applyBorder="1" applyAlignment="1">
      <alignment vertical="center" wrapText="1"/>
    </xf>
    <xf numFmtId="43" fontId="17" fillId="0" borderId="0" xfId="16" applyNumberFormat="1" applyFont="1" applyBorder="1" applyAlignment="1">
      <alignment vertical="center" wrapText="1"/>
    </xf>
    <xf numFmtId="43" fontId="26" fillId="0" borderId="7" xfId="16" applyNumberFormat="1" applyFont="1" applyBorder="1" applyAlignment="1">
      <alignment horizontal="center" vertical="center" wrapText="1"/>
    </xf>
    <xf numFmtId="43" fontId="26" fillId="0" borderId="7" xfId="8" applyNumberFormat="1" applyFont="1" applyBorder="1" applyAlignment="1">
      <alignment horizontal="center" vertical="center" wrapText="1"/>
    </xf>
    <xf numFmtId="43" fontId="26" fillId="0" borderId="7" xfId="8" applyNumberFormat="1" applyFont="1" applyFill="1" applyBorder="1" applyAlignment="1">
      <alignment horizontal="center" vertical="center" wrapText="1"/>
    </xf>
    <xf numFmtId="43" fontId="22" fillId="4" borderId="7" xfId="16" applyNumberFormat="1" applyFont="1" applyFill="1" applyBorder="1" applyAlignment="1">
      <alignment horizontal="center" vertical="center" wrapText="1"/>
    </xf>
    <xf numFmtId="43" fontId="22" fillId="4" borderId="7" xfId="8" applyNumberFormat="1" applyFont="1" applyFill="1" applyBorder="1" applyAlignment="1">
      <alignment horizontal="center" vertical="center" wrapText="1"/>
    </xf>
    <xf numFmtId="43" fontId="16" fillId="2" borderId="0" xfId="16" applyNumberFormat="1" applyFont="1" applyFill="1" applyBorder="1" applyAlignment="1">
      <alignment vertical="top"/>
    </xf>
    <xf numFmtId="43" fontId="18" fillId="3" borderId="27" xfId="16" applyNumberFormat="1" applyFont="1" applyFill="1" applyBorder="1" applyAlignment="1" applyProtection="1">
      <alignment vertical="top"/>
      <protection locked="0"/>
    </xf>
    <xf numFmtId="43" fontId="59" fillId="4" borderId="7" xfId="8" applyNumberFormat="1" applyFont="1" applyFill="1" applyBorder="1" applyAlignment="1">
      <alignment horizontal="center" vertical="center" wrapText="1"/>
    </xf>
    <xf numFmtId="43" fontId="0" fillId="0" borderId="0" xfId="0" applyNumberFormat="1"/>
    <xf numFmtId="43" fontId="30" fillId="0" borderId="0" xfId="8" applyNumberFormat="1" applyFont="1"/>
    <xf numFmtId="43" fontId="26" fillId="0" borderId="7" xfId="16" applyNumberFormat="1" applyFont="1" applyFill="1" applyBorder="1" applyAlignment="1">
      <alignment horizontal="center" vertical="center"/>
    </xf>
    <xf numFmtId="43" fontId="26" fillId="0" borderId="7" xfId="8" applyNumberFormat="1" applyFont="1" applyFill="1" applyBorder="1" applyAlignment="1">
      <alignment horizontal="center" vertical="center"/>
    </xf>
    <xf numFmtId="43" fontId="41" fillId="0" borderId="7" xfId="0" applyNumberFormat="1" applyFont="1" applyBorder="1" applyAlignment="1">
      <alignment horizontal="center" vertical="center" wrapText="1"/>
    </xf>
    <xf numFmtId="43" fontId="41" fillId="0" borderId="7" xfId="8" applyNumberFormat="1" applyFont="1" applyBorder="1" applyAlignment="1">
      <alignment horizontal="center" vertical="center" wrapText="1"/>
    </xf>
    <xf numFmtId="43" fontId="22" fillId="0" borderId="7" xfId="16" applyNumberFormat="1" applyFont="1" applyFill="1" applyBorder="1" applyAlignment="1">
      <alignment horizontal="center" vertical="center" wrapText="1"/>
    </xf>
    <xf numFmtId="43" fontId="22" fillId="0" borderId="7" xfId="8" applyNumberFormat="1" applyFont="1" applyFill="1" applyBorder="1" applyAlignment="1">
      <alignment horizontal="center" vertical="center" wrapText="1"/>
    </xf>
    <xf numFmtId="43" fontId="22" fillId="0" borderId="7" xfId="17" applyNumberFormat="1" applyFont="1" applyFill="1" applyBorder="1" applyAlignment="1">
      <alignment horizontal="center" vertical="center" wrapText="1"/>
    </xf>
    <xf numFmtId="43" fontId="22" fillId="0" borderId="7" xfId="15" applyNumberFormat="1" applyFont="1" applyFill="1" applyBorder="1" applyAlignment="1">
      <alignment horizontal="center" vertical="center" wrapText="1"/>
    </xf>
    <xf numFmtId="43" fontId="53" fillId="0" borderId="7" xfId="15" applyNumberFormat="1" applyFont="1" applyFill="1" applyBorder="1" applyAlignment="1">
      <alignment horizontal="center" vertical="center" wrapText="1"/>
    </xf>
    <xf numFmtId="43" fontId="53" fillId="0" borderId="7" xfId="8" applyNumberFormat="1" applyFont="1" applyFill="1" applyBorder="1" applyAlignment="1">
      <alignment horizontal="center" vertical="center" wrapText="1"/>
    </xf>
    <xf numFmtId="0" fontId="38" fillId="4" borderId="0" xfId="10" applyNumberFormat="1" applyFont="1" applyFill="1" applyAlignment="1">
      <alignment horizontal="center" vertical="center"/>
    </xf>
    <xf numFmtId="0" fontId="55" fillId="0" borderId="0" xfId="0" applyFont="1" applyFill="1"/>
    <xf numFmtId="0" fontId="0" fillId="0" borderId="0" xfId="0" applyFill="1"/>
    <xf numFmtId="0" fontId="16" fillId="0" borderId="0" xfId="15" applyFont="1" applyFill="1" applyBorder="1" applyAlignment="1">
      <alignment vertical="top"/>
    </xf>
    <xf numFmtId="43" fontId="30" fillId="0" borderId="0" xfId="8" applyFont="1" applyFill="1"/>
    <xf numFmtId="0" fontId="18" fillId="0" borderId="27" xfId="15" applyFont="1" applyFill="1" applyBorder="1" applyAlignment="1" applyProtection="1">
      <alignment vertical="top" wrapText="1"/>
      <protection locked="0"/>
    </xf>
    <xf numFmtId="0" fontId="18" fillId="0" borderId="27" xfId="15" applyFont="1" applyFill="1" applyBorder="1" applyAlignment="1" applyProtection="1">
      <alignment vertical="top"/>
      <protection locked="0"/>
    </xf>
    <xf numFmtId="0" fontId="20" fillId="0" borderId="7" xfId="15" applyFont="1" applyBorder="1" applyAlignment="1">
      <alignment vertical="center" wrapText="1"/>
    </xf>
    <xf numFmtId="0" fontId="0" fillId="0" borderId="18" xfId="0" applyBorder="1" applyAlignment="1">
      <alignment vertical="center"/>
    </xf>
    <xf numFmtId="0" fontId="0" fillId="0" borderId="12" xfId="0" applyBorder="1" applyAlignment="1">
      <alignment vertical="center"/>
    </xf>
    <xf numFmtId="0" fontId="0" fillId="0" borderId="16" xfId="0" applyFill="1" applyBorder="1" applyAlignment="1">
      <alignment vertical="center"/>
    </xf>
    <xf numFmtId="44" fontId="30" fillId="0" borderId="9" xfId="8" applyNumberFormat="1" applyFont="1" applyBorder="1" applyAlignment="1">
      <alignment vertical="center"/>
    </xf>
    <xf numFmtId="44" fontId="30" fillId="0" borderId="11" xfId="8" applyNumberFormat="1" applyFont="1" applyBorder="1" applyAlignment="1">
      <alignment vertical="center"/>
    </xf>
    <xf numFmtId="44" fontId="30" fillId="0" borderId="11" xfId="8" applyNumberFormat="1" applyFont="1" applyFill="1" applyBorder="1" applyAlignment="1">
      <alignment vertical="center"/>
    </xf>
    <xf numFmtId="44" fontId="30" fillId="0" borderId="19" xfId="8" applyNumberFormat="1" applyFont="1" applyFill="1" applyBorder="1" applyAlignment="1">
      <alignment vertical="center"/>
    </xf>
    <xf numFmtId="0" fontId="34" fillId="0" borderId="40" xfId="0" applyFont="1" applyBorder="1" applyAlignment="1">
      <alignment horizontal="center" vertical="center"/>
    </xf>
    <xf numFmtId="44" fontId="34" fillId="0" borderId="42" xfId="0" applyNumberFormat="1" applyFont="1" applyBorder="1" applyAlignment="1">
      <alignment horizontal="center" vertical="center"/>
    </xf>
    <xf numFmtId="0" fontId="34" fillId="0" borderId="28" xfId="0" applyFont="1" applyFill="1" applyBorder="1" applyAlignment="1">
      <alignment vertical="center"/>
    </xf>
    <xf numFmtId="44" fontId="34" fillId="0" borderId="43" xfId="8" applyNumberFormat="1" applyFont="1" applyFill="1" applyBorder="1" applyAlignment="1">
      <alignment vertical="center"/>
    </xf>
    <xf numFmtId="0" fontId="34" fillId="0" borderId="42" xfId="0" applyFont="1" applyBorder="1" applyAlignment="1">
      <alignment horizontal="center" vertical="center"/>
    </xf>
    <xf numFmtId="44" fontId="34" fillId="0" borderId="44" xfId="0" applyNumberFormat="1" applyFont="1" applyBorder="1" applyAlignment="1">
      <alignment horizontal="center" vertical="center"/>
    </xf>
    <xf numFmtId="0" fontId="57" fillId="16" borderId="23" xfId="0" applyFont="1" applyFill="1" applyBorder="1" applyAlignment="1">
      <alignment vertical="center"/>
    </xf>
    <xf numFmtId="44" fontId="57" fillId="16" borderId="6" xfId="0" applyNumberFormat="1" applyFont="1" applyFill="1" applyBorder="1" applyAlignment="1">
      <alignment vertical="center"/>
    </xf>
    <xf numFmtId="172" fontId="44" fillId="0" borderId="0" xfId="8" applyNumberFormat="1" applyFont="1" applyAlignment="1">
      <alignment vertical="center"/>
    </xf>
    <xf numFmtId="0" fontId="0" fillId="0" borderId="45" xfId="0" applyFont="1" applyBorder="1" applyAlignment="1">
      <alignment horizontal="left" vertical="center"/>
    </xf>
    <xf numFmtId="44" fontId="0" fillId="0" borderId="46" xfId="0" applyNumberFormat="1" applyBorder="1" applyAlignment="1">
      <alignment vertical="center"/>
    </xf>
    <xf numFmtId="0" fontId="0" fillId="0" borderId="41" xfId="0" applyFont="1" applyBorder="1" applyAlignment="1">
      <alignment horizontal="left" vertical="center"/>
    </xf>
    <xf numFmtId="44" fontId="0" fillId="0" borderId="47" xfId="0" applyNumberFormat="1" applyBorder="1" applyAlignment="1">
      <alignment vertical="center"/>
    </xf>
    <xf numFmtId="44" fontId="0" fillId="0" borderId="44" xfId="0" applyNumberFormat="1" applyFill="1" applyBorder="1" applyAlignment="1">
      <alignment horizontal="center" vertical="center"/>
    </xf>
    <xf numFmtId="0" fontId="0" fillId="0" borderId="48" xfId="0" applyFont="1" applyBorder="1" applyAlignment="1">
      <alignment horizontal="left" vertical="center"/>
    </xf>
    <xf numFmtId="44" fontId="0" fillId="0" borderId="49" xfId="0" applyNumberFormat="1" applyBorder="1" applyAlignment="1">
      <alignment vertical="center"/>
    </xf>
    <xf numFmtId="0" fontId="0" fillId="0" borderId="48" xfId="0" applyFont="1" applyBorder="1" applyAlignment="1">
      <alignment horizontal="left" vertical="center"/>
    </xf>
    <xf numFmtId="44" fontId="0" fillId="0" borderId="49" xfId="0" applyNumberFormat="1" applyFill="1" applyBorder="1" applyAlignment="1">
      <alignment vertical="center"/>
    </xf>
    <xf numFmtId="0" fontId="62" fillId="17" borderId="7" xfId="0" applyFont="1" applyFill="1" applyBorder="1" applyAlignment="1" applyProtection="1">
      <alignment horizontal="center" vertical="center" wrapText="1"/>
      <protection locked="0"/>
    </xf>
    <xf numFmtId="0" fontId="18" fillId="18" borderId="50" xfId="0" applyFont="1" applyFill="1" applyBorder="1" applyAlignment="1">
      <alignment horizontal="center" vertical="center" wrapText="1"/>
    </xf>
    <xf numFmtId="0" fontId="18" fillId="18" borderId="51" xfId="0" applyFont="1" applyFill="1" applyBorder="1" applyAlignment="1">
      <alignment horizontal="center" vertical="center" wrapText="1"/>
    </xf>
    <xf numFmtId="0" fontId="20" fillId="19" borderId="29" xfId="0" applyFont="1" applyFill="1" applyBorder="1" applyAlignment="1" applyProtection="1">
      <alignment horizontal="center" vertical="center" wrapText="1"/>
      <protection locked="0"/>
    </xf>
    <xf numFmtId="0" fontId="63" fillId="19" borderId="29" xfId="0" applyFont="1" applyFill="1" applyBorder="1" applyAlignment="1" applyProtection="1">
      <alignment horizontal="center" vertical="center" wrapText="1"/>
      <protection locked="0"/>
    </xf>
    <xf numFmtId="0" fontId="19" fillId="19" borderId="7" xfId="0" applyFont="1" applyFill="1" applyBorder="1" applyAlignment="1" applyProtection="1">
      <alignment horizontal="center" vertical="center" wrapText="1"/>
      <protection locked="0"/>
    </xf>
    <xf numFmtId="0" fontId="18" fillId="18" borderId="29" xfId="0" applyFont="1" applyFill="1" applyBorder="1" applyAlignment="1">
      <alignment horizontal="center" vertical="center" wrapText="1"/>
    </xf>
    <xf numFmtId="0" fontId="19" fillId="19" borderId="29" xfId="0" applyFont="1" applyFill="1" applyBorder="1" applyAlignment="1" applyProtection="1">
      <alignment horizontal="center" vertical="center" wrapText="1"/>
      <protection locked="0"/>
    </xf>
    <xf numFmtId="0" fontId="0" fillId="0" borderId="0" xfId="0" applyAlignment="1">
      <alignment vertical="center"/>
    </xf>
    <xf numFmtId="44" fontId="0" fillId="5"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34" fillId="5" borderId="0" xfId="0" applyFont="1" applyFill="1" applyAlignment="1">
      <alignment horizontal="left" vertical="center"/>
    </xf>
    <xf numFmtId="172" fontId="34" fillId="5" borderId="0" xfId="8" applyNumberFormat="1" applyFont="1" applyFill="1" applyAlignment="1">
      <alignment horizontal="left" vertical="center"/>
    </xf>
    <xf numFmtId="172" fontId="30" fillId="5" borderId="0" xfId="8" applyNumberFormat="1" applyFont="1" applyFill="1" applyAlignment="1">
      <alignment horizontal="left" vertical="center"/>
    </xf>
    <xf numFmtId="0" fontId="0" fillId="5" borderId="0" xfId="0" applyFill="1" applyAlignment="1">
      <alignment horizontal="left" vertical="center"/>
    </xf>
    <xf numFmtId="41" fontId="64" fillId="5" borderId="0" xfId="10" applyNumberFormat="1" applyFont="1" applyFill="1" applyAlignment="1">
      <alignment vertical="center"/>
    </xf>
    <xf numFmtId="43" fontId="0" fillId="5" borderId="0" xfId="0" applyNumberFormat="1" applyFill="1" applyAlignment="1">
      <alignment vertical="center"/>
    </xf>
    <xf numFmtId="43" fontId="64" fillId="5"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5" borderId="0" xfId="0" applyFill="1" applyAlignment="1">
      <alignment vertical="center"/>
    </xf>
    <xf numFmtId="0" fontId="0" fillId="5" borderId="0" xfId="0" applyFill="1" applyAlignment="1">
      <alignment horizontal="center" vertical="center"/>
    </xf>
    <xf numFmtId="0" fontId="31" fillId="10" borderId="7" xfId="0" applyFont="1" applyFill="1" applyBorder="1" applyAlignment="1">
      <alignment horizontal="center" vertical="center"/>
    </xf>
    <xf numFmtId="0" fontId="0" fillId="0" borderId="7" xfId="0" applyBorder="1" applyAlignment="1">
      <alignment horizontal="center" vertical="center"/>
    </xf>
    <xf numFmtId="0" fontId="31" fillId="10" borderId="29" xfId="0" applyFont="1" applyFill="1" applyBorder="1" applyAlignment="1">
      <alignment horizontal="center" vertical="center"/>
    </xf>
    <xf numFmtId="0" fontId="48" fillId="5" borderId="7" xfId="0" applyFont="1" applyFill="1" applyBorder="1" applyAlignment="1">
      <alignment horizontal="center" vertical="center"/>
    </xf>
    <xf numFmtId="0" fontId="32" fillId="20" borderId="0" xfId="0" applyFont="1" applyFill="1" applyAlignment="1">
      <alignment vertical="center"/>
    </xf>
    <xf numFmtId="173" fontId="32" fillId="20" borderId="0" xfId="0" applyNumberFormat="1" applyFont="1" applyFill="1" applyAlignment="1">
      <alignment vertical="center"/>
    </xf>
    <xf numFmtId="0" fontId="34" fillId="20" borderId="0" xfId="0" applyFont="1" applyFill="1" applyAlignment="1">
      <alignment vertical="center"/>
    </xf>
    <xf numFmtId="173" fontId="0" fillId="0" borderId="0" xfId="0" applyNumberFormat="1"/>
    <xf numFmtId="0" fontId="34" fillId="0" borderId="23" xfId="0" applyFont="1" applyFill="1" applyBorder="1" applyAlignment="1">
      <alignment vertical="center"/>
    </xf>
    <xf numFmtId="44" fontId="34" fillId="0" borderId="6" xfId="0" applyNumberFormat="1" applyFont="1" applyFill="1" applyBorder="1" applyAlignment="1">
      <alignment vertical="center"/>
    </xf>
    <xf numFmtId="0" fontId="0" fillId="0" borderId="9" xfId="0" applyBorder="1" applyAlignment="1">
      <alignment vertical="center"/>
    </xf>
    <xf numFmtId="44" fontId="0" fillId="0" borderId="37" xfId="0" applyNumberFormat="1" applyBorder="1" applyAlignment="1">
      <alignment vertical="center"/>
    </xf>
    <xf numFmtId="0" fontId="0" fillId="0" borderId="11" xfId="0" applyBorder="1" applyAlignment="1">
      <alignment vertical="center"/>
    </xf>
    <xf numFmtId="44" fontId="0" fillId="0" borderId="4" xfId="0" applyNumberFormat="1" applyBorder="1" applyAlignment="1">
      <alignment vertical="center"/>
    </xf>
    <xf numFmtId="0" fontId="0" fillId="0" borderId="19" xfId="0" applyBorder="1" applyAlignment="1">
      <alignment vertical="center"/>
    </xf>
    <xf numFmtId="44" fontId="0" fillId="0" borderId="15" xfId="0" applyNumberFormat="1" applyBorder="1" applyAlignment="1">
      <alignment vertical="center"/>
    </xf>
    <xf numFmtId="0" fontId="0" fillId="0" borderId="25" xfId="0" applyBorder="1" applyAlignment="1">
      <alignment vertical="center"/>
    </xf>
    <xf numFmtId="44" fontId="0" fillId="0" borderId="52" xfId="0" applyNumberFormat="1" applyBorder="1" applyAlignment="1">
      <alignment vertical="center"/>
    </xf>
    <xf numFmtId="0" fontId="0" fillId="0" borderId="53" xfId="0" applyBorder="1" applyAlignment="1">
      <alignment vertical="center"/>
    </xf>
    <xf numFmtId="44" fontId="0" fillId="0" borderId="54" xfId="0" applyNumberFormat="1" applyBorder="1" applyAlignment="1">
      <alignment vertical="center"/>
    </xf>
    <xf numFmtId="0" fontId="53" fillId="0" borderId="7" xfId="0" applyFont="1" applyBorder="1" applyAlignment="1">
      <alignment horizontal="center" vertical="center" wrapText="1"/>
    </xf>
    <xf numFmtId="9" fontId="53" fillId="0" borderId="7" xfId="0" applyNumberFormat="1" applyFont="1" applyFill="1" applyBorder="1" applyAlignment="1">
      <alignment horizontal="center" vertical="center" wrapText="1"/>
    </xf>
    <xf numFmtId="43" fontId="53" fillId="0" borderId="7" xfId="8" applyFont="1" applyFill="1" applyBorder="1" applyAlignment="1">
      <alignment horizontal="center" vertical="center" wrapText="1"/>
    </xf>
    <xf numFmtId="0" fontId="22" fillId="0" borderId="7" xfId="15" applyFont="1" applyFill="1" applyBorder="1" applyAlignment="1">
      <alignment horizontal="center" vertical="center" wrapText="1"/>
    </xf>
    <xf numFmtId="0" fontId="20" fillId="21" borderId="29" xfId="0" applyFont="1" applyFill="1" applyBorder="1" applyAlignment="1" applyProtection="1">
      <alignment horizontal="center" vertical="center" wrapText="1"/>
      <protection locked="0"/>
    </xf>
    <xf numFmtId="0" fontId="63" fillId="21" borderId="29" xfId="0" applyFont="1" applyFill="1" applyBorder="1" applyAlignment="1" applyProtection="1">
      <alignment horizontal="center" vertical="center" wrapText="1"/>
      <protection locked="0"/>
    </xf>
    <xf numFmtId="0" fontId="19" fillId="21" borderId="7" xfId="0" applyFont="1" applyFill="1" applyBorder="1" applyAlignment="1" applyProtection="1">
      <alignment horizontal="center" vertical="center" wrapText="1"/>
      <protection locked="0"/>
    </xf>
    <xf numFmtId="0" fontId="18" fillId="4" borderId="29" xfId="0" applyFont="1" applyFill="1" applyBorder="1" applyAlignment="1">
      <alignment horizontal="center" vertical="center" wrapText="1"/>
    </xf>
    <xf numFmtId="0" fontId="19" fillId="21" borderId="29" xfId="0" applyFont="1" applyFill="1" applyBorder="1" applyAlignment="1" applyProtection="1">
      <alignment horizontal="center" vertical="center" wrapText="1"/>
      <protection locked="0"/>
    </xf>
    <xf numFmtId="0" fontId="0" fillId="4" borderId="0" xfId="0" applyFill="1"/>
    <xf numFmtId="0" fontId="18" fillId="18" borderId="35" xfId="0" applyFont="1" applyFill="1" applyBorder="1" applyAlignment="1">
      <alignment horizontal="center" vertical="center" wrapText="1"/>
    </xf>
    <xf numFmtId="0" fontId="18" fillId="18" borderId="7" xfId="0" applyFont="1" applyFill="1" applyBorder="1" applyAlignment="1">
      <alignment horizontal="center" vertical="center" wrapText="1"/>
    </xf>
    <xf numFmtId="0" fontId="58" fillId="0" borderId="0" xfId="16" applyFont="1" applyBorder="1" applyAlignment="1">
      <alignment horizontal="left" vertical="center"/>
    </xf>
    <xf numFmtId="0" fontId="31" fillId="4" borderId="0" xfId="0" applyFont="1" applyFill="1" applyBorder="1" applyAlignment="1">
      <alignment vertical="center"/>
    </xf>
    <xf numFmtId="0" fontId="65" fillId="4" borderId="0" xfId="16" applyFont="1" applyFill="1" applyBorder="1" applyAlignment="1">
      <alignment horizontal="left" vertical="center"/>
    </xf>
    <xf numFmtId="0" fontId="26" fillId="0" borderId="0" xfId="16" applyFont="1" applyBorder="1" applyAlignment="1">
      <alignment vertical="center" wrapText="1"/>
    </xf>
    <xf numFmtId="0" fontId="66" fillId="4" borderId="0" xfId="16" applyFont="1" applyFill="1" applyBorder="1" applyAlignment="1">
      <alignment vertical="center"/>
    </xf>
    <xf numFmtId="0" fontId="67" fillId="0" borderId="0" xfId="16" applyFont="1" applyAlignment="1">
      <alignment vertical="top"/>
    </xf>
    <xf numFmtId="0" fontId="68" fillId="2" borderId="0" xfId="16" applyFont="1" applyFill="1" applyBorder="1" applyAlignment="1">
      <alignment vertical="top"/>
    </xf>
    <xf numFmtId="0" fontId="69" fillId="2" borderId="0" xfId="16" applyFont="1" applyFill="1" applyBorder="1" applyAlignment="1">
      <alignment vertical="top"/>
    </xf>
    <xf numFmtId="0" fontId="31" fillId="0" borderId="0" xfId="0" applyFont="1"/>
    <xf numFmtId="0" fontId="0" fillId="0" borderId="0" xfId="0" applyAlignment="1"/>
    <xf numFmtId="0" fontId="31" fillId="0" borderId="0" xfId="0" applyFont="1" applyAlignment="1"/>
    <xf numFmtId="0" fontId="31" fillId="4" borderId="0" xfId="0" applyFont="1" applyFill="1"/>
    <xf numFmtId="0" fontId="31" fillId="0" borderId="0" xfId="0" applyFont="1" applyFill="1"/>
    <xf numFmtId="0" fontId="20" fillId="0" borderId="55" xfId="16" applyFont="1" applyBorder="1" applyAlignment="1">
      <alignment vertical="center" wrapText="1"/>
    </xf>
    <xf numFmtId="9" fontId="22" fillId="0" borderId="7" xfId="16" applyNumberFormat="1" applyFont="1" applyFill="1" applyBorder="1" applyAlignment="1">
      <alignment horizontal="center" vertical="center" wrapText="1"/>
    </xf>
    <xf numFmtId="9" fontId="22" fillId="0" borderId="7" xfId="17" applyFont="1" applyFill="1" applyBorder="1" applyAlignment="1">
      <alignment horizontal="center" vertical="center" wrapText="1"/>
    </xf>
    <xf numFmtId="0" fontId="20" fillId="0" borderId="55" xfId="15" applyFont="1" applyBorder="1" applyAlignment="1">
      <alignment vertical="center" wrapText="1"/>
    </xf>
    <xf numFmtId="174" fontId="16" fillId="2" borderId="0" xfId="16" applyNumberFormat="1" applyFont="1" applyFill="1" applyBorder="1" applyAlignment="1">
      <alignment vertical="top"/>
    </xf>
    <xf numFmtId="174" fontId="18" fillId="3" borderId="27" xfId="16" applyNumberFormat="1" applyFont="1" applyFill="1" applyBorder="1" applyAlignment="1" applyProtection="1">
      <alignment vertical="top"/>
      <protection locked="0"/>
    </xf>
    <xf numFmtId="174" fontId="62" fillId="17" borderId="7" xfId="0" applyNumberFormat="1" applyFont="1" applyFill="1" applyBorder="1" applyAlignment="1" applyProtection="1">
      <alignment horizontal="center" vertical="center" wrapText="1"/>
      <protection locked="0"/>
    </xf>
    <xf numFmtId="174" fontId="19" fillId="19" borderId="7" xfId="0" applyNumberFormat="1" applyFont="1" applyFill="1" applyBorder="1" applyAlignment="1" applyProtection="1">
      <alignment horizontal="center" vertical="center" wrapText="1"/>
      <protection locked="0"/>
    </xf>
    <xf numFmtId="174" fontId="41" fillId="0" borderId="7" xfId="8" applyNumberFormat="1" applyFont="1" applyBorder="1" applyAlignment="1">
      <alignment horizontal="center" vertical="center" wrapText="1"/>
    </xf>
    <xf numFmtId="174" fontId="22" fillId="6" borderId="7" xfId="16" applyNumberFormat="1" applyFont="1" applyFill="1" applyBorder="1" applyAlignment="1">
      <alignment horizontal="right" wrapText="1"/>
    </xf>
    <xf numFmtId="174" fontId="0" fillId="0" borderId="0" xfId="0" applyNumberFormat="1"/>
    <xf numFmtId="41" fontId="0" fillId="0" borderId="0" xfId="0" applyNumberFormat="1" applyAlignment="1">
      <alignment vertical="center"/>
    </xf>
    <xf numFmtId="0" fontId="42" fillId="0" borderId="10" xfId="0" applyFont="1" applyFill="1" applyBorder="1" applyAlignment="1">
      <alignment horizontal="center" vertical="center"/>
    </xf>
    <xf numFmtId="0" fontId="31" fillId="0" borderId="18" xfId="0" applyFont="1" applyFill="1" applyBorder="1" applyAlignment="1">
      <alignment horizontal="center" vertical="center"/>
    </xf>
    <xf numFmtId="9" fontId="22" fillId="6" borderId="7" xfId="17" applyFont="1" applyFill="1" applyBorder="1" applyAlignment="1">
      <alignment horizontal="right" wrapText="1"/>
    </xf>
    <xf numFmtId="3" fontId="34" fillId="0" borderId="0" xfId="0" applyNumberFormat="1" applyFont="1"/>
    <xf numFmtId="174" fontId="17" fillId="0" borderId="0" xfId="16" applyNumberFormat="1" applyFont="1" applyAlignment="1">
      <alignment wrapText="1"/>
    </xf>
    <xf numFmtId="174" fontId="17" fillId="0" borderId="0" xfId="16" applyNumberFormat="1" applyFont="1" applyAlignment="1">
      <alignment vertical="top"/>
    </xf>
    <xf numFmtId="174" fontId="17" fillId="0" borderId="0" xfId="0" applyNumberFormat="1" applyFont="1" applyAlignment="1">
      <alignment vertical="top" wrapText="1"/>
    </xf>
    <xf numFmtId="174" fontId="17" fillId="0" borderId="0" xfId="0" applyNumberFormat="1" applyFont="1" applyAlignment="1">
      <alignment vertical="center" wrapText="1"/>
    </xf>
    <xf numFmtId="174" fontId="17" fillId="0" borderId="0" xfId="16" applyNumberFormat="1" applyFont="1" applyBorder="1" applyAlignment="1">
      <alignment vertical="top" wrapText="1"/>
    </xf>
    <xf numFmtId="174" fontId="0" fillId="22" borderId="7" xfId="0" applyNumberFormat="1" applyFill="1" applyBorder="1" applyAlignment="1">
      <alignment vertical="center"/>
    </xf>
    <xf numFmtId="174" fontId="0" fillId="22" borderId="7" xfId="0" applyNumberFormat="1" applyFill="1" applyBorder="1"/>
    <xf numFmtId="41" fontId="42" fillId="0" borderId="8" xfId="0" applyNumberFormat="1" applyFont="1" applyFill="1" applyBorder="1" applyAlignment="1">
      <alignment vertical="center"/>
    </xf>
    <xf numFmtId="41" fontId="35" fillId="4" borderId="7" xfId="0" applyNumberFormat="1" applyFont="1" applyFill="1" applyBorder="1" applyAlignment="1">
      <alignment horizontal="center" vertical="center"/>
    </xf>
    <xf numFmtId="43" fontId="30" fillId="4" borderId="0" xfId="8" applyFont="1" applyFill="1"/>
    <xf numFmtId="43" fontId="77" fillId="4" borderId="27" xfId="8" applyFont="1" applyFill="1" applyBorder="1" applyAlignment="1">
      <alignment horizontal="left"/>
    </xf>
    <xf numFmtId="0" fontId="10" fillId="4" borderId="37"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23" borderId="37" xfId="0" applyFont="1" applyFill="1" applyBorder="1" applyAlignment="1">
      <alignment horizontal="center" vertical="center" wrapText="1"/>
    </xf>
    <xf numFmtId="0" fontId="10" fillId="23" borderId="4" xfId="0" applyFont="1" applyFill="1" applyBorder="1" applyAlignment="1">
      <alignment horizontal="center" vertical="center" wrapText="1"/>
    </xf>
    <xf numFmtId="0" fontId="10" fillId="4" borderId="4" xfId="0" applyFont="1" applyFill="1" applyBorder="1" applyAlignment="1">
      <alignment horizontal="center" vertical="top" wrapText="1"/>
    </xf>
    <xf numFmtId="0" fontId="39" fillId="4" borderId="0" xfId="0" applyFont="1" applyFill="1" applyAlignment="1">
      <alignment horizontal="center"/>
    </xf>
    <xf numFmtId="0" fontId="11" fillId="4" borderId="3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23" xfId="0" applyFont="1" applyFill="1" applyBorder="1" applyAlignment="1">
      <alignment horizontal="center" wrapText="1"/>
    </xf>
    <xf numFmtId="0" fontId="2" fillId="4" borderId="14" xfId="0" applyFont="1" applyFill="1" applyBorder="1" applyAlignment="1">
      <alignment horizontal="center" wrapText="1"/>
    </xf>
    <xf numFmtId="0" fontId="10" fillId="5" borderId="37"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70" fillId="0" borderId="42" xfId="0" applyFont="1" applyBorder="1" applyAlignment="1">
      <alignment horizontal="center" vertical="center"/>
    </xf>
    <xf numFmtId="0" fontId="70" fillId="0" borderId="0" xfId="0" applyFont="1" applyFill="1" applyBorder="1" applyAlignment="1">
      <alignment horizontal="center" vertical="center"/>
    </xf>
    <xf numFmtId="0" fontId="70" fillId="0" borderId="42"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1" fillId="10" borderId="42" xfId="8" applyFont="1" applyFill="1" applyBorder="1" applyAlignment="1">
      <alignment horizontal="center" vertical="center"/>
    </xf>
    <xf numFmtId="0" fontId="42" fillId="8" borderId="24" xfId="0" applyFont="1" applyFill="1" applyBorder="1" applyAlignment="1">
      <alignment horizontal="center" vertical="center"/>
    </xf>
    <xf numFmtId="0" fontId="42" fillId="8" borderId="20" xfId="0" applyFont="1" applyFill="1" applyBorder="1" applyAlignment="1">
      <alignment horizontal="center" vertical="center"/>
    </xf>
    <xf numFmtId="0" fontId="62" fillId="17" borderId="55" xfId="0" applyFont="1" applyFill="1" applyBorder="1" applyAlignment="1" applyProtection="1">
      <alignment horizontal="center" vertical="center" wrapText="1"/>
      <protection locked="0"/>
    </xf>
    <xf numFmtId="0" fontId="62" fillId="17" borderId="51" xfId="0" applyFont="1" applyFill="1" applyBorder="1" applyAlignment="1" applyProtection="1">
      <alignment horizontal="center" vertical="center" wrapText="1"/>
      <protection locked="0"/>
    </xf>
    <xf numFmtId="0" fontId="62" fillId="17" borderId="29" xfId="0" applyFont="1" applyFill="1" applyBorder="1" applyAlignment="1" applyProtection="1">
      <alignment horizontal="center" vertical="center" wrapText="1"/>
      <protection locked="0"/>
    </xf>
    <xf numFmtId="0" fontId="72" fillId="24" borderId="55" xfId="0" applyFont="1" applyFill="1" applyBorder="1" applyAlignment="1">
      <alignment horizontal="center" vertical="center" wrapText="1"/>
    </xf>
    <xf numFmtId="0" fontId="72" fillId="24" borderId="51" xfId="0" applyFont="1" applyFill="1" applyBorder="1" applyAlignment="1">
      <alignment horizontal="center" vertical="center" wrapText="1"/>
    </xf>
    <xf numFmtId="0" fontId="72" fillId="24" borderId="29" xfId="0" applyFont="1" applyFill="1" applyBorder="1" applyAlignment="1">
      <alignment horizontal="center" vertical="center" wrapText="1"/>
    </xf>
    <xf numFmtId="0" fontId="63" fillId="17" borderId="55" xfId="0" applyFont="1" applyFill="1" applyBorder="1" applyAlignment="1" applyProtection="1">
      <alignment horizontal="center" vertical="center" wrapText="1"/>
      <protection locked="0"/>
    </xf>
    <xf numFmtId="0" fontId="63" fillId="17" borderId="51" xfId="0" applyFont="1" applyFill="1" applyBorder="1" applyAlignment="1" applyProtection="1">
      <alignment horizontal="center" vertical="center" wrapText="1"/>
      <protection locked="0"/>
    </xf>
    <xf numFmtId="0" fontId="63" fillId="17" borderId="29" xfId="0" applyFont="1" applyFill="1" applyBorder="1" applyAlignment="1" applyProtection="1">
      <alignment horizontal="center" vertical="center" wrapText="1"/>
      <protection locked="0"/>
    </xf>
    <xf numFmtId="0" fontId="72" fillId="24" borderId="34" xfId="0" applyFont="1" applyFill="1" applyBorder="1" applyAlignment="1">
      <alignment horizontal="center" vertical="center" wrapText="1"/>
    </xf>
    <xf numFmtId="0" fontId="72" fillId="24" borderId="35" xfId="0" applyFont="1" applyFill="1" applyBorder="1" applyAlignment="1">
      <alignment horizontal="center" vertical="center" wrapText="1"/>
    </xf>
    <xf numFmtId="0" fontId="72" fillId="17" borderId="47" xfId="0" applyFont="1" applyFill="1" applyBorder="1" applyAlignment="1" applyProtection="1">
      <alignment horizontal="center" vertical="center" wrapText="1"/>
      <protection locked="0"/>
    </xf>
    <xf numFmtId="0" fontId="72" fillId="17" borderId="41" xfId="0" applyFont="1" applyFill="1" applyBorder="1" applyAlignment="1" applyProtection="1">
      <alignment horizontal="center" vertical="center" wrapText="1"/>
      <protection locked="0"/>
    </xf>
    <xf numFmtId="0" fontId="72" fillId="17" borderId="57" xfId="0" applyFont="1" applyFill="1" applyBorder="1" applyAlignment="1" applyProtection="1">
      <alignment horizontal="center" vertical="center" wrapText="1"/>
      <protection locked="0"/>
    </xf>
    <xf numFmtId="0" fontId="72" fillId="17" borderId="56" xfId="0" applyFont="1" applyFill="1" applyBorder="1" applyAlignment="1" applyProtection="1">
      <alignment horizontal="center" vertical="center" wrapText="1"/>
      <protection locked="0"/>
    </xf>
    <xf numFmtId="0" fontId="72" fillId="24" borderId="26" xfId="0" applyFont="1" applyFill="1" applyBorder="1" applyAlignment="1">
      <alignment horizontal="center" vertical="center" wrapText="1"/>
    </xf>
    <xf numFmtId="0" fontId="20" fillId="0" borderId="55" xfId="15" applyFont="1" applyBorder="1" applyAlignment="1">
      <alignment horizontal="center" vertical="center" wrapText="1"/>
    </xf>
    <xf numFmtId="0" fontId="20" fillId="0" borderId="51" xfId="15" applyFont="1" applyBorder="1" applyAlignment="1">
      <alignment horizontal="center" vertical="center" wrapText="1"/>
    </xf>
    <xf numFmtId="0" fontId="20" fillId="0" borderId="29" xfId="15" applyFont="1" applyBorder="1" applyAlignment="1">
      <alignment horizontal="center" vertical="center" wrapText="1"/>
    </xf>
    <xf numFmtId="0" fontId="18" fillId="0" borderId="55" xfId="16" applyFont="1" applyBorder="1" applyAlignment="1">
      <alignment horizontal="center" vertical="center" wrapText="1"/>
    </xf>
    <xf numFmtId="0" fontId="18" fillId="0" borderId="51" xfId="16" applyFont="1" applyBorder="1" applyAlignment="1">
      <alignment horizontal="center" vertical="center" wrapText="1"/>
    </xf>
    <xf numFmtId="0" fontId="18" fillId="0" borderId="29" xfId="16" applyFont="1" applyBorder="1" applyAlignment="1">
      <alignment horizontal="center" vertical="center" wrapText="1"/>
    </xf>
    <xf numFmtId="0" fontId="20" fillId="0" borderId="41" xfId="15" applyFont="1" applyBorder="1" applyAlignment="1">
      <alignment horizontal="center" vertical="center" wrapText="1"/>
    </xf>
    <xf numFmtId="0" fontId="20" fillId="0" borderId="50" xfId="15" applyFont="1" applyBorder="1" applyAlignment="1">
      <alignment horizontal="center" vertical="center" wrapText="1"/>
    </xf>
    <xf numFmtId="0" fontId="20" fillId="0" borderId="56" xfId="15" applyFont="1" applyBorder="1" applyAlignment="1">
      <alignment horizontal="center" vertical="center" wrapText="1"/>
    </xf>
    <xf numFmtId="0" fontId="20" fillId="0" borderId="55" xfId="16" applyFont="1" applyBorder="1" applyAlignment="1">
      <alignment horizontal="center" vertical="center" wrapText="1"/>
    </xf>
    <xf numFmtId="0" fontId="20" fillId="0" borderId="51" xfId="16" applyFont="1" applyBorder="1" applyAlignment="1">
      <alignment horizontal="center" vertical="center" wrapText="1"/>
    </xf>
    <xf numFmtId="0" fontId="20" fillId="0" borderId="29" xfId="16" applyFont="1" applyBorder="1" applyAlignment="1">
      <alignment horizontal="center" vertical="center" wrapText="1"/>
    </xf>
    <xf numFmtId="0" fontId="20" fillId="0" borderId="7" xfId="16" applyFont="1" applyBorder="1" applyAlignment="1">
      <alignment horizontal="center" vertical="center" wrapText="1"/>
    </xf>
    <xf numFmtId="0" fontId="74" fillId="0" borderId="55" xfId="16" applyFont="1" applyFill="1" applyBorder="1" applyAlignment="1">
      <alignment horizontal="center" vertical="center" wrapText="1"/>
    </xf>
    <xf numFmtId="0" fontId="74" fillId="0" borderId="51" xfId="16" applyFont="1" applyFill="1" applyBorder="1" applyAlignment="1">
      <alignment horizontal="center" vertical="center" wrapText="1"/>
    </xf>
    <xf numFmtId="0" fontId="74" fillId="0" borderId="29" xfId="16" applyFont="1" applyFill="1" applyBorder="1" applyAlignment="1">
      <alignment horizontal="center" vertical="center" wrapText="1"/>
    </xf>
    <xf numFmtId="0" fontId="73" fillId="0" borderId="7"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1" xfId="0" applyFont="1" applyBorder="1" applyAlignment="1">
      <alignment horizontal="center" vertical="center" wrapText="1"/>
    </xf>
    <xf numFmtId="0" fontId="73" fillId="0" borderId="29" xfId="0" applyFont="1" applyBorder="1" applyAlignment="1">
      <alignment horizontal="center" vertical="center" wrapText="1"/>
    </xf>
    <xf numFmtId="0" fontId="18" fillId="3" borderId="27" xfId="16" applyFont="1" applyFill="1" applyBorder="1" applyAlignment="1" applyProtection="1">
      <alignment horizontal="left" vertical="center" wrapText="1"/>
      <protection locked="0"/>
    </xf>
    <xf numFmtId="0" fontId="20" fillId="6" borderId="34" xfId="16" applyFont="1" applyFill="1" applyBorder="1" applyAlignment="1">
      <alignment horizontal="center" vertical="center" wrapText="1"/>
    </xf>
    <xf numFmtId="0" fontId="20" fillId="6" borderId="26" xfId="16" applyFont="1" applyFill="1" applyBorder="1" applyAlignment="1">
      <alignment horizontal="center" vertical="center" wrapText="1"/>
    </xf>
    <xf numFmtId="0" fontId="20" fillId="6" borderId="35" xfId="16" applyFont="1" applyFill="1" applyBorder="1" applyAlignment="1">
      <alignment horizontal="center" vertical="center" wrapText="1"/>
    </xf>
    <xf numFmtId="0" fontId="75" fillId="0" borderId="7" xfId="0" applyFont="1" applyBorder="1" applyAlignment="1">
      <alignment horizontal="center" vertical="center" wrapText="1"/>
    </xf>
    <xf numFmtId="0" fontId="20" fillId="0" borderId="55" xfId="16" applyFont="1" applyFill="1" applyBorder="1" applyAlignment="1">
      <alignment horizontal="center" vertical="center" wrapText="1"/>
    </xf>
    <xf numFmtId="0" fontId="20" fillId="0" borderId="51" xfId="16" applyFont="1" applyFill="1" applyBorder="1" applyAlignment="1">
      <alignment horizontal="center" vertical="center" wrapText="1"/>
    </xf>
    <xf numFmtId="0" fontId="20" fillId="0" borderId="29" xfId="16" applyFont="1" applyFill="1" applyBorder="1" applyAlignment="1">
      <alignment horizontal="center" vertical="center" wrapText="1"/>
    </xf>
    <xf numFmtId="0" fontId="18" fillId="3" borderId="0" xfId="16" applyFont="1" applyFill="1" applyBorder="1" applyAlignment="1" applyProtection="1">
      <alignment horizontal="left" vertical="top" wrapText="1"/>
      <protection locked="0"/>
    </xf>
    <xf numFmtId="0" fontId="20" fillId="0" borderId="7" xfId="16" applyFont="1" applyFill="1" applyBorder="1" applyAlignment="1">
      <alignment horizontal="center" vertical="center" wrapText="1"/>
    </xf>
    <xf numFmtId="0" fontId="56" fillId="0" borderId="0" xfId="16" applyFont="1" applyAlignment="1">
      <alignment horizontal="left" vertical="center" wrapText="1"/>
    </xf>
    <xf numFmtId="0" fontId="18" fillId="2" borderId="27" xfId="16" applyFont="1" applyFill="1" applyBorder="1" applyAlignment="1">
      <alignment horizontal="left" vertical="top" wrapText="1"/>
    </xf>
    <xf numFmtId="0" fontId="18" fillId="3" borderId="27" xfId="15" applyFont="1" applyFill="1" applyBorder="1" applyAlignment="1" applyProtection="1">
      <alignment horizontal="left" vertical="top" wrapText="1"/>
      <protection locked="0"/>
    </xf>
    <xf numFmtId="0" fontId="18" fillId="0" borderId="55" xfId="15" applyFont="1" applyBorder="1" applyAlignment="1">
      <alignment horizontal="center" vertical="center" wrapText="1"/>
    </xf>
    <xf numFmtId="0" fontId="18" fillId="0" borderId="51" xfId="15" applyFont="1" applyBorder="1" applyAlignment="1">
      <alignment horizontal="center" vertical="center" wrapText="1"/>
    </xf>
    <xf numFmtId="0" fontId="18" fillId="0" borderId="29" xfId="15" applyFont="1" applyBorder="1" applyAlignment="1">
      <alignment horizontal="center" vertical="center" wrapText="1"/>
    </xf>
    <xf numFmtId="0" fontId="29" fillId="0" borderId="7" xfId="16" applyFont="1" applyBorder="1" applyAlignment="1">
      <alignment horizontal="center" vertical="center" wrapText="1"/>
    </xf>
    <xf numFmtId="0" fontId="20" fillId="6" borderId="34" xfId="16" applyFont="1" applyFill="1" applyBorder="1" applyAlignment="1">
      <alignment horizontal="center" vertical="top"/>
    </xf>
    <xf numFmtId="0" fontId="20" fillId="6" borderId="26" xfId="16" applyFont="1" applyFill="1" applyBorder="1" applyAlignment="1">
      <alignment horizontal="center" vertical="top"/>
    </xf>
    <xf numFmtId="0" fontId="20" fillId="6" borderId="35" xfId="16" applyFont="1" applyFill="1" applyBorder="1" applyAlignment="1">
      <alignment horizontal="center" vertical="top"/>
    </xf>
    <xf numFmtId="0" fontId="16" fillId="2" borderId="0" xfId="16" applyFont="1" applyFill="1" applyBorder="1" applyAlignment="1">
      <alignment horizontal="center"/>
    </xf>
    <xf numFmtId="0" fontId="18" fillId="2" borderId="0" xfId="16" applyFont="1" applyFill="1" applyBorder="1" applyAlignment="1">
      <alignment horizontal="left" vertical="top"/>
    </xf>
    <xf numFmtId="0" fontId="28" fillId="0" borderId="7" xfId="16" applyFont="1" applyBorder="1" applyAlignment="1">
      <alignment horizontal="center" vertical="center" wrapText="1"/>
    </xf>
    <xf numFmtId="0" fontId="27" fillId="2" borderId="0" xfId="15" applyFont="1" applyFill="1" applyBorder="1" applyAlignment="1">
      <alignment horizontal="center" vertical="top" wrapText="1"/>
    </xf>
    <xf numFmtId="0" fontId="18" fillId="3" borderId="27" xfId="15" applyFont="1" applyFill="1" applyBorder="1" applyAlignment="1" applyProtection="1">
      <alignment horizontal="left" vertical="top"/>
      <protection locked="0"/>
    </xf>
    <xf numFmtId="0" fontId="27" fillId="0" borderId="0" xfId="15" applyFont="1" applyFill="1" applyBorder="1" applyAlignment="1">
      <alignment horizontal="center" vertical="top" wrapText="1"/>
    </xf>
    <xf numFmtId="0" fontId="20" fillId="0" borderId="7" xfId="15" applyFont="1" applyBorder="1" applyAlignment="1">
      <alignment horizontal="center" vertical="center" wrapText="1"/>
    </xf>
    <xf numFmtId="0" fontId="76" fillId="0" borderId="55" xfId="0" applyFont="1" applyBorder="1" applyAlignment="1">
      <alignment horizontal="center" vertical="center" wrapText="1"/>
    </xf>
    <xf numFmtId="0" fontId="76" fillId="0" borderId="51" xfId="0" applyFont="1" applyBorder="1" applyAlignment="1">
      <alignment horizontal="center" vertical="center" wrapText="1"/>
    </xf>
    <xf numFmtId="0" fontId="76" fillId="0" borderId="29" xfId="0" applyFont="1" applyBorder="1" applyAlignment="1">
      <alignment horizontal="center" vertical="center" wrapText="1"/>
    </xf>
  </cellXfs>
  <cellStyles count="20">
    <cellStyle name="Comma 2" xfId="1"/>
    <cellStyle name="Comma 3" xfId="2"/>
    <cellStyle name="Comma 4" xfId="3"/>
    <cellStyle name="Comma_Resumen Mensualizacion Dic-01" xfId="4"/>
    <cellStyle name="Currency 2" xfId="5"/>
    <cellStyle name="Dezimal [0]_Hoja1" xfId="6"/>
    <cellStyle name="Dezimal_Hoja1" xfId="7"/>
    <cellStyle name="Millares" xfId="8" builtinId="3"/>
    <cellStyle name="Millares 2" xfId="9"/>
    <cellStyle name="Moneda" xfId="10" builtinId="4"/>
    <cellStyle name="Moneda 2" xfId="11"/>
    <cellStyle name="Moneda 3" xfId="12"/>
    <cellStyle name="Normal" xfId="0" builtinId="0"/>
    <cellStyle name="Normal 2" xfId="13"/>
    <cellStyle name="Normal 2 2" xfId="14"/>
    <cellStyle name="Normal 3" xfId="15"/>
    <cellStyle name="Normal 3 2" xfId="16"/>
    <cellStyle name="Porcentual" xfId="17" builtinId="5"/>
    <cellStyle name="Währung [0]_Hoja1" xfId="18"/>
    <cellStyle name="Währung_Hoja1" xfId="19"/>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border>
    </dxf>
    <dxf>
      <alignment horizontal="general" vertical="center" textRotation="0" wrapText="0" indent="0" relativeIndent="255" justifyLastLine="0" shrinkToFit="0" readingOrder="0"/>
      <border diagonalUp="0" diagonalDown="0">
        <left style="medium">
          <color indexed="64"/>
        </left>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sz="1800" b="1" i="0" u="none" strike="noStrike" baseline="0">
                <a:solidFill>
                  <a:srgbClr val="000000"/>
                </a:solidFill>
                <a:latin typeface="Calibri"/>
                <a:ea typeface="Calibri"/>
                <a:cs typeface="Calibri"/>
              </a:defRPr>
            </a:pPr>
            <a:r>
              <a:rPr lang="es-ES"/>
              <a:t>Contrataciones</a:t>
            </a:r>
          </a:p>
        </c:rich>
      </c:tx>
    </c:title>
    <c:view3D>
      <c:depthPercent val="100"/>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c:v>
                </c:pt>
                <c:pt idx="15">
                  <c:v>2</c:v>
                </c:pt>
                <c:pt idx="16">
                  <c:v>0</c:v>
                </c:pt>
              </c:numCache>
            </c:numRef>
          </c:val>
        </c:ser>
        <c:shape val="box"/>
        <c:axId val="109318144"/>
        <c:axId val="109319680"/>
        <c:axId val="0"/>
      </c:bar3DChart>
      <c:catAx>
        <c:axId val="109318144"/>
        <c:scaling>
          <c:orientation val="minMax"/>
        </c:scaling>
        <c:axPos val="b"/>
        <c:numFmt formatCode="General"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319680"/>
        <c:crosses val="autoZero"/>
        <c:auto val="1"/>
        <c:lblAlgn val="ctr"/>
        <c:lblOffset val="100"/>
      </c:catAx>
      <c:valAx>
        <c:axId val="109319680"/>
        <c:scaling>
          <c:orientation val="minMax"/>
        </c:scaling>
        <c:axPos val="l"/>
        <c:majorGridlines/>
        <c:title>
          <c:tx>
            <c:rich>
              <a:bodyPr/>
              <a:lstStyle/>
              <a:p>
                <a:pPr>
                  <a:defRPr sz="1000" b="1" i="0" u="none" strike="noStrike" baseline="0">
                    <a:solidFill>
                      <a:srgbClr val="000000"/>
                    </a:solidFill>
                    <a:latin typeface="Calibri"/>
                    <a:ea typeface="Calibri"/>
                    <a:cs typeface="Calibri"/>
                  </a:defRPr>
                </a:pPr>
                <a:r>
                  <a:rPr lang="es-ES"/>
                  <a:t>Cantidad</a:t>
                </a:r>
              </a:p>
            </c:rich>
          </c:tx>
        </c:title>
        <c:numFmt formatCode="_ * #,##0_ ;_ * \-#,##0_ ;_ * &quot;-&quot;??_ ;_ @_ "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318144"/>
        <c:crosses val="autoZero"/>
        <c:crossBetween val="between"/>
      </c:valAx>
      <c:dTable>
        <c:showHorzBorder val="1"/>
        <c:showVertBorder val="1"/>
        <c:showOutline val="1"/>
        <c:showKeys val="1"/>
        <c:txPr>
          <a:bodyPr/>
          <a:lstStyle/>
          <a:p>
            <a:pPr rtl="0">
              <a:defRPr sz="700" b="0" i="0" u="none" strike="noStrike" baseline="0">
                <a:solidFill>
                  <a:srgbClr val="000000"/>
                </a:solidFill>
                <a:latin typeface="Calibri"/>
                <a:ea typeface="Calibri"/>
                <a:cs typeface="Calibri"/>
              </a:defRPr>
            </a:pPr>
            <a:endParaRPr lang="es-ES"/>
          </a:p>
        </c:txPr>
      </c:dTable>
      <c:spPr>
        <a:noFill/>
        <a:ln w="25400">
          <a:noFill/>
        </a:ln>
      </c:spPr>
    </c:plotArea>
    <c:plotVisOnly val="1"/>
    <c:dispBlanksAs val="gap"/>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33" l="0.70000000000000062" r="0.70000000000000062" t="0.750000000000001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sz="1800" b="1" i="0" u="none" strike="noStrike" baseline="0">
                <a:solidFill>
                  <a:srgbClr val="000000"/>
                </a:solidFill>
                <a:latin typeface="Calibri"/>
                <a:ea typeface="Calibri"/>
                <a:cs typeface="Calibri"/>
              </a:defRPr>
            </a:pPr>
            <a:r>
              <a:rPr lang="es-ES"/>
              <a:t>Equipo de Oficina</a:t>
            </a:r>
          </a:p>
        </c:rich>
      </c:tx>
    </c:title>
    <c:view3D>
      <c:depthPercent val="100"/>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2</c:v>
                </c:pt>
                <c:pt idx="7">
                  <c:v>0</c:v>
                </c:pt>
                <c:pt idx="8">
                  <c:v>0</c:v>
                </c:pt>
                <c:pt idx="9">
                  <c:v>0</c:v>
                </c:pt>
              </c:numCache>
            </c:numRef>
          </c:val>
        </c:ser>
        <c:shape val="box"/>
        <c:axId val="109337600"/>
        <c:axId val="109347584"/>
        <c:axId val="0"/>
      </c:bar3DChart>
      <c:catAx>
        <c:axId val="109337600"/>
        <c:scaling>
          <c:orientation val="minMax"/>
        </c:scaling>
        <c:axPos val="b"/>
        <c:numFmt formatCode="General"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347584"/>
        <c:crosses val="autoZero"/>
        <c:auto val="1"/>
        <c:lblAlgn val="ctr"/>
        <c:lblOffset val="100"/>
      </c:catAx>
      <c:valAx>
        <c:axId val="109347584"/>
        <c:scaling>
          <c:orientation val="minMax"/>
        </c:scaling>
        <c:axPos val="l"/>
        <c:majorGridlines/>
        <c:title>
          <c:tx>
            <c:rich>
              <a:bodyPr/>
              <a:lstStyle/>
              <a:p>
                <a:pPr>
                  <a:defRPr sz="1000" b="1" i="0" u="none" strike="noStrike" baseline="0">
                    <a:solidFill>
                      <a:srgbClr val="000000"/>
                    </a:solidFill>
                    <a:latin typeface="Calibri"/>
                    <a:ea typeface="Calibri"/>
                    <a:cs typeface="Calibri"/>
                  </a:defRPr>
                </a:pPr>
                <a:r>
                  <a:rPr lang="es-ES"/>
                  <a:t>Cantidad</a:t>
                </a:r>
              </a:p>
            </c:rich>
          </c:tx>
        </c:title>
        <c:numFmt formatCode="_ * #,##0_ ;_ * \-#,##0_ ;_ * &quot;-&quot;??_ ;_ @_ "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337600"/>
        <c:crosses val="autoZero"/>
        <c:crossBetween val="between"/>
      </c:valAx>
      <c:dTable>
        <c:showHorzBorder val="1"/>
        <c:showVertBorder val="1"/>
        <c:showOutline val="1"/>
        <c:showKeys val="1"/>
        <c:txPr>
          <a:bodyPr/>
          <a:lstStyle/>
          <a:p>
            <a:pPr rtl="0">
              <a:defRPr sz="800" b="0" i="0" u="none" strike="noStrike" baseline="0">
                <a:solidFill>
                  <a:srgbClr val="000000"/>
                </a:solidFill>
                <a:latin typeface="Calibri"/>
                <a:ea typeface="Calibri"/>
                <a:cs typeface="Calibri"/>
              </a:defRPr>
            </a:pPr>
            <a:endParaRPr lang="es-ES"/>
          </a:p>
        </c:txPr>
      </c:dTable>
      <c:spPr>
        <a:noFill/>
        <a:ln w="25400">
          <a:noFill/>
        </a:ln>
      </c:spPr>
    </c:plotArea>
    <c:plotVisOnly val="1"/>
    <c:dispBlanksAs val="gap"/>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sz="1800" b="1" i="0" u="none" strike="noStrike" baseline="0">
                <a:solidFill>
                  <a:srgbClr val="000000"/>
                </a:solidFill>
                <a:latin typeface="Calibri"/>
                <a:ea typeface="Calibri"/>
                <a:cs typeface="Calibri"/>
              </a:defRPr>
            </a:pPr>
            <a:r>
              <a:rPr lang="es-ES"/>
              <a:t>Equipo Tecnológico</a:t>
            </a:r>
          </a:p>
        </c:rich>
      </c:tx>
      <c:layout>
        <c:manualLayout>
          <c:xMode val="edge"/>
          <c:yMode val="edge"/>
          <c:x val="0.3670280360338064"/>
          <c:y val="2.601633812166923E-2"/>
        </c:manualLayout>
      </c:layout>
    </c:title>
    <c:view3D>
      <c:depthPercent val="100"/>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6</c:v>
                </c:pt>
                <c:pt idx="16">
                  <c:v>0</c:v>
                </c:pt>
              </c:numCache>
            </c:numRef>
          </c:val>
        </c:ser>
        <c:shape val="box"/>
        <c:axId val="109250816"/>
        <c:axId val="109264896"/>
        <c:axId val="0"/>
      </c:bar3DChart>
      <c:catAx>
        <c:axId val="109250816"/>
        <c:scaling>
          <c:orientation val="minMax"/>
        </c:scaling>
        <c:axPos val="b"/>
        <c:numFmt formatCode="General"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264896"/>
        <c:crosses val="autoZero"/>
        <c:auto val="1"/>
        <c:lblAlgn val="ctr"/>
        <c:lblOffset val="100"/>
      </c:catAx>
      <c:valAx>
        <c:axId val="109264896"/>
        <c:scaling>
          <c:orientation val="minMax"/>
        </c:scaling>
        <c:axPos val="l"/>
        <c:majorGridlines/>
        <c:title>
          <c:tx>
            <c:rich>
              <a:bodyPr/>
              <a:lstStyle/>
              <a:p>
                <a:pPr>
                  <a:defRPr sz="1000" b="1" i="0" u="none" strike="noStrike" baseline="0">
                    <a:solidFill>
                      <a:srgbClr val="000000"/>
                    </a:solidFill>
                    <a:latin typeface="Calibri"/>
                    <a:ea typeface="Calibri"/>
                    <a:cs typeface="Calibri"/>
                  </a:defRPr>
                </a:pPr>
                <a:r>
                  <a:rPr lang="es-ES"/>
                  <a:t>Cantidad</a:t>
                </a:r>
              </a:p>
            </c:rich>
          </c:tx>
        </c:title>
        <c:numFmt formatCode="_ * #,##0_ ;_ * \-#,##0_ ;_ * &quot;-&quot;??_ ;_ @_ " sourceLinked="1"/>
        <c:maj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09250816"/>
        <c:crosses val="autoZero"/>
        <c:crossBetween val="between"/>
      </c:valAx>
      <c:dTable>
        <c:showHorzBorder val="1"/>
        <c:showVertBorder val="1"/>
        <c:showOutline val="1"/>
        <c:showKeys val="1"/>
        <c:txPr>
          <a:bodyPr/>
          <a:lstStyle/>
          <a:p>
            <a:pPr rtl="0">
              <a:defRPr sz="700" b="0" i="0" u="none" strike="noStrike" baseline="0">
                <a:solidFill>
                  <a:srgbClr val="000000"/>
                </a:solidFill>
                <a:latin typeface="Calibri"/>
                <a:ea typeface="Calibri"/>
                <a:cs typeface="Calibri"/>
              </a:defRPr>
            </a:pPr>
            <a:endParaRPr lang="es-ES"/>
          </a:p>
        </c:txPr>
      </c:dTable>
      <c:spPr>
        <a:noFill/>
        <a:ln w="25400">
          <a:noFill/>
        </a:ln>
      </c:spPr>
    </c:plotArea>
    <c:plotVisOnly val="1"/>
    <c:dispBlanksAs val="gap"/>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33" l="0.70000000000000062" r="0.70000000000000062" t="0.75000000000000133" header="0.30000000000000032" footer="0.30000000000000032"/>
    <c:pageSetup/>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sp macro="" textlink="">
      <xdr:nvSpPr>
        <xdr:cNvPr id="1089" name="Picture 2"/>
        <xdr:cNvSpPr>
          <a:spLocks noChangeAspect="1" noChangeArrowheads="1"/>
        </xdr:cNvSpPr>
      </xdr:nvSpPr>
      <xdr:spPr bwMode="auto">
        <a:xfrm>
          <a:off x="123825" y="85725"/>
          <a:ext cx="742950" cy="1104900"/>
        </a:xfrm>
        <a:prstGeom prst="rect">
          <a:avLst/>
        </a:prstGeom>
        <a:noFill/>
        <a:ln w="9525">
          <a:noFill/>
          <a:miter lim="800000"/>
          <a:headEnd/>
          <a:tailEnd/>
        </a:ln>
      </xdr:spPr>
    </xdr:sp>
    <xdr:clientData/>
  </xdr:twoCellAnchor>
  <xdr:twoCellAnchor editAs="oneCell">
    <xdr:from>
      <xdr:col>19</xdr:col>
      <xdr:colOff>590550</xdr:colOff>
      <xdr:row>1</xdr:row>
      <xdr:rowOff>104775</xdr:rowOff>
    </xdr:from>
    <xdr:to>
      <xdr:col>19</xdr:col>
      <xdr:colOff>1638300</xdr:colOff>
      <xdr:row>5</xdr:row>
      <xdr:rowOff>9525</xdr:rowOff>
    </xdr:to>
    <xdr:sp macro="" textlink="">
      <xdr:nvSpPr>
        <xdr:cNvPr id="1090" name="Picture 8"/>
        <xdr:cNvSpPr>
          <a:spLocks noChangeAspect="1" noChangeArrowheads="1"/>
        </xdr:cNvSpPr>
      </xdr:nvSpPr>
      <xdr:spPr bwMode="auto">
        <a:xfrm>
          <a:off x="2647950" y="295275"/>
          <a:ext cx="1047750" cy="752475"/>
        </a:xfrm>
        <a:prstGeom prst="rect">
          <a:avLst/>
        </a:prstGeom>
        <a:noFill/>
        <a:ln w="9525">
          <a:no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19050</xdr:colOff>
      <xdr:row>12</xdr:row>
      <xdr:rowOff>57150</xdr:rowOff>
    </xdr:to>
    <xdr:pic>
      <xdr:nvPicPr>
        <xdr:cNvPr id="34827" name="1 Imagen"/>
        <xdr:cNvPicPr>
          <a:picLocks noChangeAspect="1"/>
        </xdr:cNvPicPr>
      </xdr:nvPicPr>
      <xdr:blipFill>
        <a:blip xmlns:r="http://schemas.openxmlformats.org/officeDocument/2006/relationships" r:embed="rId1"/>
        <a:srcRect/>
        <a:stretch>
          <a:fillRect/>
        </a:stretch>
      </xdr:blipFill>
      <xdr:spPr bwMode="auto">
        <a:xfrm>
          <a:off x="16821150" y="438150"/>
          <a:ext cx="2228850" cy="15240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10</xdr:row>
      <xdr:rowOff>104775</xdr:rowOff>
    </xdr:to>
    <xdr:pic>
      <xdr:nvPicPr>
        <xdr:cNvPr id="35851" name="1 Imagen"/>
        <xdr:cNvPicPr>
          <a:picLocks noChangeAspect="1"/>
        </xdr:cNvPicPr>
      </xdr:nvPicPr>
      <xdr:blipFill>
        <a:blip xmlns:r="http://schemas.openxmlformats.org/officeDocument/2006/relationships" r:embed="rId1"/>
        <a:srcRect/>
        <a:stretch>
          <a:fillRect/>
        </a:stretch>
      </xdr:blipFill>
      <xdr:spPr bwMode="auto">
        <a:xfrm>
          <a:off x="20974050" y="104775"/>
          <a:ext cx="2295525" cy="18478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39</xdr:row>
      <xdr:rowOff>161925</xdr:rowOff>
    </xdr:from>
    <xdr:to>
      <xdr:col>9</xdr:col>
      <xdr:colOff>742950</xdr:colOff>
      <xdr:row>52</xdr:row>
      <xdr:rowOff>28575</xdr:rowOff>
    </xdr:to>
    <xdr:graphicFrame macro="">
      <xdr:nvGraphicFramePr>
        <xdr:cNvPr id="27679"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57150</xdr:rowOff>
    </xdr:from>
    <xdr:to>
      <xdr:col>9</xdr:col>
      <xdr:colOff>933450</xdr:colOff>
      <xdr:row>80</xdr:row>
      <xdr:rowOff>47625</xdr:rowOff>
    </xdr:to>
    <xdr:graphicFrame macro="">
      <xdr:nvGraphicFramePr>
        <xdr:cNvPr id="27680"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666750</xdr:colOff>
      <xdr:row>85</xdr:row>
      <xdr:rowOff>342900</xdr:rowOff>
    </xdr:from>
    <xdr:to>
      <xdr:col>9</xdr:col>
      <xdr:colOff>1019175</xdr:colOff>
      <xdr:row>100</xdr:row>
      <xdr:rowOff>123825</xdr:rowOff>
    </xdr:to>
    <xdr:graphicFrame macro="">
      <xdr:nvGraphicFramePr>
        <xdr:cNvPr id="27681"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2</xdr:col>
      <xdr:colOff>628650</xdr:colOff>
      <xdr:row>9</xdr:row>
      <xdr:rowOff>180975</xdr:rowOff>
    </xdr:to>
    <xdr:pic>
      <xdr:nvPicPr>
        <xdr:cNvPr id="31785" name="1 Imagen"/>
        <xdr:cNvPicPr>
          <a:picLocks noChangeAspect="1"/>
        </xdr:cNvPicPr>
      </xdr:nvPicPr>
      <xdr:blipFill>
        <a:blip xmlns:r="http://schemas.openxmlformats.org/officeDocument/2006/relationships" r:embed="rId1"/>
        <a:srcRect/>
        <a:stretch>
          <a:fillRect/>
        </a:stretch>
      </xdr:blipFill>
      <xdr:spPr bwMode="auto">
        <a:xfrm>
          <a:off x="314325" y="0"/>
          <a:ext cx="1676400" cy="1133475"/>
        </a:xfrm>
        <a:prstGeom prst="rect">
          <a:avLst/>
        </a:prstGeom>
        <a:noFill/>
        <a:ln w="9525">
          <a:noFill/>
          <a:miter lim="800000"/>
          <a:headEnd/>
          <a:tailEnd/>
        </a:ln>
      </xdr:spPr>
    </xdr:pic>
    <xdr:clientData/>
  </xdr:twoCellAnchor>
  <xdr:twoCellAnchor editAs="oneCell">
    <xdr:from>
      <xdr:col>8</xdr:col>
      <xdr:colOff>2000250</xdr:colOff>
      <xdr:row>2</xdr:row>
      <xdr:rowOff>123825</xdr:rowOff>
    </xdr:from>
    <xdr:to>
      <xdr:col>10</xdr:col>
      <xdr:colOff>9525</xdr:colOff>
      <xdr:row>10</xdr:row>
      <xdr:rowOff>381000</xdr:rowOff>
    </xdr:to>
    <xdr:pic>
      <xdr:nvPicPr>
        <xdr:cNvPr id="31786" name="2 Imagen"/>
        <xdr:cNvPicPr>
          <a:picLocks noChangeAspect="1"/>
        </xdr:cNvPicPr>
      </xdr:nvPicPr>
      <xdr:blipFill>
        <a:blip xmlns:r="http://schemas.openxmlformats.org/officeDocument/2006/relationships" r:embed="rId2"/>
        <a:srcRect/>
        <a:stretch>
          <a:fillRect/>
        </a:stretch>
      </xdr:blipFill>
      <xdr:spPr bwMode="auto">
        <a:xfrm>
          <a:off x="19992975" y="0"/>
          <a:ext cx="2276475" cy="1533525"/>
        </a:xfrm>
        <a:prstGeom prst="rect">
          <a:avLst/>
        </a:prstGeom>
        <a:noFill/>
        <a:ln w="9525">
          <a:noFill/>
          <a:miter lim="800000"/>
          <a:headEnd/>
          <a:tailEnd/>
        </a:ln>
      </xdr:spPr>
    </xdr:pic>
    <xdr:clientData/>
  </xdr:twoCellAnchor>
  <xdr:twoCellAnchor editAs="oneCell">
    <xdr:from>
      <xdr:col>26</xdr:col>
      <xdr:colOff>152400</xdr:colOff>
      <xdr:row>0</xdr:row>
      <xdr:rowOff>0</xdr:rowOff>
    </xdr:from>
    <xdr:to>
      <xdr:col>26</xdr:col>
      <xdr:colOff>2133600</xdr:colOff>
      <xdr:row>10</xdr:row>
      <xdr:rowOff>180975</xdr:rowOff>
    </xdr:to>
    <xdr:pic>
      <xdr:nvPicPr>
        <xdr:cNvPr id="31787" name="3 Imagen"/>
        <xdr:cNvPicPr>
          <a:picLocks noChangeAspect="1"/>
        </xdr:cNvPicPr>
      </xdr:nvPicPr>
      <xdr:blipFill>
        <a:blip xmlns:r="http://schemas.openxmlformats.org/officeDocument/2006/relationships" r:embed="rId3"/>
        <a:srcRect/>
        <a:stretch>
          <a:fillRect/>
        </a:stretch>
      </xdr:blipFill>
      <xdr:spPr bwMode="auto">
        <a:xfrm>
          <a:off x="56854725" y="0"/>
          <a:ext cx="1981200" cy="1333500"/>
        </a:xfrm>
        <a:prstGeom prst="rect">
          <a:avLst/>
        </a:prstGeom>
        <a:noFill/>
        <a:ln w="9525">
          <a:noFill/>
          <a:miter lim="800000"/>
          <a:headEnd/>
          <a:tailEnd/>
        </a:ln>
      </xdr:spPr>
    </xdr:pic>
    <xdr:clientData/>
  </xdr:twoCellAnchor>
  <xdr:twoCellAnchor editAs="oneCell">
    <xdr:from>
      <xdr:col>42</xdr:col>
      <xdr:colOff>438150</xdr:colOff>
      <xdr:row>3</xdr:row>
      <xdr:rowOff>85725</xdr:rowOff>
    </xdr:from>
    <xdr:to>
      <xdr:col>43</xdr:col>
      <xdr:colOff>790575</xdr:colOff>
      <xdr:row>10</xdr:row>
      <xdr:rowOff>171450</xdr:rowOff>
    </xdr:to>
    <xdr:pic>
      <xdr:nvPicPr>
        <xdr:cNvPr id="31788" name="4 Imagen"/>
        <xdr:cNvPicPr>
          <a:picLocks noChangeAspect="1"/>
        </xdr:cNvPicPr>
      </xdr:nvPicPr>
      <xdr:blipFill>
        <a:blip xmlns:r="http://schemas.openxmlformats.org/officeDocument/2006/relationships" r:embed="rId3"/>
        <a:srcRect/>
        <a:stretch>
          <a:fillRect/>
        </a:stretch>
      </xdr:blipFill>
      <xdr:spPr bwMode="auto">
        <a:xfrm>
          <a:off x="83715225" y="0"/>
          <a:ext cx="1971675" cy="13239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238125</xdr:colOff>
      <xdr:row>7</xdr:row>
      <xdr:rowOff>171450</xdr:rowOff>
    </xdr:to>
    <xdr:pic>
      <xdr:nvPicPr>
        <xdr:cNvPr id="14362" name="1 Imagen"/>
        <xdr:cNvPicPr>
          <a:picLocks noChangeAspect="1"/>
        </xdr:cNvPicPr>
      </xdr:nvPicPr>
      <xdr:blipFill>
        <a:blip xmlns:r="http://schemas.openxmlformats.org/officeDocument/2006/relationships" r:embed="rId1"/>
        <a:srcRect/>
        <a:stretch>
          <a:fillRect/>
        </a:stretch>
      </xdr:blipFill>
      <xdr:spPr bwMode="auto">
        <a:xfrm>
          <a:off x="14678025" y="0"/>
          <a:ext cx="2343150" cy="15049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2162175</xdr:colOff>
      <xdr:row>0</xdr:row>
      <xdr:rowOff>0</xdr:rowOff>
    </xdr:from>
    <xdr:to>
      <xdr:col>11</xdr:col>
      <xdr:colOff>285750</xdr:colOff>
      <xdr:row>8</xdr:row>
      <xdr:rowOff>104775</xdr:rowOff>
    </xdr:to>
    <xdr:pic>
      <xdr:nvPicPr>
        <xdr:cNvPr id="17423" name="1 Imagen"/>
        <xdr:cNvPicPr>
          <a:picLocks noChangeAspect="1"/>
        </xdr:cNvPicPr>
      </xdr:nvPicPr>
      <xdr:blipFill>
        <a:blip xmlns:r="http://schemas.openxmlformats.org/officeDocument/2006/relationships" r:embed="rId1"/>
        <a:srcRect/>
        <a:stretch>
          <a:fillRect/>
        </a:stretch>
      </xdr:blipFill>
      <xdr:spPr bwMode="auto">
        <a:xfrm>
          <a:off x="11839575" y="0"/>
          <a:ext cx="2228850" cy="15335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19050</xdr:colOff>
      <xdr:row>3</xdr:row>
      <xdr:rowOff>76200</xdr:rowOff>
    </xdr:from>
    <xdr:to>
      <xdr:col>10</xdr:col>
      <xdr:colOff>838200</xdr:colOff>
      <xdr:row>8</xdr:row>
      <xdr:rowOff>180975</xdr:rowOff>
    </xdr:to>
    <xdr:pic>
      <xdr:nvPicPr>
        <xdr:cNvPr id="32780" name="1 Imagen"/>
        <xdr:cNvPicPr>
          <a:picLocks noChangeAspect="1"/>
        </xdr:cNvPicPr>
      </xdr:nvPicPr>
      <xdr:blipFill>
        <a:blip xmlns:r="http://schemas.openxmlformats.org/officeDocument/2006/relationships" r:embed="rId1"/>
        <a:srcRect/>
        <a:stretch>
          <a:fillRect/>
        </a:stretch>
      </xdr:blipFill>
      <xdr:spPr bwMode="auto">
        <a:xfrm>
          <a:off x="11115675" y="76200"/>
          <a:ext cx="2305050" cy="1533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971550</xdr:colOff>
      <xdr:row>8</xdr:row>
      <xdr:rowOff>180975</xdr:rowOff>
    </xdr:to>
    <xdr:pic>
      <xdr:nvPicPr>
        <xdr:cNvPr id="15376" name="1 Imagen"/>
        <xdr:cNvPicPr>
          <a:picLocks noChangeAspect="1"/>
        </xdr:cNvPicPr>
      </xdr:nvPicPr>
      <xdr:blipFill>
        <a:blip xmlns:r="http://schemas.openxmlformats.org/officeDocument/2006/relationships" r:embed="rId1"/>
        <a:srcRect/>
        <a:stretch>
          <a:fillRect/>
        </a:stretch>
      </xdr:blipFill>
      <xdr:spPr bwMode="auto">
        <a:xfrm>
          <a:off x="14154150" y="123825"/>
          <a:ext cx="2286000" cy="15049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952500</xdr:colOff>
      <xdr:row>4</xdr:row>
      <xdr:rowOff>57150</xdr:rowOff>
    </xdr:from>
    <xdr:to>
      <xdr:col>10</xdr:col>
      <xdr:colOff>1323975</xdr:colOff>
      <xdr:row>9</xdr:row>
      <xdr:rowOff>123825</xdr:rowOff>
    </xdr:to>
    <xdr:pic>
      <xdr:nvPicPr>
        <xdr:cNvPr id="22540" name="1 Imagen"/>
        <xdr:cNvPicPr>
          <a:picLocks noChangeAspect="1"/>
        </xdr:cNvPicPr>
      </xdr:nvPicPr>
      <xdr:blipFill>
        <a:blip xmlns:r="http://schemas.openxmlformats.org/officeDocument/2006/relationships" r:embed="rId1"/>
        <a:srcRect/>
        <a:stretch>
          <a:fillRect/>
        </a:stretch>
      </xdr:blipFill>
      <xdr:spPr bwMode="auto">
        <a:xfrm>
          <a:off x="14277975" y="257175"/>
          <a:ext cx="2247900" cy="15144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1828800</xdr:colOff>
      <xdr:row>3</xdr:row>
      <xdr:rowOff>123825</xdr:rowOff>
    </xdr:from>
    <xdr:to>
      <xdr:col>11</xdr:col>
      <xdr:colOff>847725</xdr:colOff>
      <xdr:row>10</xdr:row>
      <xdr:rowOff>133350</xdr:rowOff>
    </xdr:to>
    <xdr:pic>
      <xdr:nvPicPr>
        <xdr:cNvPr id="33803" name="1 Imagen"/>
        <xdr:cNvPicPr>
          <a:picLocks noChangeAspect="1"/>
        </xdr:cNvPicPr>
      </xdr:nvPicPr>
      <xdr:blipFill>
        <a:blip xmlns:r="http://schemas.openxmlformats.org/officeDocument/2006/relationships" r:embed="rId1"/>
        <a:srcRect/>
        <a:stretch>
          <a:fillRect/>
        </a:stretch>
      </xdr:blipFill>
      <xdr:spPr bwMode="auto">
        <a:xfrm>
          <a:off x="14973300" y="123825"/>
          <a:ext cx="2219325" cy="15240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legal\Mis%20documentos\Descargas\CME%202017%20FINAL%2008-02-2016%20LEG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2"/>
      <c r="U2" s="542"/>
      <c r="V2" s="542"/>
      <c r="W2" s="542"/>
      <c r="X2" s="542"/>
      <c r="Y2" s="542"/>
      <c r="Z2" s="542"/>
      <c r="AA2" s="542"/>
      <c r="AB2" s="542"/>
      <c r="AC2" s="542" t="s">
        <v>25</v>
      </c>
      <c r="AD2" s="542"/>
      <c r="AE2" s="542"/>
      <c r="AF2" s="542"/>
      <c r="AG2" s="542"/>
      <c r="AH2" s="542"/>
      <c r="AI2" s="542"/>
      <c r="AJ2" s="542"/>
    </row>
    <row r="3" spans="2:36" ht="16.5" customHeight="1">
      <c r="B3" s="33" t="s">
        <v>7</v>
      </c>
      <c r="C3" s="33"/>
      <c r="D3" s="33"/>
      <c r="E3" s="33"/>
      <c r="F3" s="33"/>
      <c r="G3" s="33"/>
      <c r="H3" s="33"/>
      <c r="I3" s="33"/>
      <c r="J3" s="33"/>
      <c r="K3" s="33"/>
      <c r="L3" s="33"/>
      <c r="M3" s="33"/>
      <c r="N3" s="33"/>
      <c r="O3" s="33"/>
      <c r="P3" s="33"/>
      <c r="Q3" s="33"/>
      <c r="R3" s="33"/>
      <c r="S3" s="33"/>
      <c r="T3" s="542"/>
      <c r="U3" s="542"/>
      <c r="V3" s="542"/>
      <c r="W3" s="542"/>
      <c r="X3" s="542"/>
      <c r="Y3" s="542"/>
      <c r="Z3" s="542"/>
      <c r="AA3" s="542"/>
      <c r="AB3" s="542"/>
      <c r="AC3" s="542" t="s">
        <v>7</v>
      </c>
      <c r="AD3" s="542"/>
      <c r="AE3" s="542"/>
      <c r="AF3" s="542"/>
      <c r="AG3" s="542"/>
      <c r="AH3" s="542"/>
      <c r="AI3" s="542"/>
      <c r="AJ3" s="542"/>
    </row>
    <row r="4" spans="2:36" ht="12.75" customHeight="1">
      <c r="B4" s="33" t="s">
        <v>36</v>
      </c>
      <c r="C4" s="33"/>
      <c r="D4" s="33"/>
      <c r="E4" s="33"/>
      <c r="F4" s="33"/>
      <c r="G4" s="33"/>
      <c r="H4" s="33"/>
      <c r="I4" s="33"/>
      <c r="J4" s="33"/>
      <c r="K4" s="33"/>
      <c r="L4" s="33"/>
      <c r="M4" s="33"/>
      <c r="N4" s="33"/>
      <c r="O4" s="33"/>
      <c r="P4" s="33"/>
      <c r="Q4" s="33"/>
      <c r="R4" s="33"/>
      <c r="S4" s="33"/>
      <c r="T4" s="542"/>
      <c r="U4" s="542"/>
      <c r="V4" s="542"/>
      <c r="W4" s="542"/>
      <c r="X4" s="542"/>
      <c r="Y4" s="542"/>
      <c r="Z4" s="542"/>
      <c r="AA4" s="542"/>
      <c r="AB4" s="542"/>
      <c r="AC4" s="542" t="s">
        <v>36</v>
      </c>
      <c r="AD4" s="542"/>
      <c r="AE4" s="542"/>
      <c r="AF4" s="542"/>
      <c r="AG4" s="542"/>
      <c r="AH4" s="542"/>
      <c r="AI4" s="542"/>
      <c r="AJ4" s="542"/>
    </row>
    <row r="5" spans="2:36" ht="15.75">
      <c r="B5" s="2"/>
      <c r="C5" s="2"/>
      <c r="D5" s="2"/>
    </row>
    <row r="6" spans="2:36" ht="16.5" thickBot="1">
      <c r="B6" s="2"/>
      <c r="C6" s="2"/>
      <c r="D6" s="2"/>
    </row>
    <row r="7" spans="2:36" ht="75.75" customHeight="1">
      <c r="B7" s="539" t="s">
        <v>20</v>
      </c>
      <c r="C7" s="539" t="s">
        <v>38</v>
      </c>
      <c r="D7" s="539" t="s">
        <v>39</v>
      </c>
      <c r="E7" s="548" t="s">
        <v>40</v>
      </c>
      <c r="F7" s="539" t="s">
        <v>37</v>
      </c>
      <c r="G7" s="548" t="s">
        <v>9</v>
      </c>
      <c r="H7" s="537" t="s">
        <v>0</v>
      </c>
      <c r="I7" s="537" t="s">
        <v>8</v>
      </c>
      <c r="J7" s="537" t="s">
        <v>16</v>
      </c>
      <c r="K7" s="537"/>
      <c r="L7" s="537" t="s">
        <v>13</v>
      </c>
      <c r="M7" s="537"/>
      <c r="N7" s="537"/>
      <c r="O7" s="537"/>
      <c r="P7" s="537"/>
      <c r="Q7" s="537"/>
      <c r="R7" s="537"/>
      <c r="S7" s="537"/>
      <c r="T7" s="539" t="s">
        <v>14</v>
      </c>
      <c r="U7" s="537" t="s">
        <v>18</v>
      </c>
      <c r="V7" s="537" t="s">
        <v>26</v>
      </c>
      <c r="W7" s="537"/>
      <c r="X7" s="537" t="s">
        <v>15</v>
      </c>
      <c r="Y7" s="537" t="s">
        <v>17</v>
      </c>
      <c r="Z7" s="537"/>
      <c r="AA7" s="537" t="s">
        <v>22</v>
      </c>
      <c r="AB7" s="537" t="s">
        <v>32</v>
      </c>
      <c r="AC7" s="543" t="s">
        <v>31</v>
      </c>
      <c r="AD7" s="543"/>
      <c r="AE7" s="543"/>
      <c r="AF7" s="543"/>
      <c r="AG7" s="537" t="s">
        <v>28</v>
      </c>
      <c r="AH7" s="537" t="s">
        <v>29</v>
      </c>
      <c r="AI7" s="537" t="s">
        <v>1</v>
      </c>
      <c r="AJ7" s="537" t="s">
        <v>2</v>
      </c>
    </row>
    <row r="8" spans="2:36" ht="15.75" customHeight="1">
      <c r="B8" s="540"/>
      <c r="C8" s="540"/>
      <c r="D8" s="540"/>
      <c r="E8" s="549"/>
      <c r="F8" s="540"/>
      <c r="G8" s="549"/>
      <c r="H8" s="538"/>
      <c r="I8" s="538"/>
      <c r="J8" s="538" t="s">
        <v>33</v>
      </c>
      <c r="K8" s="538" t="s">
        <v>19</v>
      </c>
      <c r="L8" s="541" t="s">
        <v>3</v>
      </c>
      <c r="M8" s="541"/>
      <c r="N8" s="541" t="s">
        <v>4</v>
      </c>
      <c r="O8" s="541"/>
      <c r="P8" s="541" t="s">
        <v>5</v>
      </c>
      <c r="Q8" s="541"/>
      <c r="R8" s="541" t="s">
        <v>6</v>
      </c>
      <c r="S8" s="541"/>
      <c r="T8" s="540"/>
      <c r="U8" s="538"/>
      <c r="V8" s="538" t="s">
        <v>23</v>
      </c>
      <c r="W8" s="538" t="s">
        <v>21</v>
      </c>
      <c r="X8" s="538"/>
      <c r="Y8" s="538" t="s">
        <v>23</v>
      </c>
      <c r="Z8" s="538" t="s">
        <v>21</v>
      </c>
      <c r="AA8" s="538"/>
      <c r="AB8" s="538"/>
      <c r="AC8" s="14" t="s">
        <v>3</v>
      </c>
      <c r="AD8" s="14" t="s">
        <v>4</v>
      </c>
      <c r="AE8" s="14" t="s">
        <v>5</v>
      </c>
      <c r="AF8" s="14" t="s">
        <v>6</v>
      </c>
      <c r="AG8" s="538"/>
      <c r="AH8" s="538"/>
      <c r="AI8" s="538"/>
      <c r="AJ8" s="538"/>
    </row>
    <row r="9" spans="2:36" ht="78.75">
      <c r="B9" s="540"/>
      <c r="C9" s="540"/>
      <c r="D9" s="540"/>
      <c r="E9" s="549"/>
      <c r="F9" s="540"/>
      <c r="G9" s="549"/>
      <c r="H9" s="538"/>
      <c r="I9" s="538"/>
      <c r="J9" s="538"/>
      <c r="K9" s="538"/>
      <c r="L9" s="32" t="s">
        <v>11</v>
      </c>
      <c r="M9" s="32" t="s">
        <v>12</v>
      </c>
      <c r="N9" s="32" t="s">
        <v>11</v>
      </c>
      <c r="O9" s="32" t="s">
        <v>12</v>
      </c>
      <c r="P9" s="32" t="s">
        <v>11</v>
      </c>
      <c r="Q9" s="32" t="s">
        <v>12</v>
      </c>
      <c r="R9" s="32" t="s">
        <v>11</v>
      </c>
      <c r="S9" s="32" t="s">
        <v>12</v>
      </c>
      <c r="T9" s="540"/>
      <c r="U9" s="538"/>
      <c r="V9" s="538"/>
      <c r="W9" s="538"/>
      <c r="X9" s="538"/>
      <c r="Y9" s="538"/>
      <c r="Z9" s="538"/>
      <c r="AA9" s="538"/>
      <c r="AB9" s="538"/>
      <c r="AC9" s="14" t="s">
        <v>24</v>
      </c>
      <c r="AD9" s="14" t="s">
        <v>24</v>
      </c>
      <c r="AE9" s="14" t="s">
        <v>24</v>
      </c>
      <c r="AF9" s="14" t="s">
        <v>24</v>
      </c>
      <c r="AG9" s="538"/>
      <c r="AH9" s="538"/>
      <c r="AI9" s="538"/>
      <c r="AJ9" s="538"/>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6" t="s">
        <v>10</v>
      </c>
      <c r="K31" s="547"/>
      <c r="L31" s="544"/>
      <c r="M31" s="545"/>
      <c r="N31" s="544"/>
      <c r="O31" s="545"/>
      <c r="P31" s="544"/>
      <c r="Q31" s="545"/>
      <c r="R31" s="544"/>
      <c r="S31" s="54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IV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22" t="s">
        <v>1356</v>
      </c>
      <c r="E2" s="122" t="s">
        <v>1358</v>
      </c>
      <c r="F2" s="122" t="s">
        <v>471</v>
      </c>
      <c r="G2" s="160" t="s">
        <v>1359</v>
      </c>
      <c r="H2" s="122"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256"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256" ht="15.75" thickBot="1"/>
    <row r="5" spans="1:256" ht="27" thickBot="1">
      <c r="C5" s="87" t="s">
        <v>388</v>
      </c>
      <c r="D5" s="198">
        <f>SUMIF(C:C,$C$10,D:D)</f>
        <v>0</v>
      </c>
    </row>
    <row r="6" spans="1:256">
      <c r="C6" s="107"/>
      <c r="D6" s="107"/>
      <c r="E6" s="107"/>
      <c r="F6" s="107"/>
      <c r="G6" s="78"/>
      <c r="H6" s="107"/>
      <c r="I6" s="107"/>
    </row>
    <row r="7" spans="1:256">
      <c r="C7" s="107"/>
      <c r="D7" s="107"/>
      <c r="E7" s="107"/>
      <c r="F7" s="107"/>
      <c r="G7" s="78"/>
      <c r="H7" s="107"/>
      <c r="I7" s="107"/>
    </row>
    <row r="8" spans="1:256">
      <c r="C8" s="107"/>
      <c r="D8" s="107"/>
      <c r="E8" s="107"/>
      <c r="F8" s="107"/>
      <c r="G8" s="78"/>
      <c r="H8" s="107"/>
      <c r="I8" s="107"/>
    </row>
    <row r="9" spans="1:256" ht="15.75" thickBot="1">
      <c r="C9" s="107"/>
      <c r="D9" s="107"/>
      <c r="E9" s="107"/>
      <c r="F9" s="107"/>
      <c r="G9" s="78"/>
      <c r="H9" s="107"/>
      <c r="I9" s="107"/>
    </row>
    <row r="10" spans="1:256" ht="15.75" thickBot="1">
      <c r="C10" s="157" t="s">
        <v>53</v>
      </c>
      <c r="D10" s="371">
        <f>SUM(F17:F37)</f>
        <v>0</v>
      </c>
      <c r="F10" s="70"/>
      <c r="G10" s="79"/>
      <c r="H10" s="70"/>
      <c r="I10" s="70"/>
    </row>
    <row r="11" spans="1:256">
      <c r="C11" s="70"/>
      <c r="D11" s="31"/>
      <c r="E11" s="93"/>
      <c r="F11" s="93"/>
      <c r="G11" s="93"/>
      <c r="H11" s="76"/>
      <c r="I11" s="76"/>
      <c r="J11" s="76"/>
      <c r="K11" s="112"/>
    </row>
    <row r="12" spans="1:256" ht="15.75">
      <c r="B12" s="93"/>
      <c r="C12" s="301" t="s">
        <v>391</v>
      </c>
      <c r="D12" s="368"/>
      <c r="E12" s="93"/>
      <c r="F12" s="93"/>
      <c r="G12" s="93"/>
      <c r="H12" s="76"/>
      <c r="I12" s="76"/>
      <c r="J12" s="76"/>
      <c r="K12" s="112"/>
    </row>
    <row r="13" spans="1:256" ht="18.75">
      <c r="B13" s="93"/>
      <c r="C13" s="210" t="e">
        <f>#VALUE!</f>
        <v>#VALUE!</v>
      </c>
      <c r="D13" s="31"/>
      <c r="E13" s="93"/>
      <c r="F13" s="93"/>
      <c r="G13" s="93"/>
      <c r="H13" s="76"/>
      <c r="I13" s="76"/>
      <c r="J13" s="76"/>
      <c r="K13" s="112"/>
    </row>
    <row r="14" spans="1:256">
      <c r="B14" s="93"/>
      <c r="E14" s="93"/>
      <c r="F14" s="93"/>
      <c r="G14" s="93"/>
      <c r="H14" s="76"/>
      <c r="I14" s="76"/>
      <c r="J14" s="76"/>
      <c r="K14" s="112"/>
    </row>
    <row r="15" spans="1:256" ht="15.75" thickBot="1">
      <c r="F15" s="93"/>
      <c r="G15" s="76"/>
      <c r="H15" s="76"/>
      <c r="I15" s="76"/>
    </row>
    <row r="16" spans="1:256"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8" t="s">
        <v>1452</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2"/>
      <c r="E37" s="103"/>
      <c r="F37" s="105">
        <f t="shared" si="0"/>
        <v>0</v>
      </c>
      <c r="G37" s="162"/>
      <c r="H37" s="148"/>
      <c r="I37" s="132" t="e">
        <f>VLOOKUP(H37,Presupuesto!$B$11:$C$565,2,0)</f>
        <v>#N/A</v>
      </c>
      <c r="J37" s="106" t="str">
        <f>$J$20</f>
        <v>Posgrado</v>
      </c>
      <c r="K37" s="124" t="s">
        <v>393</v>
      </c>
      <c r="L37" s="106"/>
    </row>
    <row r="38" spans="3:12">
      <c r="F38" s="90"/>
      <c r="G38" s="89"/>
      <c r="H38" s="90"/>
      <c r="I38" s="90"/>
    </row>
    <row r="39" spans="3:12" ht="15.75" thickBot="1"/>
    <row r="40" spans="3:12" ht="15.75" thickBot="1">
      <c r="C40" s="157" t="s">
        <v>53</v>
      </c>
      <c r="D40" s="371">
        <f>SUM(F47:F67)</f>
        <v>0</v>
      </c>
      <c r="F40" s="70"/>
      <c r="G40" s="79"/>
      <c r="H40" s="70"/>
      <c r="I40" s="70"/>
    </row>
    <row r="41" spans="3:12">
      <c r="C41" s="70"/>
      <c r="D41" s="31"/>
      <c r="E41" s="93"/>
      <c r="F41" s="93"/>
      <c r="G41" s="93"/>
      <c r="H41" s="76"/>
      <c r="I41" s="76"/>
      <c r="J41" s="76"/>
      <c r="K41" s="112"/>
    </row>
    <row r="42" spans="3:12" ht="15.75">
      <c r="C42" s="301" t="s">
        <v>391</v>
      </c>
      <c r="D42" s="368"/>
      <c r="E42" s="93"/>
      <c r="F42" s="93"/>
      <c r="G42" s="93"/>
      <c r="H42" s="76"/>
      <c r="I42" s="76"/>
      <c r="J42" s="76"/>
      <c r="K42" s="112"/>
    </row>
    <row r="43" spans="3:12" ht="18.75">
      <c r="C43" s="210" t="e">
        <f>#VALUE!</f>
        <v>#VALUE!</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2">D47*E47</f>
        <v>0</v>
      </c>
      <c r="G47" s="161"/>
      <c r="H47" s="142"/>
      <c r="I47" s="130" t="e">
        <f>VLOOKUP(H47,Presupuesto!$B$11:$C$565,2,0)</f>
        <v>#N/A</v>
      </c>
      <c r="J47" s="218" t="s">
        <v>1452</v>
      </c>
      <c r="K47" s="98" t="s">
        <v>393</v>
      </c>
      <c r="L47" s="98"/>
    </row>
    <row r="48" spans="3:12">
      <c r="C48" s="141"/>
      <c r="D48" s="158"/>
      <c r="E48" s="123"/>
      <c r="F48" s="97">
        <f t="shared" si="2"/>
        <v>0</v>
      </c>
      <c r="G48" s="161"/>
      <c r="H48" s="142"/>
      <c r="I48" s="130" t="e">
        <f>VLOOKUP(H48,Presupuesto!$B$11:$C$565,2,0)</f>
        <v>#N/A</v>
      </c>
      <c r="J48" s="98" t="str">
        <f>$J$47</f>
        <v>Posgrado</v>
      </c>
      <c r="K48" s="98" t="s">
        <v>411</v>
      </c>
      <c r="L48" s="98"/>
    </row>
    <row r="49" spans="3:12">
      <c r="C49" s="141"/>
      <c r="D49" s="158"/>
      <c r="E49" s="123"/>
      <c r="F49" s="97">
        <f t="shared" si="2"/>
        <v>0</v>
      </c>
      <c r="G49" s="161"/>
      <c r="H49" s="142"/>
      <c r="I49" s="130" t="e">
        <f>VLOOKUP(H49,Presupuesto!$B$11:$C$565,2,0)</f>
        <v>#N/A</v>
      </c>
      <c r="J49" s="98" t="str">
        <f t="shared" ref="J49:J67" si="3">$J$47</f>
        <v>Posgrado</v>
      </c>
      <c r="K49" s="98" t="s">
        <v>411</v>
      </c>
      <c r="L49" s="98"/>
    </row>
    <row r="50" spans="3:12">
      <c r="C50" s="141"/>
      <c r="D50" s="158"/>
      <c r="E50" s="123"/>
      <c r="F50" s="97">
        <f t="shared" si="2"/>
        <v>0</v>
      </c>
      <c r="G50" s="161"/>
      <c r="H50" s="142"/>
      <c r="I50" s="130" t="e">
        <f>VLOOKUP(H50,Presupuesto!$B$11:$C$565,2,0)</f>
        <v>#N/A</v>
      </c>
      <c r="J50" s="98" t="str">
        <f t="shared" si="3"/>
        <v>Posgrado</v>
      </c>
      <c r="K50" s="98" t="s">
        <v>411</v>
      </c>
      <c r="L50" s="98"/>
    </row>
    <row r="51" spans="3:12">
      <c r="C51" s="141"/>
      <c r="D51" s="158"/>
      <c r="E51" s="123"/>
      <c r="F51" s="97">
        <f t="shared" si="2"/>
        <v>0</v>
      </c>
      <c r="G51" s="161"/>
      <c r="H51" s="142"/>
      <c r="I51" s="130" t="e">
        <f>VLOOKUP(H51,Presupuesto!$B$11:$C$565,2,0)</f>
        <v>#N/A</v>
      </c>
      <c r="J51" s="98" t="str">
        <f t="shared" si="3"/>
        <v>Posgrado</v>
      </c>
      <c r="K51" s="98" t="s">
        <v>411</v>
      </c>
      <c r="L51" s="98"/>
    </row>
    <row r="52" spans="3:12">
      <c r="C52" s="141"/>
      <c r="D52" s="158"/>
      <c r="E52" s="123"/>
      <c r="F52" s="97">
        <f t="shared" si="2"/>
        <v>0</v>
      </c>
      <c r="G52" s="161"/>
      <c r="H52" s="142"/>
      <c r="I52" s="130" t="e">
        <f>VLOOKUP(H52,Presupuesto!$B$11:$C$565,2,0)</f>
        <v>#N/A</v>
      </c>
      <c r="J52" s="98" t="str">
        <f t="shared" si="3"/>
        <v>Posgrado</v>
      </c>
      <c r="K52" s="98" t="s">
        <v>400</v>
      </c>
      <c r="L52" s="98"/>
    </row>
    <row r="53" spans="3:12">
      <c r="C53" s="141"/>
      <c r="D53" s="158"/>
      <c r="E53" s="123"/>
      <c r="F53" s="97">
        <f t="shared" si="2"/>
        <v>0</v>
      </c>
      <c r="G53" s="161"/>
      <c r="H53" s="142"/>
      <c r="I53" s="130" t="e">
        <f>VLOOKUP(H53,Presupuesto!$B$11:$C$565,2,0)</f>
        <v>#N/A</v>
      </c>
      <c r="J53" s="98" t="str">
        <f t="shared" si="3"/>
        <v>Posgrado</v>
      </c>
      <c r="K53" s="98" t="s">
        <v>411</v>
      </c>
      <c r="L53" s="98"/>
    </row>
    <row r="54" spans="3:12">
      <c r="C54" s="141"/>
      <c r="D54" s="158"/>
      <c r="E54" s="123"/>
      <c r="F54" s="97">
        <f t="shared" si="2"/>
        <v>0</v>
      </c>
      <c r="G54" s="161"/>
      <c r="H54" s="142"/>
      <c r="I54" s="130" t="e">
        <f>VLOOKUP(H54,Presupuesto!$B$11:$C$565,2,0)</f>
        <v>#N/A</v>
      </c>
      <c r="J54" s="98" t="str">
        <f t="shared" si="3"/>
        <v>Posgrado</v>
      </c>
      <c r="K54" s="98" t="s">
        <v>411</v>
      </c>
      <c r="L54" s="98"/>
    </row>
    <row r="55" spans="3:12">
      <c r="C55" s="141"/>
      <c r="D55" s="158"/>
      <c r="E55" s="123"/>
      <c r="F55" s="97">
        <f t="shared" si="2"/>
        <v>0</v>
      </c>
      <c r="G55" s="161"/>
      <c r="H55" s="142"/>
      <c r="I55" s="130" t="e">
        <f>VLOOKUP(H55,Presupuesto!$B$11:$C$565,2,0)</f>
        <v>#N/A</v>
      </c>
      <c r="J55" s="98" t="str">
        <f t="shared" si="3"/>
        <v>Posgrado</v>
      </c>
      <c r="K55" s="98" t="s">
        <v>411</v>
      </c>
      <c r="L55" s="98"/>
    </row>
    <row r="56" spans="3:12">
      <c r="C56" s="141"/>
      <c r="D56" s="158"/>
      <c r="E56" s="123"/>
      <c r="F56" s="97">
        <f t="shared" si="2"/>
        <v>0</v>
      </c>
      <c r="G56" s="161"/>
      <c r="H56" s="142"/>
      <c r="I56" s="130" t="e">
        <f>VLOOKUP(H56,Presupuesto!$B$11:$C$565,2,0)</f>
        <v>#N/A</v>
      </c>
      <c r="J56" s="98" t="str">
        <f t="shared" si="3"/>
        <v>Posgrado</v>
      </c>
      <c r="K56" s="98" t="s">
        <v>411</v>
      </c>
      <c r="L56" s="98"/>
    </row>
    <row r="57" spans="3:12">
      <c r="C57" s="143"/>
      <c r="D57" s="158"/>
      <c r="E57" s="118"/>
      <c r="F57" s="97">
        <f t="shared" si="2"/>
        <v>0</v>
      </c>
      <c r="G57" s="161"/>
      <c r="H57" s="144"/>
      <c r="I57" s="130" t="e">
        <f>VLOOKUP(H57,Presupuesto!$B$11:$C$565,2,0)</f>
        <v>#N/A</v>
      </c>
      <c r="J57" s="98" t="str">
        <f t="shared" si="3"/>
        <v>Posgrado</v>
      </c>
      <c r="K57" s="98" t="s">
        <v>411</v>
      </c>
      <c r="L57" s="98"/>
    </row>
    <row r="58" spans="3:12">
      <c r="C58" s="143"/>
      <c r="D58" s="158"/>
      <c r="E58" s="118"/>
      <c r="F58" s="97">
        <f t="shared" si="2"/>
        <v>0</v>
      </c>
      <c r="G58" s="161"/>
      <c r="H58" s="144"/>
      <c r="I58" s="130" t="e">
        <f>VLOOKUP(H58,Presupuesto!$B$11:$C$565,2,0)</f>
        <v>#N/A</v>
      </c>
      <c r="J58" s="98" t="str">
        <f t="shared" si="3"/>
        <v>Posgrado</v>
      </c>
      <c r="K58" s="98" t="s">
        <v>411</v>
      </c>
      <c r="L58" s="98"/>
    </row>
    <row r="59" spans="3:12">
      <c r="C59" s="143"/>
      <c r="D59" s="158"/>
      <c r="E59" s="118"/>
      <c r="F59" s="97">
        <f t="shared" si="2"/>
        <v>0</v>
      </c>
      <c r="G59" s="161"/>
      <c r="H59" s="144"/>
      <c r="I59" s="130" t="e">
        <f>VLOOKUP(H59,Presupuesto!$B$11:$C$565,2,0)</f>
        <v>#N/A</v>
      </c>
      <c r="J59" s="98" t="str">
        <f t="shared" si="3"/>
        <v>Posgrado</v>
      </c>
      <c r="K59" s="98" t="s">
        <v>411</v>
      </c>
      <c r="L59" s="98"/>
    </row>
    <row r="60" spans="3:12">
      <c r="C60" s="143"/>
      <c r="D60" s="158"/>
      <c r="E60" s="118"/>
      <c r="F60" s="97">
        <f t="shared" si="2"/>
        <v>0</v>
      </c>
      <c r="G60" s="161"/>
      <c r="H60" s="144"/>
      <c r="I60" s="130" t="e">
        <f>VLOOKUP(H60,Presupuesto!$B$11:$C$565,2,0)</f>
        <v>#N/A</v>
      </c>
      <c r="J60" s="98" t="str">
        <f t="shared" si="3"/>
        <v>Posgrado</v>
      </c>
      <c r="K60" s="98" t="s">
        <v>411</v>
      </c>
      <c r="L60" s="98"/>
    </row>
    <row r="61" spans="3:12">
      <c r="C61" s="143"/>
      <c r="D61" s="158"/>
      <c r="E61" s="118"/>
      <c r="F61" s="97">
        <f t="shared" si="2"/>
        <v>0</v>
      </c>
      <c r="G61" s="161"/>
      <c r="H61" s="144"/>
      <c r="I61" s="130" t="e">
        <f>VLOOKUP(H61,Presupuesto!$B$11:$C$565,2,0)</f>
        <v>#N/A</v>
      </c>
      <c r="J61" s="98" t="str">
        <f t="shared" si="3"/>
        <v>Posgrado</v>
      </c>
      <c r="K61" s="98" t="s">
        <v>411</v>
      </c>
      <c r="L61" s="98"/>
    </row>
    <row r="62" spans="3:12">
      <c r="C62" s="143"/>
      <c r="D62" s="158"/>
      <c r="E62" s="118"/>
      <c r="F62" s="97">
        <f t="shared" si="2"/>
        <v>0</v>
      </c>
      <c r="G62" s="161"/>
      <c r="H62" s="144"/>
      <c r="I62" s="130" t="e">
        <f>VLOOKUP(H62,Presupuesto!$B$11:$C$565,2,0)</f>
        <v>#N/A</v>
      </c>
      <c r="J62" s="98" t="str">
        <f t="shared" si="3"/>
        <v>Posgrado</v>
      </c>
      <c r="K62" s="98" t="s">
        <v>411</v>
      </c>
      <c r="L62" s="98"/>
    </row>
    <row r="63" spans="3:12">
      <c r="C63" s="145"/>
      <c r="D63" s="158"/>
      <c r="E63" s="118"/>
      <c r="F63" s="97">
        <f t="shared" si="2"/>
        <v>0</v>
      </c>
      <c r="G63" s="161"/>
      <c r="H63" s="146"/>
      <c r="I63" s="130" t="e">
        <f>VLOOKUP(H63,Presupuesto!$B$11:$C$565,2,0)</f>
        <v>#N/A</v>
      </c>
      <c r="J63" s="98" t="str">
        <f t="shared" si="3"/>
        <v>Posgrado</v>
      </c>
      <c r="K63" s="98" t="s">
        <v>402</v>
      </c>
      <c r="L63" s="98"/>
    </row>
    <row r="64" spans="3:12">
      <c r="C64" s="145"/>
      <c r="D64" s="158"/>
      <c r="E64" s="118"/>
      <c r="F64" s="97">
        <f t="shared" si="2"/>
        <v>0</v>
      </c>
      <c r="G64" s="161"/>
      <c r="H64" s="146"/>
      <c r="I64" s="130" t="e">
        <f>VLOOKUP(H64,Presupuesto!$B$11:$C$565,2,0)</f>
        <v>#N/A</v>
      </c>
      <c r="J64" s="98" t="str">
        <f t="shared" si="3"/>
        <v>Posgrado</v>
      </c>
      <c r="K64" s="98" t="s">
        <v>411</v>
      </c>
      <c r="L64" s="98"/>
    </row>
    <row r="65" spans="3:12">
      <c r="C65" s="145"/>
      <c r="D65" s="158"/>
      <c r="E65" s="118"/>
      <c r="F65" s="97">
        <f t="shared" si="2"/>
        <v>0</v>
      </c>
      <c r="G65" s="161"/>
      <c r="H65" s="146"/>
      <c r="I65" s="130" t="e">
        <f>VLOOKUP(H65,Presupuesto!$B$11:$C$565,2,0)</f>
        <v>#N/A</v>
      </c>
      <c r="J65" s="98" t="str">
        <f t="shared" si="3"/>
        <v>Posgrado</v>
      </c>
      <c r="K65" s="98" t="s">
        <v>411</v>
      </c>
      <c r="L65" s="98"/>
    </row>
    <row r="66" spans="3:12">
      <c r="C66" s="145"/>
      <c r="D66" s="158"/>
      <c r="E66" s="118"/>
      <c r="F66" s="97">
        <f t="shared" si="2"/>
        <v>0</v>
      </c>
      <c r="G66" s="161"/>
      <c r="H66" s="146"/>
      <c r="I66" s="130" t="e">
        <f>VLOOKUP(H66,Presupuesto!$B$11:$C$565,2,0)</f>
        <v>#N/A</v>
      </c>
      <c r="J66" s="98" t="str">
        <f t="shared" si="3"/>
        <v>Posgrado</v>
      </c>
      <c r="K66" s="98" t="s">
        <v>411</v>
      </c>
      <c r="L66" s="98"/>
    </row>
    <row r="67" spans="3:12" ht="15.75" thickBot="1">
      <c r="C67" s="147"/>
      <c r="D67" s="222"/>
      <c r="E67" s="103"/>
      <c r="F67" s="105">
        <f t="shared" si="2"/>
        <v>0</v>
      </c>
      <c r="G67" s="162"/>
      <c r="H67" s="148"/>
      <c r="I67" s="132" t="e">
        <f>VLOOKUP(H67,Presupuesto!$B$11:$C$565,2,0)</f>
        <v>#N/A</v>
      </c>
      <c r="J67" s="106" t="str">
        <f t="shared" si="3"/>
        <v>Posgrado</v>
      </c>
      <c r="K67" s="124" t="s">
        <v>393</v>
      </c>
      <c r="L67" s="106"/>
    </row>
    <row r="69" spans="3:12" ht="15.75" thickBot="1"/>
    <row r="70" spans="3:12" ht="15.75" thickBot="1">
      <c r="C70" s="157" t="s">
        <v>53</v>
      </c>
      <c r="D70" s="371">
        <f>SUM(F77:F97)</f>
        <v>0</v>
      </c>
      <c r="F70" s="70"/>
      <c r="G70" s="79"/>
      <c r="H70" s="70"/>
      <c r="I70" s="70"/>
    </row>
    <row r="71" spans="3:12">
      <c r="C71" s="70"/>
      <c r="D71" s="31"/>
      <c r="E71" s="93"/>
      <c r="F71" s="93"/>
      <c r="G71" s="93"/>
      <c r="H71" s="76"/>
      <c r="I71" s="76"/>
      <c r="J71" s="76"/>
      <c r="K71" s="112"/>
    </row>
    <row r="72" spans="3:12" ht="15.75">
      <c r="C72" s="301" t="s">
        <v>391</v>
      </c>
      <c r="D72" s="368"/>
      <c r="E72" s="93"/>
      <c r="F72" s="93"/>
      <c r="G72" s="93"/>
      <c r="H72" s="76"/>
      <c r="I72" s="76"/>
      <c r="J72" s="76"/>
      <c r="K72" s="112"/>
    </row>
    <row r="73" spans="3:12" ht="18.75">
      <c r="C73" s="210" t="e">
        <f>#VALUE!</f>
        <v>#VALUE!</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4">D77*E77</f>
        <v>0</v>
      </c>
      <c r="G77" s="161"/>
      <c r="H77" s="142"/>
      <c r="I77" s="130" t="e">
        <f>VLOOKUP(H77,Presupuesto!$B$11:$C$565,2,0)</f>
        <v>#N/A</v>
      </c>
      <c r="J77" s="218" t="s">
        <v>1452</v>
      </c>
      <c r="K77" s="98" t="s">
        <v>393</v>
      </c>
      <c r="L77" s="98"/>
    </row>
    <row r="78" spans="3:12">
      <c r="C78" s="141"/>
      <c r="D78" s="158"/>
      <c r="E78" s="123"/>
      <c r="F78" s="97">
        <f t="shared" si="4"/>
        <v>0</v>
      </c>
      <c r="G78" s="161"/>
      <c r="H78" s="142"/>
      <c r="I78" s="130" t="e">
        <f>VLOOKUP(H78,Presupuesto!$B$11:$C$565,2,0)</f>
        <v>#N/A</v>
      </c>
      <c r="J78" s="98" t="str">
        <f>$J$77</f>
        <v>Posgrado</v>
      </c>
      <c r="K78" s="98" t="s">
        <v>411</v>
      </c>
      <c r="L78" s="98"/>
    </row>
    <row r="79" spans="3:12">
      <c r="C79" s="141"/>
      <c r="D79" s="158"/>
      <c r="E79" s="123"/>
      <c r="F79" s="97">
        <f t="shared" si="4"/>
        <v>0</v>
      </c>
      <c r="G79" s="161"/>
      <c r="H79" s="142"/>
      <c r="I79" s="130" t="e">
        <f>VLOOKUP(H79,Presupuesto!$B$11:$C$565,2,0)</f>
        <v>#N/A</v>
      </c>
      <c r="J79" s="98" t="str">
        <f t="shared" ref="J79:J97" si="5">$J$77</f>
        <v>Posgrado</v>
      </c>
      <c r="K79" s="98" t="s">
        <v>411</v>
      </c>
      <c r="L79" s="98"/>
    </row>
    <row r="80" spans="3:12">
      <c r="C80" s="141"/>
      <c r="D80" s="158"/>
      <c r="E80" s="123"/>
      <c r="F80" s="97">
        <f t="shared" si="4"/>
        <v>0</v>
      </c>
      <c r="G80" s="161"/>
      <c r="H80" s="142"/>
      <c r="I80" s="130" t="e">
        <f>VLOOKUP(H80,Presupuesto!$B$11:$C$565,2,0)</f>
        <v>#N/A</v>
      </c>
      <c r="J80" s="98" t="str">
        <f t="shared" si="5"/>
        <v>Posgrado</v>
      </c>
      <c r="K80" s="98" t="s">
        <v>411</v>
      </c>
      <c r="L80" s="98"/>
    </row>
    <row r="81" spans="3:12">
      <c r="C81" s="141"/>
      <c r="D81" s="158"/>
      <c r="E81" s="123"/>
      <c r="F81" s="97">
        <f t="shared" si="4"/>
        <v>0</v>
      </c>
      <c r="G81" s="161"/>
      <c r="H81" s="142"/>
      <c r="I81" s="130" t="e">
        <f>VLOOKUP(H81,Presupuesto!$B$11:$C$565,2,0)</f>
        <v>#N/A</v>
      </c>
      <c r="J81" s="98" t="str">
        <f t="shared" si="5"/>
        <v>Posgrado</v>
      </c>
      <c r="K81" s="98" t="s">
        <v>411</v>
      </c>
      <c r="L81" s="98"/>
    </row>
    <row r="82" spans="3:12">
      <c r="C82" s="141"/>
      <c r="D82" s="158"/>
      <c r="E82" s="123"/>
      <c r="F82" s="97">
        <f t="shared" si="4"/>
        <v>0</v>
      </c>
      <c r="G82" s="161"/>
      <c r="H82" s="142"/>
      <c r="I82" s="130" t="e">
        <f>VLOOKUP(H82,Presupuesto!$B$11:$C$565,2,0)</f>
        <v>#N/A</v>
      </c>
      <c r="J82" s="98" t="str">
        <f t="shared" si="5"/>
        <v>Posgrado</v>
      </c>
      <c r="K82" s="98" t="s">
        <v>400</v>
      </c>
      <c r="L82" s="98"/>
    </row>
    <row r="83" spans="3:12">
      <c r="C83" s="141"/>
      <c r="D83" s="158"/>
      <c r="E83" s="123"/>
      <c r="F83" s="97">
        <f t="shared" si="4"/>
        <v>0</v>
      </c>
      <c r="G83" s="161"/>
      <c r="H83" s="142"/>
      <c r="I83" s="130" t="e">
        <f>VLOOKUP(H83,Presupuesto!$B$11:$C$565,2,0)</f>
        <v>#N/A</v>
      </c>
      <c r="J83" s="98" t="str">
        <f t="shared" si="5"/>
        <v>Posgrado</v>
      </c>
      <c r="K83" s="98" t="s">
        <v>411</v>
      </c>
      <c r="L83" s="98"/>
    </row>
    <row r="84" spans="3:12">
      <c r="C84" s="141"/>
      <c r="D84" s="158"/>
      <c r="E84" s="123"/>
      <c r="F84" s="97">
        <f t="shared" si="4"/>
        <v>0</v>
      </c>
      <c r="G84" s="161"/>
      <c r="H84" s="142"/>
      <c r="I84" s="130" t="e">
        <f>VLOOKUP(H84,Presupuesto!$B$11:$C$565,2,0)</f>
        <v>#N/A</v>
      </c>
      <c r="J84" s="98" t="str">
        <f t="shared" si="5"/>
        <v>Posgrado</v>
      </c>
      <c r="K84" s="98" t="s">
        <v>411</v>
      </c>
      <c r="L84" s="98"/>
    </row>
    <row r="85" spans="3:12">
      <c r="C85" s="141"/>
      <c r="D85" s="158"/>
      <c r="E85" s="123"/>
      <c r="F85" s="97">
        <f t="shared" si="4"/>
        <v>0</v>
      </c>
      <c r="G85" s="161"/>
      <c r="H85" s="142"/>
      <c r="I85" s="130" t="e">
        <f>VLOOKUP(H85,Presupuesto!$B$11:$C$565,2,0)</f>
        <v>#N/A</v>
      </c>
      <c r="J85" s="98" t="str">
        <f t="shared" si="5"/>
        <v>Posgrado</v>
      </c>
      <c r="K85" s="98" t="s">
        <v>411</v>
      </c>
      <c r="L85" s="98"/>
    </row>
    <row r="86" spans="3:12">
      <c r="C86" s="141"/>
      <c r="D86" s="158"/>
      <c r="E86" s="123"/>
      <c r="F86" s="97">
        <f t="shared" si="4"/>
        <v>0</v>
      </c>
      <c r="G86" s="161"/>
      <c r="H86" s="142"/>
      <c r="I86" s="130" t="e">
        <f>VLOOKUP(H86,Presupuesto!$B$11:$C$565,2,0)</f>
        <v>#N/A</v>
      </c>
      <c r="J86" s="98" t="str">
        <f t="shared" si="5"/>
        <v>Posgrado</v>
      </c>
      <c r="K86" s="98" t="s">
        <v>411</v>
      </c>
      <c r="L86" s="98"/>
    </row>
    <row r="87" spans="3:12">
      <c r="C87" s="143"/>
      <c r="D87" s="158"/>
      <c r="E87" s="118"/>
      <c r="F87" s="97">
        <f t="shared" si="4"/>
        <v>0</v>
      </c>
      <c r="G87" s="161"/>
      <c r="H87" s="144"/>
      <c r="I87" s="130" t="e">
        <f>VLOOKUP(H87,Presupuesto!$B$11:$C$565,2,0)</f>
        <v>#N/A</v>
      </c>
      <c r="J87" s="98" t="str">
        <f t="shared" si="5"/>
        <v>Posgrado</v>
      </c>
      <c r="K87" s="98" t="s">
        <v>411</v>
      </c>
      <c r="L87" s="98"/>
    </row>
    <row r="88" spans="3:12">
      <c r="C88" s="143"/>
      <c r="D88" s="158"/>
      <c r="E88" s="118"/>
      <c r="F88" s="97">
        <f t="shared" si="4"/>
        <v>0</v>
      </c>
      <c r="G88" s="161"/>
      <c r="H88" s="144"/>
      <c r="I88" s="130" t="e">
        <f>VLOOKUP(H88,Presupuesto!$B$11:$C$565,2,0)</f>
        <v>#N/A</v>
      </c>
      <c r="J88" s="98" t="str">
        <f t="shared" si="5"/>
        <v>Posgrado</v>
      </c>
      <c r="K88" s="98" t="s">
        <v>411</v>
      </c>
      <c r="L88" s="98"/>
    </row>
    <row r="89" spans="3:12">
      <c r="C89" s="143"/>
      <c r="D89" s="158"/>
      <c r="E89" s="118"/>
      <c r="F89" s="97">
        <f t="shared" si="4"/>
        <v>0</v>
      </c>
      <c r="G89" s="161"/>
      <c r="H89" s="144"/>
      <c r="I89" s="130" t="e">
        <f>VLOOKUP(H89,Presupuesto!$B$11:$C$565,2,0)</f>
        <v>#N/A</v>
      </c>
      <c r="J89" s="98" t="str">
        <f t="shared" si="5"/>
        <v>Posgrado</v>
      </c>
      <c r="K89" s="98" t="s">
        <v>411</v>
      </c>
      <c r="L89" s="98"/>
    </row>
    <row r="90" spans="3:12">
      <c r="C90" s="143"/>
      <c r="D90" s="158"/>
      <c r="E90" s="118"/>
      <c r="F90" s="97">
        <f t="shared" si="4"/>
        <v>0</v>
      </c>
      <c r="G90" s="161"/>
      <c r="H90" s="144"/>
      <c r="I90" s="130" t="e">
        <f>VLOOKUP(H90,Presupuesto!$B$11:$C$565,2,0)</f>
        <v>#N/A</v>
      </c>
      <c r="J90" s="98" t="str">
        <f t="shared" si="5"/>
        <v>Posgrado</v>
      </c>
      <c r="K90" s="98" t="s">
        <v>411</v>
      </c>
      <c r="L90" s="98"/>
    </row>
    <row r="91" spans="3:12">
      <c r="C91" s="143"/>
      <c r="D91" s="158"/>
      <c r="E91" s="118"/>
      <c r="F91" s="97">
        <f t="shared" si="4"/>
        <v>0</v>
      </c>
      <c r="G91" s="161"/>
      <c r="H91" s="144"/>
      <c r="I91" s="130" t="e">
        <f>VLOOKUP(H91,Presupuesto!$B$11:$C$565,2,0)</f>
        <v>#N/A</v>
      </c>
      <c r="J91" s="98" t="str">
        <f t="shared" si="5"/>
        <v>Posgrado</v>
      </c>
      <c r="K91" s="98" t="s">
        <v>411</v>
      </c>
      <c r="L91" s="98"/>
    </row>
    <row r="92" spans="3:12">
      <c r="C92" s="143"/>
      <c r="D92" s="158"/>
      <c r="E92" s="118"/>
      <c r="F92" s="97">
        <f t="shared" si="4"/>
        <v>0</v>
      </c>
      <c r="G92" s="161"/>
      <c r="H92" s="144"/>
      <c r="I92" s="130" t="e">
        <f>VLOOKUP(H92,Presupuesto!$B$11:$C$565,2,0)</f>
        <v>#N/A</v>
      </c>
      <c r="J92" s="98" t="str">
        <f t="shared" si="5"/>
        <v>Posgrado</v>
      </c>
      <c r="K92" s="98" t="s">
        <v>411</v>
      </c>
      <c r="L92" s="98"/>
    </row>
    <row r="93" spans="3:12">
      <c r="C93" s="145"/>
      <c r="D93" s="158"/>
      <c r="E93" s="118"/>
      <c r="F93" s="97">
        <f t="shared" si="4"/>
        <v>0</v>
      </c>
      <c r="G93" s="161"/>
      <c r="H93" s="146"/>
      <c r="I93" s="130" t="e">
        <f>VLOOKUP(H93,Presupuesto!$B$11:$C$565,2,0)</f>
        <v>#N/A</v>
      </c>
      <c r="J93" s="98" t="str">
        <f t="shared" si="5"/>
        <v>Posgrado</v>
      </c>
      <c r="K93" s="98" t="s">
        <v>402</v>
      </c>
      <c r="L93" s="98"/>
    </row>
    <row r="94" spans="3:12">
      <c r="C94" s="145"/>
      <c r="D94" s="158"/>
      <c r="E94" s="118"/>
      <c r="F94" s="97">
        <f t="shared" si="4"/>
        <v>0</v>
      </c>
      <c r="G94" s="161"/>
      <c r="H94" s="146"/>
      <c r="I94" s="130" t="e">
        <f>VLOOKUP(H94,Presupuesto!$B$11:$C$565,2,0)</f>
        <v>#N/A</v>
      </c>
      <c r="J94" s="98" t="str">
        <f t="shared" si="5"/>
        <v>Posgrado</v>
      </c>
      <c r="K94" s="98" t="s">
        <v>411</v>
      </c>
      <c r="L94" s="98"/>
    </row>
    <row r="95" spans="3:12">
      <c r="C95" s="145"/>
      <c r="D95" s="158"/>
      <c r="E95" s="118"/>
      <c r="F95" s="97">
        <f t="shared" si="4"/>
        <v>0</v>
      </c>
      <c r="G95" s="161"/>
      <c r="H95" s="146"/>
      <c r="I95" s="130" t="e">
        <f>VLOOKUP(H95,Presupuesto!$B$11:$C$565,2,0)</f>
        <v>#N/A</v>
      </c>
      <c r="J95" s="98" t="str">
        <f t="shared" si="5"/>
        <v>Posgrado</v>
      </c>
      <c r="K95" s="98" t="s">
        <v>411</v>
      </c>
      <c r="L95" s="98"/>
    </row>
    <row r="96" spans="3:12">
      <c r="C96" s="145"/>
      <c r="D96" s="158"/>
      <c r="E96" s="118"/>
      <c r="F96" s="97">
        <f t="shared" si="4"/>
        <v>0</v>
      </c>
      <c r="G96" s="161"/>
      <c r="H96" s="146"/>
      <c r="I96" s="130" t="e">
        <f>VLOOKUP(H96,Presupuesto!$B$11:$C$565,2,0)</f>
        <v>#N/A</v>
      </c>
      <c r="J96" s="98" t="str">
        <f t="shared" si="5"/>
        <v>Posgrado</v>
      </c>
      <c r="K96" s="98" t="s">
        <v>411</v>
      </c>
      <c r="L96" s="98"/>
    </row>
    <row r="97" spans="3:12" ht="15.75" thickBot="1">
      <c r="C97" s="147"/>
      <c r="D97" s="222"/>
      <c r="E97" s="103"/>
      <c r="F97" s="105">
        <f t="shared" si="4"/>
        <v>0</v>
      </c>
      <c r="G97" s="162"/>
      <c r="H97" s="148"/>
      <c r="I97" s="132" t="e">
        <f>VLOOKUP(H97,Presupuesto!$B$11:$C$565,2,0)</f>
        <v>#N/A</v>
      </c>
      <c r="J97" s="106" t="str">
        <f t="shared" si="5"/>
        <v>Posgrado</v>
      </c>
      <c r="K97" s="124" t="s">
        <v>393</v>
      </c>
      <c r="L97" s="106"/>
    </row>
    <row r="98" spans="3:12">
      <c r="F98" s="90"/>
      <c r="G98" s="89"/>
      <c r="H98" s="90"/>
      <c r="I98" s="90"/>
    </row>
    <row r="99" spans="3:12" ht="15.75" thickBot="1"/>
    <row r="100" spans="3:12" ht="15.75" thickBot="1">
      <c r="C100" s="157" t="s">
        <v>53</v>
      </c>
      <c r="D100" s="371">
        <f>SUM(F107:F127)</f>
        <v>0</v>
      </c>
      <c r="F100" s="70"/>
      <c r="G100" s="79"/>
      <c r="H100" s="70"/>
      <c r="I100" s="70"/>
    </row>
    <row r="101" spans="3:12">
      <c r="C101" s="70"/>
      <c r="D101" s="31"/>
      <c r="E101" s="93"/>
      <c r="F101" s="93"/>
      <c r="G101" s="93"/>
      <c r="H101" s="76"/>
      <c r="I101" s="76"/>
      <c r="J101" s="76"/>
      <c r="K101" s="112"/>
    </row>
    <row r="102" spans="3:12" ht="15.75">
      <c r="C102" s="301" t="s">
        <v>391</v>
      </c>
      <c r="D102" s="368"/>
      <c r="E102" s="93"/>
      <c r="F102" s="93"/>
      <c r="G102" s="93"/>
      <c r="H102" s="76"/>
      <c r="I102" s="76"/>
      <c r="J102" s="76"/>
      <c r="K102" s="112"/>
    </row>
    <row r="103" spans="3:12" ht="18.75">
      <c r="C103" s="210" t="e">
        <f>#VALUE!</f>
        <v>#VALUE!</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6">D107*E107</f>
        <v>0</v>
      </c>
      <c r="G107" s="161"/>
      <c r="H107" s="142"/>
      <c r="I107" s="130" t="e">
        <f>VLOOKUP(H107,Presupuesto!$B$11:$C$565,2,0)</f>
        <v>#N/A</v>
      </c>
      <c r="J107" s="218" t="s">
        <v>1452</v>
      </c>
      <c r="K107" s="98" t="s">
        <v>393</v>
      </c>
      <c r="L107" s="98"/>
    </row>
    <row r="108" spans="3:12">
      <c r="C108" s="141"/>
      <c r="D108" s="158"/>
      <c r="E108" s="123"/>
      <c r="F108" s="97">
        <f t="shared" si="6"/>
        <v>0</v>
      </c>
      <c r="G108" s="161"/>
      <c r="H108" s="142"/>
      <c r="I108" s="130" t="e">
        <f>VLOOKUP(H108,Presupuesto!$B$11:$C$565,2,0)</f>
        <v>#N/A</v>
      </c>
      <c r="J108" s="98" t="str">
        <f>$J$107</f>
        <v>Posgrado</v>
      </c>
      <c r="K108" s="98" t="s">
        <v>411</v>
      </c>
      <c r="L108" s="98"/>
    </row>
    <row r="109" spans="3:12">
      <c r="C109" s="141"/>
      <c r="D109" s="158"/>
      <c r="E109" s="123"/>
      <c r="F109" s="97">
        <f t="shared" si="6"/>
        <v>0</v>
      </c>
      <c r="G109" s="161"/>
      <c r="H109" s="142"/>
      <c r="I109" s="130" t="e">
        <f>VLOOKUP(H109,Presupuesto!$B$11:$C$565,2,0)</f>
        <v>#N/A</v>
      </c>
      <c r="J109" s="98" t="str">
        <f t="shared" ref="J109:J127" si="7">$J$107</f>
        <v>Posgrado</v>
      </c>
      <c r="K109" s="98" t="s">
        <v>411</v>
      </c>
      <c r="L109" s="98"/>
    </row>
    <row r="110" spans="3:12">
      <c r="C110" s="141"/>
      <c r="D110" s="158"/>
      <c r="E110" s="123"/>
      <c r="F110" s="97">
        <f t="shared" si="6"/>
        <v>0</v>
      </c>
      <c r="G110" s="161"/>
      <c r="H110" s="142"/>
      <c r="I110" s="130" t="e">
        <f>VLOOKUP(H110,Presupuesto!$B$11:$C$565,2,0)</f>
        <v>#N/A</v>
      </c>
      <c r="J110" s="98" t="str">
        <f t="shared" si="7"/>
        <v>Posgrado</v>
      </c>
      <c r="K110" s="98" t="s">
        <v>411</v>
      </c>
      <c r="L110" s="98"/>
    </row>
    <row r="111" spans="3:12">
      <c r="C111" s="141"/>
      <c r="D111" s="158"/>
      <c r="E111" s="123"/>
      <c r="F111" s="97">
        <f t="shared" si="6"/>
        <v>0</v>
      </c>
      <c r="G111" s="161"/>
      <c r="H111" s="142"/>
      <c r="I111" s="130" t="e">
        <f>VLOOKUP(H111,Presupuesto!$B$11:$C$565,2,0)</f>
        <v>#N/A</v>
      </c>
      <c r="J111" s="98" t="str">
        <f t="shared" si="7"/>
        <v>Posgrado</v>
      </c>
      <c r="K111" s="98" t="s">
        <v>411</v>
      </c>
      <c r="L111" s="98"/>
    </row>
    <row r="112" spans="3:12">
      <c r="C112" s="141"/>
      <c r="D112" s="158"/>
      <c r="E112" s="123"/>
      <c r="F112" s="97">
        <f t="shared" si="6"/>
        <v>0</v>
      </c>
      <c r="G112" s="161"/>
      <c r="H112" s="142"/>
      <c r="I112" s="130" t="e">
        <f>VLOOKUP(H112,Presupuesto!$B$11:$C$565,2,0)</f>
        <v>#N/A</v>
      </c>
      <c r="J112" s="98" t="str">
        <f t="shared" si="7"/>
        <v>Posgrado</v>
      </c>
      <c r="K112" s="98" t="s">
        <v>400</v>
      </c>
      <c r="L112" s="98"/>
    </row>
    <row r="113" spans="3:12">
      <c r="C113" s="141"/>
      <c r="D113" s="158"/>
      <c r="E113" s="123"/>
      <c r="F113" s="97">
        <f t="shared" si="6"/>
        <v>0</v>
      </c>
      <c r="G113" s="161"/>
      <c r="H113" s="142"/>
      <c r="I113" s="130" t="e">
        <f>VLOOKUP(H113,Presupuesto!$B$11:$C$565,2,0)</f>
        <v>#N/A</v>
      </c>
      <c r="J113" s="98" t="str">
        <f t="shared" si="7"/>
        <v>Posgrado</v>
      </c>
      <c r="K113" s="98" t="s">
        <v>411</v>
      </c>
      <c r="L113" s="98"/>
    </row>
    <row r="114" spans="3:12">
      <c r="C114" s="141"/>
      <c r="D114" s="158"/>
      <c r="E114" s="123"/>
      <c r="F114" s="97">
        <f t="shared" si="6"/>
        <v>0</v>
      </c>
      <c r="G114" s="161"/>
      <c r="H114" s="142"/>
      <c r="I114" s="130" t="e">
        <f>VLOOKUP(H114,Presupuesto!$B$11:$C$565,2,0)</f>
        <v>#N/A</v>
      </c>
      <c r="J114" s="98" t="str">
        <f t="shared" si="7"/>
        <v>Posgrado</v>
      </c>
      <c r="K114" s="98" t="s">
        <v>411</v>
      </c>
      <c r="L114" s="98"/>
    </row>
    <row r="115" spans="3:12">
      <c r="C115" s="141"/>
      <c r="D115" s="158"/>
      <c r="E115" s="123"/>
      <c r="F115" s="97">
        <f t="shared" si="6"/>
        <v>0</v>
      </c>
      <c r="G115" s="161"/>
      <c r="H115" s="142"/>
      <c r="I115" s="130" t="e">
        <f>VLOOKUP(H115,Presupuesto!$B$11:$C$565,2,0)</f>
        <v>#N/A</v>
      </c>
      <c r="J115" s="98" t="str">
        <f t="shared" si="7"/>
        <v>Posgrado</v>
      </c>
      <c r="K115" s="98" t="s">
        <v>411</v>
      </c>
      <c r="L115" s="98"/>
    </row>
    <row r="116" spans="3:12">
      <c r="C116" s="141"/>
      <c r="D116" s="158"/>
      <c r="E116" s="123"/>
      <c r="F116" s="97">
        <f t="shared" si="6"/>
        <v>0</v>
      </c>
      <c r="G116" s="161"/>
      <c r="H116" s="142"/>
      <c r="I116" s="130" t="e">
        <f>VLOOKUP(H116,Presupuesto!$B$11:$C$565,2,0)</f>
        <v>#N/A</v>
      </c>
      <c r="J116" s="98" t="str">
        <f t="shared" si="7"/>
        <v>Posgrado</v>
      </c>
      <c r="K116" s="98" t="s">
        <v>411</v>
      </c>
      <c r="L116" s="98"/>
    </row>
    <row r="117" spans="3:12">
      <c r="C117" s="143"/>
      <c r="D117" s="158"/>
      <c r="E117" s="118"/>
      <c r="F117" s="97">
        <f t="shared" si="6"/>
        <v>0</v>
      </c>
      <c r="G117" s="161"/>
      <c r="H117" s="144"/>
      <c r="I117" s="130" t="e">
        <f>VLOOKUP(H117,Presupuesto!$B$11:$C$565,2,0)</f>
        <v>#N/A</v>
      </c>
      <c r="J117" s="98" t="str">
        <f t="shared" si="7"/>
        <v>Posgrado</v>
      </c>
      <c r="K117" s="98" t="s">
        <v>411</v>
      </c>
      <c r="L117" s="98"/>
    </row>
    <row r="118" spans="3:12">
      <c r="C118" s="143"/>
      <c r="D118" s="158"/>
      <c r="E118" s="118"/>
      <c r="F118" s="97">
        <f t="shared" si="6"/>
        <v>0</v>
      </c>
      <c r="G118" s="161"/>
      <c r="H118" s="144"/>
      <c r="I118" s="130" t="e">
        <f>VLOOKUP(H118,Presupuesto!$B$11:$C$565,2,0)</f>
        <v>#N/A</v>
      </c>
      <c r="J118" s="98" t="str">
        <f t="shared" si="7"/>
        <v>Posgrado</v>
      </c>
      <c r="K118" s="98" t="s">
        <v>411</v>
      </c>
      <c r="L118" s="98"/>
    </row>
    <row r="119" spans="3:12">
      <c r="C119" s="143"/>
      <c r="D119" s="158"/>
      <c r="E119" s="118"/>
      <c r="F119" s="97">
        <f t="shared" si="6"/>
        <v>0</v>
      </c>
      <c r="G119" s="161"/>
      <c r="H119" s="144"/>
      <c r="I119" s="130" t="e">
        <f>VLOOKUP(H119,Presupuesto!$B$11:$C$565,2,0)</f>
        <v>#N/A</v>
      </c>
      <c r="J119" s="98" t="str">
        <f t="shared" si="7"/>
        <v>Posgrado</v>
      </c>
      <c r="K119" s="98" t="s">
        <v>411</v>
      </c>
      <c r="L119" s="98"/>
    </row>
    <row r="120" spans="3:12">
      <c r="C120" s="143"/>
      <c r="D120" s="158"/>
      <c r="E120" s="118"/>
      <c r="F120" s="97">
        <f t="shared" si="6"/>
        <v>0</v>
      </c>
      <c r="G120" s="161"/>
      <c r="H120" s="144"/>
      <c r="I120" s="130" t="e">
        <f>VLOOKUP(H120,Presupuesto!$B$11:$C$565,2,0)</f>
        <v>#N/A</v>
      </c>
      <c r="J120" s="98" t="str">
        <f t="shared" si="7"/>
        <v>Posgrado</v>
      </c>
      <c r="K120" s="98" t="s">
        <v>411</v>
      </c>
      <c r="L120" s="98"/>
    </row>
    <row r="121" spans="3:12">
      <c r="C121" s="143"/>
      <c r="D121" s="158"/>
      <c r="E121" s="118"/>
      <c r="F121" s="97">
        <f t="shared" si="6"/>
        <v>0</v>
      </c>
      <c r="G121" s="161"/>
      <c r="H121" s="144"/>
      <c r="I121" s="130" t="e">
        <f>VLOOKUP(H121,Presupuesto!$B$11:$C$565,2,0)</f>
        <v>#N/A</v>
      </c>
      <c r="J121" s="98" t="str">
        <f t="shared" si="7"/>
        <v>Posgrado</v>
      </c>
      <c r="K121" s="98" t="s">
        <v>411</v>
      </c>
      <c r="L121" s="98"/>
    </row>
    <row r="122" spans="3:12">
      <c r="C122" s="143"/>
      <c r="D122" s="158"/>
      <c r="E122" s="118"/>
      <c r="F122" s="97">
        <f t="shared" si="6"/>
        <v>0</v>
      </c>
      <c r="G122" s="161"/>
      <c r="H122" s="144"/>
      <c r="I122" s="130" t="e">
        <f>VLOOKUP(H122,Presupuesto!$B$11:$C$565,2,0)</f>
        <v>#N/A</v>
      </c>
      <c r="J122" s="98" t="str">
        <f t="shared" si="7"/>
        <v>Posgrado</v>
      </c>
      <c r="K122" s="98" t="s">
        <v>411</v>
      </c>
      <c r="L122" s="98"/>
    </row>
    <row r="123" spans="3:12">
      <c r="C123" s="145"/>
      <c r="D123" s="158"/>
      <c r="E123" s="118"/>
      <c r="F123" s="97">
        <f t="shared" si="6"/>
        <v>0</v>
      </c>
      <c r="G123" s="161"/>
      <c r="H123" s="146"/>
      <c r="I123" s="130" t="e">
        <f>VLOOKUP(H123,Presupuesto!$B$11:$C$565,2,0)</f>
        <v>#N/A</v>
      </c>
      <c r="J123" s="98" t="str">
        <f t="shared" si="7"/>
        <v>Posgrado</v>
      </c>
      <c r="K123" s="98" t="s">
        <v>402</v>
      </c>
      <c r="L123" s="98"/>
    </row>
    <row r="124" spans="3:12">
      <c r="C124" s="145"/>
      <c r="D124" s="158"/>
      <c r="E124" s="118"/>
      <c r="F124" s="97">
        <f t="shared" si="6"/>
        <v>0</v>
      </c>
      <c r="G124" s="161"/>
      <c r="H124" s="146"/>
      <c r="I124" s="130" t="e">
        <f>VLOOKUP(H124,Presupuesto!$B$11:$C$565,2,0)</f>
        <v>#N/A</v>
      </c>
      <c r="J124" s="98" t="str">
        <f t="shared" si="7"/>
        <v>Posgrado</v>
      </c>
      <c r="K124" s="98" t="s">
        <v>411</v>
      </c>
      <c r="L124" s="98"/>
    </row>
    <row r="125" spans="3:12">
      <c r="C125" s="145"/>
      <c r="D125" s="158"/>
      <c r="E125" s="118"/>
      <c r="F125" s="97">
        <f t="shared" si="6"/>
        <v>0</v>
      </c>
      <c r="G125" s="161"/>
      <c r="H125" s="146"/>
      <c r="I125" s="130" t="e">
        <f>VLOOKUP(H125,Presupuesto!$B$11:$C$565,2,0)</f>
        <v>#N/A</v>
      </c>
      <c r="J125" s="98" t="str">
        <f t="shared" si="7"/>
        <v>Posgrado</v>
      </c>
      <c r="K125" s="98" t="s">
        <v>411</v>
      </c>
      <c r="L125" s="98"/>
    </row>
    <row r="126" spans="3:12">
      <c r="C126" s="145"/>
      <c r="D126" s="158"/>
      <c r="E126" s="118"/>
      <c r="F126" s="97">
        <f t="shared" si="6"/>
        <v>0</v>
      </c>
      <c r="G126" s="161"/>
      <c r="H126" s="146"/>
      <c r="I126" s="130" t="e">
        <f>VLOOKUP(H126,Presupuesto!$B$11:$C$565,2,0)</f>
        <v>#N/A</v>
      </c>
      <c r="J126" s="98" t="str">
        <f t="shared" si="7"/>
        <v>Posgrado</v>
      </c>
      <c r="K126" s="98" t="s">
        <v>411</v>
      </c>
      <c r="L126" s="98"/>
    </row>
    <row r="127" spans="3:12" ht="15.75" thickBot="1">
      <c r="C127" s="147"/>
      <c r="D127" s="222"/>
      <c r="E127" s="103"/>
      <c r="F127" s="105">
        <f t="shared" si="6"/>
        <v>0</v>
      </c>
      <c r="G127" s="162"/>
      <c r="H127" s="148"/>
      <c r="I127" s="132" t="e">
        <f>VLOOKUP(H127,Presupuesto!$B$11:$C$565,2,0)</f>
        <v>#N/A</v>
      </c>
      <c r="J127" s="106" t="str">
        <f t="shared" si="7"/>
        <v>Posgrado</v>
      </c>
      <c r="K127" s="124" t="s">
        <v>393</v>
      </c>
      <c r="L127" s="106"/>
    </row>
    <row r="129" spans="3:12" ht="15.75" thickBot="1"/>
    <row r="130" spans="3:12" ht="15.75" thickBot="1">
      <c r="C130" s="157" t="s">
        <v>53</v>
      </c>
      <c r="D130" s="371">
        <f>SUM(F137:F157)</f>
        <v>0</v>
      </c>
      <c r="F130" s="70"/>
      <c r="G130" s="79"/>
      <c r="H130" s="70"/>
      <c r="I130" s="70"/>
    </row>
    <row r="131" spans="3:12">
      <c r="C131" s="70"/>
      <c r="D131" s="31"/>
      <c r="E131" s="93"/>
      <c r="F131" s="93"/>
      <c r="G131" s="93"/>
      <c r="H131" s="76"/>
      <c r="I131" s="76"/>
      <c r="J131" s="76"/>
      <c r="K131" s="112"/>
    </row>
    <row r="132" spans="3:12" ht="15.75">
      <c r="C132" s="301" t="s">
        <v>391</v>
      </c>
      <c r="D132" s="368"/>
      <c r="E132" s="93"/>
      <c r="F132" s="93"/>
      <c r="G132" s="93"/>
      <c r="H132" s="76"/>
      <c r="I132" s="76"/>
      <c r="J132" s="76"/>
      <c r="K132" s="112"/>
    </row>
    <row r="133" spans="3:12" ht="18.75">
      <c r="C133" s="210" t="e">
        <f>#VALUE!</f>
        <v>#VALUE!</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8">D137*E137</f>
        <v>0</v>
      </c>
      <c r="G137" s="161"/>
      <c r="H137" s="142"/>
      <c r="I137" s="130" t="e">
        <f>VLOOKUP(H137,Presupuesto!$B$11:$C$565,2,0)</f>
        <v>#N/A</v>
      </c>
      <c r="J137" s="218" t="s">
        <v>1452</v>
      </c>
      <c r="K137" s="98" t="s">
        <v>393</v>
      </c>
      <c r="L137" s="98"/>
    </row>
    <row r="138" spans="3:12">
      <c r="C138" s="141"/>
      <c r="D138" s="158"/>
      <c r="E138" s="123"/>
      <c r="F138" s="97">
        <f t="shared" si="8"/>
        <v>0</v>
      </c>
      <c r="G138" s="161"/>
      <c r="H138" s="142"/>
      <c r="I138" s="130" t="e">
        <f>VLOOKUP(H138,Presupuesto!$B$11:$C$565,2,0)</f>
        <v>#N/A</v>
      </c>
      <c r="J138" s="98" t="str">
        <f>$J$137</f>
        <v>Posgrado</v>
      </c>
      <c r="K138" s="98" t="s">
        <v>411</v>
      </c>
      <c r="L138" s="98"/>
    </row>
    <row r="139" spans="3:12">
      <c r="C139" s="141"/>
      <c r="D139" s="158"/>
      <c r="E139" s="123"/>
      <c r="F139" s="97">
        <f t="shared" si="8"/>
        <v>0</v>
      </c>
      <c r="G139" s="161"/>
      <c r="H139" s="142"/>
      <c r="I139" s="130" t="e">
        <f>VLOOKUP(H139,Presupuesto!$B$11:$C$565,2,0)</f>
        <v>#N/A</v>
      </c>
      <c r="J139" s="98" t="str">
        <f t="shared" ref="J139:J157" si="9">$J$137</f>
        <v>Posgrado</v>
      </c>
      <c r="K139" s="98" t="s">
        <v>411</v>
      </c>
      <c r="L139" s="98"/>
    </row>
    <row r="140" spans="3:12">
      <c r="C140" s="141"/>
      <c r="D140" s="158"/>
      <c r="E140" s="123"/>
      <c r="F140" s="97">
        <f t="shared" si="8"/>
        <v>0</v>
      </c>
      <c r="G140" s="161"/>
      <c r="H140" s="142"/>
      <c r="I140" s="130" t="e">
        <f>VLOOKUP(H140,Presupuesto!$B$11:$C$565,2,0)</f>
        <v>#N/A</v>
      </c>
      <c r="J140" s="98" t="str">
        <f t="shared" si="9"/>
        <v>Posgrado</v>
      </c>
      <c r="K140" s="98" t="s">
        <v>411</v>
      </c>
      <c r="L140" s="98"/>
    </row>
    <row r="141" spans="3:12">
      <c r="C141" s="141"/>
      <c r="D141" s="158"/>
      <c r="E141" s="123"/>
      <c r="F141" s="97">
        <f t="shared" si="8"/>
        <v>0</v>
      </c>
      <c r="G141" s="161"/>
      <c r="H141" s="142"/>
      <c r="I141" s="130" t="e">
        <f>VLOOKUP(H141,Presupuesto!$B$11:$C$565,2,0)</f>
        <v>#N/A</v>
      </c>
      <c r="J141" s="98" t="str">
        <f t="shared" si="9"/>
        <v>Posgrado</v>
      </c>
      <c r="K141" s="98" t="s">
        <v>411</v>
      </c>
      <c r="L141" s="98"/>
    </row>
    <row r="142" spans="3:12">
      <c r="C142" s="141"/>
      <c r="D142" s="158"/>
      <c r="E142" s="123"/>
      <c r="F142" s="97">
        <f t="shared" si="8"/>
        <v>0</v>
      </c>
      <c r="G142" s="161"/>
      <c r="H142" s="142"/>
      <c r="I142" s="130" t="e">
        <f>VLOOKUP(H142,Presupuesto!$B$11:$C$565,2,0)</f>
        <v>#N/A</v>
      </c>
      <c r="J142" s="98" t="str">
        <f t="shared" si="9"/>
        <v>Posgrado</v>
      </c>
      <c r="K142" s="98" t="s">
        <v>400</v>
      </c>
      <c r="L142" s="98"/>
    </row>
    <row r="143" spans="3:12">
      <c r="C143" s="141"/>
      <c r="D143" s="158"/>
      <c r="E143" s="123"/>
      <c r="F143" s="97">
        <f t="shared" si="8"/>
        <v>0</v>
      </c>
      <c r="G143" s="161"/>
      <c r="H143" s="142"/>
      <c r="I143" s="130" t="e">
        <f>VLOOKUP(H143,Presupuesto!$B$11:$C$565,2,0)</f>
        <v>#N/A</v>
      </c>
      <c r="J143" s="98" t="str">
        <f t="shared" si="9"/>
        <v>Posgrado</v>
      </c>
      <c r="K143" s="98" t="s">
        <v>411</v>
      </c>
      <c r="L143" s="98"/>
    </row>
    <row r="144" spans="3:12">
      <c r="C144" s="141"/>
      <c r="D144" s="158"/>
      <c r="E144" s="123"/>
      <c r="F144" s="97">
        <f t="shared" si="8"/>
        <v>0</v>
      </c>
      <c r="G144" s="161"/>
      <c r="H144" s="142"/>
      <c r="I144" s="130" t="e">
        <f>VLOOKUP(H144,Presupuesto!$B$11:$C$565,2,0)</f>
        <v>#N/A</v>
      </c>
      <c r="J144" s="98" t="str">
        <f t="shared" si="9"/>
        <v>Posgrado</v>
      </c>
      <c r="K144" s="98" t="s">
        <v>411</v>
      </c>
      <c r="L144" s="98"/>
    </row>
    <row r="145" spans="3:12">
      <c r="C145" s="141"/>
      <c r="D145" s="158"/>
      <c r="E145" s="123"/>
      <c r="F145" s="97">
        <f t="shared" si="8"/>
        <v>0</v>
      </c>
      <c r="G145" s="161"/>
      <c r="H145" s="142"/>
      <c r="I145" s="130" t="e">
        <f>VLOOKUP(H145,Presupuesto!$B$11:$C$565,2,0)</f>
        <v>#N/A</v>
      </c>
      <c r="J145" s="98" t="str">
        <f t="shared" si="9"/>
        <v>Posgrado</v>
      </c>
      <c r="K145" s="98" t="s">
        <v>411</v>
      </c>
      <c r="L145" s="98"/>
    </row>
    <row r="146" spans="3:12">
      <c r="C146" s="141"/>
      <c r="D146" s="158"/>
      <c r="E146" s="123"/>
      <c r="F146" s="97">
        <f t="shared" si="8"/>
        <v>0</v>
      </c>
      <c r="G146" s="161"/>
      <c r="H146" s="142"/>
      <c r="I146" s="130" t="e">
        <f>VLOOKUP(H146,Presupuesto!$B$11:$C$565,2,0)</f>
        <v>#N/A</v>
      </c>
      <c r="J146" s="98" t="str">
        <f t="shared" si="9"/>
        <v>Posgrado</v>
      </c>
      <c r="K146" s="98" t="s">
        <v>411</v>
      </c>
      <c r="L146" s="98"/>
    </row>
    <row r="147" spans="3:12">
      <c r="C147" s="143"/>
      <c r="D147" s="158"/>
      <c r="E147" s="118"/>
      <c r="F147" s="97">
        <f t="shared" si="8"/>
        <v>0</v>
      </c>
      <c r="G147" s="161"/>
      <c r="H147" s="144"/>
      <c r="I147" s="130" t="e">
        <f>VLOOKUP(H147,Presupuesto!$B$11:$C$565,2,0)</f>
        <v>#N/A</v>
      </c>
      <c r="J147" s="98" t="str">
        <f t="shared" si="9"/>
        <v>Posgrado</v>
      </c>
      <c r="K147" s="98" t="s">
        <v>411</v>
      </c>
      <c r="L147" s="98"/>
    </row>
    <row r="148" spans="3:12">
      <c r="C148" s="143"/>
      <c r="D148" s="158"/>
      <c r="E148" s="118"/>
      <c r="F148" s="97">
        <f t="shared" si="8"/>
        <v>0</v>
      </c>
      <c r="G148" s="161"/>
      <c r="H148" s="144"/>
      <c r="I148" s="130" t="e">
        <f>VLOOKUP(H148,Presupuesto!$B$11:$C$565,2,0)</f>
        <v>#N/A</v>
      </c>
      <c r="J148" s="98" t="str">
        <f t="shared" si="9"/>
        <v>Posgrado</v>
      </c>
      <c r="K148" s="98" t="s">
        <v>411</v>
      </c>
      <c r="L148" s="98"/>
    </row>
    <row r="149" spans="3:12">
      <c r="C149" s="143"/>
      <c r="D149" s="158"/>
      <c r="E149" s="118"/>
      <c r="F149" s="97">
        <f t="shared" si="8"/>
        <v>0</v>
      </c>
      <c r="G149" s="161"/>
      <c r="H149" s="144"/>
      <c r="I149" s="130" t="e">
        <f>VLOOKUP(H149,Presupuesto!$B$11:$C$565,2,0)</f>
        <v>#N/A</v>
      </c>
      <c r="J149" s="98" t="str">
        <f t="shared" si="9"/>
        <v>Posgrado</v>
      </c>
      <c r="K149" s="98" t="s">
        <v>411</v>
      </c>
      <c r="L149" s="98"/>
    </row>
    <row r="150" spans="3:12">
      <c r="C150" s="143"/>
      <c r="D150" s="158"/>
      <c r="E150" s="118"/>
      <c r="F150" s="97">
        <f t="shared" si="8"/>
        <v>0</v>
      </c>
      <c r="G150" s="161"/>
      <c r="H150" s="144"/>
      <c r="I150" s="130" t="e">
        <f>VLOOKUP(H150,Presupuesto!$B$11:$C$565,2,0)</f>
        <v>#N/A</v>
      </c>
      <c r="J150" s="98" t="str">
        <f t="shared" si="9"/>
        <v>Posgrado</v>
      </c>
      <c r="K150" s="98" t="s">
        <v>411</v>
      </c>
      <c r="L150" s="98"/>
    </row>
    <row r="151" spans="3:12">
      <c r="C151" s="143"/>
      <c r="D151" s="158"/>
      <c r="E151" s="118"/>
      <c r="F151" s="97">
        <f t="shared" si="8"/>
        <v>0</v>
      </c>
      <c r="G151" s="161"/>
      <c r="H151" s="144"/>
      <c r="I151" s="130" t="e">
        <f>VLOOKUP(H151,Presupuesto!$B$11:$C$565,2,0)</f>
        <v>#N/A</v>
      </c>
      <c r="J151" s="98" t="str">
        <f t="shared" si="9"/>
        <v>Posgrado</v>
      </c>
      <c r="K151" s="98" t="s">
        <v>411</v>
      </c>
      <c r="L151" s="98"/>
    </row>
    <row r="152" spans="3:12">
      <c r="C152" s="143"/>
      <c r="D152" s="158"/>
      <c r="E152" s="118"/>
      <c r="F152" s="97">
        <f t="shared" si="8"/>
        <v>0</v>
      </c>
      <c r="G152" s="161"/>
      <c r="H152" s="144"/>
      <c r="I152" s="130" t="e">
        <f>VLOOKUP(H152,Presupuesto!$B$11:$C$565,2,0)</f>
        <v>#N/A</v>
      </c>
      <c r="J152" s="98" t="str">
        <f t="shared" si="9"/>
        <v>Posgrado</v>
      </c>
      <c r="K152" s="98" t="s">
        <v>411</v>
      </c>
      <c r="L152" s="98"/>
    </row>
    <row r="153" spans="3:12">
      <c r="C153" s="145"/>
      <c r="D153" s="158"/>
      <c r="E153" s="118"/>
      <c r="F153" s="97">
        <f t="shared" si="8"/>
        <v>0</v>
      </c>
      <c r="G153" s="161"/>
      <c r="H153" s="146"/>
      <c r="I153" s="130" t="e">
        <f>VLOOKUP(H153,Presupuesto!$B$11:$C$565,2,0)</f>
        <v>#N/A</v>
      </c>
      <c r="J153" s="98" t="str">
        <f t="shared" si="9"/>
        <v>Posgrado</v>
      </c>
      <c r="K153" s="98" t="s">
        <v>402</v>
      </c>
      <c r="L153" s="98"/>
    </row>
    <row r="154" spans="3:12">
      <c r="C154" s="145"/>
      <c r="D154" s="158"/>
      <c r="E154" s="118"/>
      <c r="F154" s="97">
        <f t="shared" si="8"/>
        <v>0</v>
      </c>
      <c r="G154" s="161"/>
      <c r="H154" s="146"/>
      <c r="I154" s="130" t="e">
        <f>VLOOKUP(H154,Presupuesto!$B$11:$C$565,2,0)</f>
        <v>#N/A</v>
      </c>
      <c r="J154" s="98" t="str">
        <f t="shared" si="9"/>
        <v>Posgrado</v>
      </c>
      <c r="K154" s="98" t="s">
        <v>411</v>
      </c>
      <c r="L154" s="98"/>
    </row>
    <row r="155" spans="3:12">
      <c r="C155" s="145"/>
      <c r="D155" s="158"/>
      <c r="E155" s="118"/>
      <c r="F155" s="97">
        <f t="shared" si="8"/>
        <v>0</v>
      </c>
      <c r="G155" s="161"/>
      <c r="H155" s="146"/>
      <c r="I155" s="130" t="e">
        <f>VLOOKUP(H155,Presupuesto!$B$11:$C$565,2,0)</f>
        <v>#N/A</v>
      </c>
      <c r="J155" s="98" t="str">
        <f t="shared" si="9"/>
        <v>Posgrado</v>
      </c>
      <c r="K155" s="98" t="s">
        <v>411</v>
      </c>
      <c r="L155" s="98"/>
    </row>
    <row r="156" spans="3:12">
      <c r="C156" s="145"/>
      <c r="D156" s="158"/>
      <c r="E156" s="118"/>
      <c r="F156" s="97">
        <f t="shared" si="8"/>
        <v>0</v>
      </c>
      <c r="G156" s="161"/>
      <c r="H156" s="146"/>
      <c r="I156" s="130" t="e">
        <f>VLOOKUP(H156,Presupuesto!$B$11:$C$565,2,0)</f>
        <v>#N/A</v>
      </c>
      <c r="J156" s="98" t="str">
        <f t="shared" si="9"/>
        <v>Posgrado</v>
      </c>
      <c r="K156" s="98" t="s">
        <v>411</v>
      </c>
      <c r="L156" s="98"/>
    </row>
    <row r="157" spans="3:12" ht="15.75" thickBot="1">
      <c r="C157" s="147"/>
      <c r="D157" s="222"/>
      <c r="E157" s="103"/>
      <c r="F157" s="105">
        <f t="shared" si="8"/>
        <v>0</v>
      </c>
      <c r="G157" s="162"/>
      <c r="H157" s="148"/>
      <c r="I157" s="132" t="e">
        <f>VLOOKUP(H157,Presupuesto!$B$11:$C$565,2,0)</f>
        <v>#N/A</v>
      </c>
      <c r="J157" s="106" t="str">
        <f t="shared" si="9"/>
        <v>Posgrado</v>
      </c>
      <c r="K157" s="124" t="s">
        <v>393</v>
      </c>
      <c r="L157" s="106"/>
    </row>
    <row r="158" spans="3:12">
      <c r="F158" s="90"/>
      <c r="G158" s="89"/>
      <c r="H158" s="90"/>
      <c r="I158" s="90"/>
    </row>
    <row r="159" spans="3:12" ht="15.75" thickBot="1"/>
    <row r="160" spans="3:12" ht="15.75" thickBot="1">
      <c r="C160" s="157" t="s">
        <v>53</v>
      </c>
      <c r="D160" s="371">
        <f>SUM(F167:F187)</f>
        <v>0</v>
      </c>
      <c r="F160" s="70"/>
      <c r="G160" s="79"/>
      <c r="H160" s="70"/>
      <c r="I160" s="70"/>
    </row>
    <row r="161" spans="3:12">
      <c r="C161" s="70"/>
      <c r="D161" s="31"/>
      <c r="E161" s="93"/>
      <c r="F161" s="93"/>
      <c r="G161" s="93"/>
      <c r="H161" s="76"/>
      <c r="I161" s="76"/>
      <c r="J161" s="76"/>
      <c r="K161" s="112"/>
    </row>
    <row r="162" spans="3:12" ht="15.75">
      <c r="C162" s="301" t="s">
        <v>391</v>
      </c>
      <c r="D162" s="368"/>
      <c r="E162" s="93"/>
      <c r="F162" s="93"/>
      <c r="G162" s="93"/>
      <c r="H162" s="76"/>
      <c r="I162" s="76"/>
      <c r="J162" s="76"/>
      <c r="K162" s="112"/>
    </row>
    <row r="163" spans="3:12" ht="18.75">
      <c r="C163" s="210" t="e">
        <f>#VALUE!</f>
        <v>#VALUE!</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0">D167*E167</f>
        <v>0</v>
      </c>
      <c r="G167" s="161"/>
      <c r="H167" s="142"/>
      <c r="I167" s="130" t="e">
        <f>VLOOKUP(H167,Presupuesto!$B$11:$C$565,2,0)</f>
        <v>#N/A</v>
      </c>
      <c r="J167" s="218" t="s">
        <v>1452</v>
      </c>
      <c r="K167" s="98" t="s">
        <v>393</v>
      </c>
      <c r="L167" s="98"/>
    </row>
    <row r="168" spans="3:12">
      <c r="C168" s="141"/>
      <c r="D168" s="158"/>
      <c r="E168" s="123"/>
      <c r="F168" s="97">
        <f t="shared" si="10"/>
        <v>0</v>
      </c>
      <c r="G168" s="161"/>
      <c r="H168" s="142"/>
      <c r="I168" s="130" t="e">
        <f>VLOOKUP(H168,Presupuesto!$B$11:$C$565,2,0)</f>
        <v>#N/A</v>
      </c>
      <c r="J168" s="98" t="str">
        <f>$J$167</f>
        <v>Posgrado</v>
      </c>
      <c r="K168" s="98" t="s">
        <v>411</v>
      </c>
      <c r="L168" s="98"/>
    </row>
    <row r="169" spans="3:12">
      <c r="C169" s="141"/>
      <c r="D169" s="158"/>
      <c r="E169" s="123"/>
      <c r="F169" s="97">
        <f t="shared" si="10"/>
        <v>0</v>
      </c>
      <c r="G169" s="161"/>
      <c r="H169" s="142"/>
      <c r="I169" s="130" t="e">
        <f>VLOOKUP(H169,Presupuesto!$B$11:$C$565,2,0)</f>
        <v>#N/A</v>
      </c>
      <c r="J169" s="98" t="str">
        <f t="shared" ref="J169:J187" si="11">$J$167</f>
        <v>Posgrado</v>
      </c>
      <c r="K169" s="98" t="s">
        <v>411</v>
      </c>
      <c r="L169" s="98"/>
    </row>
    <row r="170" spans="3:12">
      <c r="C170" s="141"/>
      <c r="D170" s="158"/>
      <c r="E170" s="123"/>
      <c r="F170" s="97">
        <f t="shared" si="10"/>
        <v>0</v>
      </c>
      <c r="G170" s="161"/>
      <c r="H170" s="142"/>
      <c r="I170" s="130" t="e">
        <f>VLOOKUP(H170,Presupuesto!$B$11:$C$565,2,0)</f>
        <v>#N/A</v>
      </c>
      <c r="J170" s="98" t="str">
        <f t="shared" si="11"/>
        <v>Posgrado</v>
      </c>
      <c r="K170" s="98" t="s">
        <v>411</v>
      </c>
      <c r="L170" s="98"/>
    </row>
    <row r="171" spans="3:12">
      <c r="C171" s="141"/>
      <c r="D171" s="158"/>
      <c r="E171" s="123"/>
      <c r="F171" s="97">
        <f t="shared" si="10"/>
        <v>0</v>
      </c>
      <c r="G171" s="161"/>
      <c r="H171" s="142"/>
      <c r="I171" s="130" t="e">
        <f>VLOOKUP(H171,Presupuesto!$B$11:$C$565,2,0)</f>
        <v>#N/A</v>
      </c>
      <c r="J171" s="98" t="str">
        <f t="shared" si="11"/>
        <v>Posgrado</v>
      </c>
      <c r="K171" s="98" t="s">
        <v>411</v>
      </c>
      <c r="L171" s="98"/>
    </row>
    <row r="172" spans="3:12">
      <c r="C172" s="141"/>
      <c r="D172" s="158"/>
      <c r="E172" s="123"/>
      <c r="F172" s="97">
        <f t="shared" si="10"/>
        <v>0</v>
      </c>
      <c r="G172" s="161"/>
      <c r="H172" s="142"/>
      <c r="I172" s="130" t="e">
        <f>VLOOKUP(H172,Presupuesto!$B$11:$C$565,2,0)</f>
        <v>#N/A</v>
      </c>
      <c r="J172" s="98" t="str">
        <f t="shared" si="11"/>
        <v>Posgrado</v>
      </c>
      <c r="K172" s="98" t="s">
        <v>400</v>
      </c>
      <c r="L172" s="98"/>
    </row>
    <row r="173" spans="3:12">
      <c r="C173" s="141"/>
      <c r="D173" s="158"/>
      <c r="E173" s="123"/>
      <c r="F173" s="97">
        <f t="shared" si="10"/>
        <v>0</v>
      </c>
      <c r="G173" s="161"/>
      <c r="H173" s="142"/>
      <c r="I173" s="130" t="e">
        <f>VLOOKUP(H173,Presupuesto!$B$11:$C$565,2,0)</f>
        <v>#N/A</v>
      </c>
      <c r="J173" s="98" t="str">
        <f t="shared" si="11"/>
        <v>Posgrado</v>
      </c>
      <c r="K173" s="98" t="s">
        <v>411</v>
      </c>
      <c r="L173" s="98"/>
    </row>
    <row r="174" spans="3:12">
      <c r="C174" s="141"/>
      <c r="D174" s="158"/>
      <c r="E174" s="123"/>
      <c r="F174" s="97">
        <f t="shared" si="10"/>
        <v>0</v>
      </c>
      <c r="G174" s="161"/>
      <c r="H174" s="142"/>
      <c r="I174" s="130" t="e">
        <f>VLOOKUP(H174,Presupuesto!$B$11:$C$565,2,0)</f>
        <v>#N/A</v>
      </c>
      <c r="J174" s="98" t="str">
        <f t="shared" si="11"/>
        <v>Posgrado</v>
      </c>
      <c r="K174" s="98" t="s">
        <v>411</v>
      </c>
      <c r="L174" s="98"/>
    </row>
    <row r="175" spans="3:12">
      <c r="C175" s="141"/>
      <c r="D175" s="158"/>
      <c r="E175" s="123"/>
      <c r="F175" s="97">
        <f t="shared" si="10"/>
        <v>0</v>
      </c>
      <c r="G175" s="161"/>
      <c r="H175" s="142"/>
      <c r="I175" s="130" t="e">
        <f>VLOOKUP(H175,Presupuesto!$B$11:$C$565,2,0)</f>
        <v>#N/A</v>
      </c>
      <c r="J175" s="98" t="str">
        <f t="shared" si="11"/>
        <v>Posgrado</v>
      </c>
      <c r="K175" s="98" t="s">
        <v>411</v>
      </c>
      <c r="L175" s="98"/>
    </row>
    <row r="176" spans="3:12">
      <c r="C176" s="141"/>
      <c r="D176" s="158"/>
      <c r="E176" s="123"/>
      <c r="F176" s="97">
        <f t="shared" si="10"/>
        <v>0</v>
      </c>
      <c r="G176" s="161"/>
      <c r="H176" s="142"/>
      <c r="I176" s="130" t="e">
        <f>VLOOKUP(H176,Presupuesto!$B$11:$C$565,2,0)</f>
        <v>#N/A</v>
      </c>
      <c r="J176" s="98" t="str">
        <f t="shared" si="11"/>
        <v>Posgrado</v>
      </c>
      <c r="K176" s="98" t="s">
        <v>411</v>
      </c>
      <c r="L176" s="98"/>
    </row>
    <row r="177" spans="3:12">
      <c r="C177" s="143"/>
      <c r="D177" s="158"/>
      <c r="E177" s="118"/>
      <c r="F177" s="97">
        <f t="shared" si="10"/>
        <v>0</v>
      </c>
      <c r="G177" s="161"/>
      <c r="H177" s="144"/>
      <c r="I177" s="130" t="e">
        <f>VLOOKUP(H177,Presupuesto!$B$11:$C$565,2,0)</f>
        <v>#N/A</v>
      </c>
      <c r="J177" s="98" t="str">
        <f t="shared" si="11"/>
        <v>Posgrado</v>
      </c>
      <c r="K177" s="98" t="s">
        <v>411</v>
      </c>
      <c r="L177" s="98"/>
    </row>
    <row r="178" spans="3:12">
      <c r="C178" s="143"/>
      <c r="D178" s="158"/>
      <c r="E178" s="118"/>
      <c r="F178" s="97">
        <f t="shared" si="10"/>
        <v>0</v>
      </c>
      <c r="G178" s="161"/>
      <c r="H178" s="144"/>
      <c r="I178" s="130" t="e">
        <f>VLOOKUP(H178,Presupuesto!$B$11:$C$565,2,0)</f>
        <v>#N/A</v>
      </c>
      <c r="J178" s="98" t="str">
        <f t="shared" si="11"/>
        <v>Posgrado</v>
      </c>
      <c r="K178" s="98" t="s">
        <v>411</v>
      </c>
      <c r="L178" s="98"/>
    </row>
    <row r="179" spans="3:12">
      <c r="C179" s="143"/>
      <c r="D179" s="158"/>
      <c r="E179" s="118"/>
      <c r="F179" s="97">
        <f t="shared" si="10"/>
        <v>0</v>
      </c>
      <c r="G179" s="161"/>
      <c r="H179" s="144"/>
      <c r="I179" s="130" t="e">
        <f>VLOOKUP(H179,Presupuesto!$B$11:$C$565,2,0)</f>
        <v>#N/A</v>
      </c>
      <c r="J179" s="98" t="str">
        <f t="shared" si="11"/>
        <v>Posgrado</v>
      </c>
      <c r="K179" s="98" t="s">
        <v>411</v>
      </c>
      <c r="L179" s="98"/>
    </row>
    <row r="180" spans="3:12">
      <c r="C180" s="143"/>
      <c r="D180" s="158"/>
      <c r="E180" s="118"/>
      <c r="F180" s="97">
        <f t="shared" si="10"/>
        <v>0</v>
      </c>
      <c r="G180" s="161"/>
      <c r="H180" s="144"/>
      <c r="I180" s="130" t="e">
        <f>VLOOKUP(H180,Presupuesto!$B$11:$C$565,2,0)</f>
        <v>#N/A</v>
      </c>
      <c r="J180" s="98" t="str">
        <f t="shared" si="11"/>
        <v>Posgrado</v>
      </c>
      <c r="K180" s="98" t="s">
        <v>411</v>
      </c>
      <c r="L180" s="98"/>
    </row>
    <row r="181" spans="3:12">
      <c r="C181" s="143"/>
      <c r="D181" s="158"/>
      <c r="E181" s="118"/>
      <c r="F181" s="97">
        <f t="shared" si="10"/>
        <v>0</v>
      </c>
      <c r="G181" s="161"/>
      <c r="H181" s="144"/>
      <c r="I181" s="130" t="e">
        <f>VLOOKUP(H181,Presupuesto!$B$11:$C$565,2,0)</f>
        <v>#N/A</v>
      </c>
      <c r="J181" s="98" t="str">
        <f t="shared" si="11"/>
        <v>Posgrado</v>
      </c>
      <c r="K181" s="98" t="s">
        <v>411</v>
      </c>
      <c r="L181" s="98"/>
    </row>
    <row r="182" spans="3:12">
      <c r="C182" s="143"/>
      <c r="D182" s="158"/>
      <c r="E182" s="118"/>
      <c r="F182" s="97">
        <f t="shared" si="10"/>
        <v>0</v>
      </c>
      <c r="G182" s="161"/>
      <c r="H182" s="144"/>
      <c r="I182" s="130" t="e">
        <f>VLOOKUP(H182,Presupuesto!$B$11:$C$565,2,0)</f>
        <v>#N/A</v>
      </c>
      <c r="J182" s="98" t="str">
        <f t="shared" si="11"/>
        <v>Posgrado</v>
      </c>
      <c r="K182" s="98" t="s">
        <v>411</v>
      </c>
      <c r="L182" s="98"/>
    </row>
    <row r="183" spans="3:12">
      <c r="C183" s="145"/>
      <c r="D183" s="158"/>
      <c r="E183" s="118"/>
      <c r="F183" s="97">
        <f t="shared" si="10"/>
        <v>0</v>
      </c>
      <c r="G183" s="161"/>
      <c r="H183" s="146"/>
      <c r="I183" s="130" t="e">
        <f>VLOOKUP(H183,Presupuesto!$B$11:$C$565,2,0)</f>
        <v>#N/A</v>
      </c>
      <c r="J183" s="98" t="str">
        <f t="shared" si="11"/>
        <v>Posgrado</v>
      </c>
      <c r="K183" s="98" t="s">
        <v>402</v>
      </c>
      <c r="L183" s="98"/>
    </row>
    <row r="184" spans="3:12">
      <c r="C184" s="145"/>
      <c r="D184" s="158"/>
      <c r="E184" s="118"/>
      <c r="F184" s="97">
        <f t="shared" si="10"/>
        <v>0</v>
      </c>
      <c r="G184" s="161"/>
      <c r="H184" s="146"/>
      <c r="I184" s="130" t="e">
        <f>VLOOKUP(H184,Presupuesto!$B$11:$C$565,2,0)</f>
        <v>#N/A</v>
      </c>
      <c r="J184" s="98" t="str">
        <f t="shared" si="11"/>
        <v>Posgrado</v>
      </c>
      <c r="K184" s="98" t="s">
        <v>411</v>
      </c>
      <c r="L184" s="98"/>
    </row>
    <row r="185" spans="3:12">
      <c r="C185" s="145"/>
      <c r="D185" s="158"/>
      <c r="E185" s="118"/>
      <c r="F185" s="97">
        <f t="shared" si="10"/>
        <v>0</v>
      </c>
      <c r="G185" s="161"/>
      <c r="H185" s="146"/>
      <c r="I185" s="130" t="e">
        <f>VLOOKUP(H185,Presupuesto!$B$11:$C$565,2,0)</f>
        <v>#N/A</v>
      </c>
      <c r="J185" s="98" t="str">
        <f t="shared" si="11"/>
        <v>Posgrado</v>
      </c>
      <c r="K185" s="98" t="s">
        <v>411</v>
      </c>
      <c r="L185" s="98"/>
    </row>
    <row r="186" spans="3:12">
      <c r="C186" s="145"/>
      <c r="D186" s="158"/>
      <c r="E186" s="118"/>
      <c r="F186" s="97">
        <f t="shared" si="10"/>
        <v>0</v>
      </c>
      <c r="G186" s="161"/>
      <c r="H186" s="146"/>
      <c r="I186" s="130" t="e">
        <f>VLOOKUP(H186,Presupuesto!$B$11:$C$565,2,0)</f>
        <v>#N/A</v>
      </c>
      <c r="J186" s="98" t="str">
        <f t="shared" si="11"/>
        <v>Posgrado</v>
      </c>
      <c r="K186" s="98" t="s">
        <v>411</v>
      </c>
      <c r="L186" s="98"/>
    </row>
    <row r="187" spans="3:12" ht="15.75" thickBot="1">
      <c r="C187" s="147"/>
      <c r="D187" s="222"/>
      <c r="E187" s="103"/>
      <c r="F187" s="105">
        <f t="shared" si="10"/>
        <v>0</v>
      </c>
      <c r="G187" s="162"/>
      <c r="H187" s="148"/>
      <c r="I187" s="132" t="e">
        <f>VLOOKUP(H187,Presupuesto!$B$11:$C$565,2,0)</f>
        <v>#N/A</v>
      </c>
      <c r="J187" s="106" t="str">
        <f t="shared" si="11"/>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#REF!</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IV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22" t="s">
        <v>1356</v>
      </c>
      <c r="E2" s="122" t="s">
        <v>1358</v>
      </c>
      <c r="F2" s="122" t="s">
        <v>471</v>
      </c>
      <c r="G2" s="160" t="s">
        <v>1359</v>
      </c>
      <c r="H2" s="122"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256"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256" ht="15.75" thickBot="1"/>
    <row r="5" spans="1:256" ht="53.25" thickBot="1">
      <c r="C5" s="87" t="s">
        <v>418</v>
      </c>
      <c r="D5" s="198">
        <f>SUMIF(C:C,$C$10,D:D)</f>
        <v>0</v>
      </c>
    </row>
    <row r="6" spans="1:256">
      <c r="C6" s="107"/>
      <c r="D6" s="107"/>
      <c r="E6" s="107"/>
      <c r="F6" s="107"/>
      <c r="G6" s="78"/>
      <c r="H6" s="107"/>
      <c r="I6" s="107"/>
    </row>
    <row r="7" spans="1:256">
      <c r="C7" s="107"/>
      <c r="D7" s="107"/>
      <c r="E7" s="107"/>
      <c r="F7" s="107"/>
      <c r="G7" s="78"/>
      <c r="H7" s="107"/>
      <c r="I7" s="107"/>
    </row>
    <row r="8" spans="1:256">
      <c r="C8" s="107"/>
      <c r="D8" s="107"/>
      <c r="E8" s="107"/>
      <c r="F8" s="107"/>
      <c r="G8" s="78"/>
      <c r="H8" s="107"/>
      <c r="I8" s="107"/>
    </row>
    <row r="9" spans="1:256" ht="15.75" thickBot="1">
      <c r="C9" s="107"/>
      <c r="D9" s="107"/>
      <c r="E9" s="107"/>
      <c r="F9" s="107"/>
      <c r="G9" s="78"/>
      <c r="H9" s="107"/>
      <c r="I9" s="107"/>
      <c r="K9" s="176"/>
    </row>
    <row r="10" spans="1:256" ht="15.75" thickBot="1">
      <c r="C10" s="157" t="s">
        <v>53</v>
      </c>
      <c r="D10" s="371">
        <f>SUM(F17:F50)</f>
        <v>0</v>
      </c>
      <c r="G10" s="79"/>
      <c r="H10" s="70"/>
      <c r="I10" s="70"/>
    </row>
    <row r="11" spans="1:256">
      <c r="G11" s="79"/>
      <c r="H11" s="70"/>
      <c r="I11" s="70"/>
    </row>
    <row r="12" spans="1:256">
      <c r="F12" s="70"/>
      <c r="G12" s="79"/>
      <c r="H12" s="70"/>
      <c r="I12" s="70"/>
    </row>
    <row r="13" spans="1:256" ht="15.75">
      <c r="C13" s="301" t="s">
        <v>391</v>
      </c>
      <c r="D13" s="368"/>
      <c r="F13" s="70"/>
      <c r="G13" s="79"/>
      <c r="H13" s="70"/>
      <c r="I13" s="70"/>
    </row>
    <row r="14" spans="1:256" ht="18.75">
      <c r="C14" s="210" t="e">
        <f>#VALUE!</f>
        <v>#VALUE!</v>
      </c>
      <c r="D14" s="31"/>
      <c r="F14" s="70"/>
      <c r="G14" s="79"/>
      <c r="H14" s="70"/>
      <c r="I14" s="70"/>
    </row>
    <row r="15" spans="1:256" ht="42.75" thickBot="1">
      <c r="F15" s="93"/>
      <c r="G15" s="76"/>
      <c r="H15" s="76"/>
      <c r="I15" s="76"/>
      <c r="L15" s="226"/>
      <c r="M15" s="227"/>
      <c r="N15" s="226"/>
      <c r="O15" s="226"/>
      <c r="P15" s="229" t="s">
        <v>468</v>
      </c>
      <c r="Q15" s="229" t="s">
        <v>469</v>
      </c>
    </row>
    <row r="16" spans="1:256" ht="30.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c r="C17" s="141"/>
      <c r="D17" s="158"/>
      <c r="E17" s="123"/>
      <c r="F17" s="97">
        <f t="shared" ref="F17:F50" si="0">D17*E17</f>
        <v>0</v>
      </c>
      <c r="G17" s="161"/>
      <c r="H17" s="142"/>
      <c r="I17" s="130" t="e">
        <f>VLOOKUP(H17,Presupuesto!$B$11:$C$565,2,0)</f>
        <v>#N/A</v>
      </c>
      <c r="J17" s="218" t="s">
        <v>1357</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1">
        <f>SUM(F60:F93)</f>
        <v>0</v>
      </c>
      <c r="G53" s="79"/>
      <c r="H53" s="70"/>
      <c r="I53" s="70"/>
    </row>
    <row r="54" spans="3:17">
      <c r="G54" s="79"/>
      <c r="H54" s="70"/>
      <c r="I54" s="70"/>
    </row>
    <row r="55" spans="3:17">
      <c r="F55" s="70"/>
      <c r="G55" s="79"/>
      <c r="H55" s="70"/>
      <c r="I55" s="70"/>
    </row>
    <row r="56" spans="3:17" ht="15.75">
      <c r="C56" s="301" t="s">
        <v>391</v>
      </c>
      <c r="D56" s="368"/>
      <c r="F56" s="70"/>
      <c r="G56" s="79"/>
      <c r="H56" s="70"/>
      <c r="I56" s="70"/>
    </row>
    <row r="57" spans="3:17" ht="18.75">
      <c r="C57" s="210" t="e">
        <f>#VALUE!</f>
        <v>#VALUE!</v>
      </c>
      <c r="D57" s="31"/>
      <c r="F57" s="70"/>
      <c r="G57" s="79"/>
      <c r="H57" s="70"/>
      <c r="I57" s="70"/>
    </row>
    <row r="58" spans="3:17" ht="42.75" thickBot="1">
      <c r="F58" s="93"/>
      <c r="G58" s="76"/>
      <c r="H58" s="76"/>
      <c r="I58" s="76"/>
      <c r="L58" s="226"/>
      <c r="M58" s="227"/>
      <c r="N58" s="226"/>
      <c r="O58" s="226"/>
      <c r="P58" s="229" t="s">
        <v>468</v>
      </c>
      <c r="Q58" s="229" t="s">
        <v>469</v>
      </c>
    </row>
    <row r="59" spans="3:17" ht="30.75" thickBot="1">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c r="C60" s="141"/>
      <c r="D60" s="158"/>
      <c r="E60" s="123"/>
      <c r="F60" s="97">
        <f t="shared" ref="F60:F93" si="5">D60*E60</f>
        <v>0</v>
      </c>
      <c r="G60" s="161"/>
      <c r="H60" s="142"/>
      <c r="I60" s="130" t="e">
        <f>VLOOKUP(H60,Presupuesto!$B$11:$C$565,2,0)</f>
        <v>#N/A</v>
      </c>
      <c r="J60" s="218" t="s">
        <v>1357</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1">
        <f>SUM(F103:F136)</f>
        <v>0</v>
      </c>
      <c r="G96" s="79"/>
      <c r="H96" s="70"/>
      <c r="I96" s="70"/>
    </row>
    <row r="97" spans="3:17">
      <c r="G97" s="79"/>
      <c r="H97" s="70"/>
      <c r="I97" s="70"/>
    </row>
    <row r="98" spans="3:17">
      <c r="F98" s="70"/>
      <c r="G98" s="79"/>
      <c r="H98" s="70"/>
      <c r="I98" s="70"/>
    </row>
    <row r="99" spans="3:17" ht="15.75">
      <c r="C99" s="301" t="s">
        <v>391</v>
      </c>
      <c r="D99" s="368"/>
      <c r="F99" s="70"/>
      <c r="G99" s="79"/>
      <c r="H99" s="70"/>
      <c r="I99" s="70"/>
    </row>
    <row r="100" spans="3:17" ht="18.75">
      <c r="C100" s="210" t="e">
        <f>#VALUE!</f>
        <v>#VALUE!</v>
      </c>
      <c r="D100" s="31"/>
      <c r="F100" s="70"/>
      <c r="G100" s="79"/>
      <c r="H100" s="70"/>
      <c r="I100" s="70"/>
    </row>
    <row r="101" spans="3:17" ht="42.75" thickBot="1">
      <c r="F101" s="93"/>
      <c r="G101" s="76"/>
      <c r="H101" s="76"/>
      <c r="I101" s="76"/>
      <c r="L101" s="226"/>
      <c r="M101" s="227"/>
      <c r="N101" s="226"/>
      <c r="O101" s="226"/>
      <c r="P101" s="229" t="s">
        <v>468</v>
      </c>
      <c r="Q101" s="229" t="s">
        <v>469</v>
      </c>
    </row>
    <row r="102" spans="3:17" ht="30.75" thickBot="1">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c r="C103" s="141"/>
      <c r="D103" s="158"/>
      <c r="E103" s="123"/>
      <c r="F103" s="97">
        <f t="shared" ref="F103:F136" si="10">D103*E103</f>
        <v>0</v>
      </c>
      <c r="G103" s="161"/>
      <c r="H103" s="142"/>
      <c r="I103" s="130" t="e">
        <f>VLOOKUP(H103,Presupuesto!$B$11:$C$565,2,0)</f>
        <v>#N/A</v>
      </c>
      <c r="J103" s="218" t="s">
        <v>1357</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1">
        <f>SUM(F146:F179)</f>
        <v>0</v>
      </c>
      <c r="G139" s="79"/>
      <c r="H139" s="70"/>
      <c r="I139" s="70"/>
    </row>
    <row r="140" spans="3:17">
      <c r="G140" s="79"/>
      <c r="H140" s="70"/>
      <c r="I140" s="70"/>
    </row>
    <row r="141" spans="3:17">
      <c r="F141" s="70"/>
      <c r="G141" s="79"/>
      <c r="H141" s="70"/>
      <c r="I141" s="70"/>
    </row>
    <row r="142" spans="3:17" ht="15.75">
      <c r="C142" s="301" t="s">
        <v>391</v>
      </c>
      <c r="D142" s="368"/>
      <c r="F142" s="70"/>
      <c r="G142" s="79"/>
      <c r="H142" s="70"/>
      <c r="I142" s="70"/>
    </row>
    <row r="143" spans="3:17" ht="18.75">
      <c r="C143" s="210" t="e">
        <f>#VALUE!</f>
        <v>#VALUE!</v>
      </c>
      <c r="D143" s="31"/>
      <c r="F143" s="70"/>
      <c r="G143" s="79"/>
      <c r="H143" s="70"/>
      <c r="I143" s="70"/>
    </row>
    <row r="144" spans="3:17" ht="42.75" thickBot="1">
      <c r="F144" s="93"/>
      <c r="G144" s="76"/>
      <c r="H144" s="76"/>
      <c r="I144" s="76"/>
      <c r="L144" s="226"/>
      <c r="M144" s="227"/>
      <c r="N144" s="226"/>
      <c r="O144" s="226"/>
      <c r="P144" s="229" t="s">
        <v>468</v>
      </c>
      <c r="Q144" s="229" t="s">
        <v>469</v>
      </c>
    </row>
    <row r="145" spans="3:17" ht="30.75" thickBot="1">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c r="C146" s="141"/>
      <c r="D146" s="158"/>
      <c r="E146" s="123"/>
      <c r="F146" s="97">
        <f t="shared" ref="F146:F179" si="15">D146*E146</f>
        <v>0</v>
      </c>
      <c r="G146" s="161"/>
      <c r="H146" s="142"/>
      <c r="I146" s="130" t="e">
        <f>VLOOKUP(H146,Presupuesto!$B$11:$C$565,2,0)</f>
        <v>#N/A</v>
      </c>
      <c r="J146" s="218" t="s">
        <v>1357</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#REF!</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62"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c r="B1" s="498" t="s">
        <v>1687</v>
      </c>
      <c r="C1" s="499" t="s">
        <v>1688</v>
      </c>
      <c r="D1" s="207"/>
      <c r="E1" s="207"/>
      <c r="F1" s="240"/>
      <c r="H1" s="208" t="s">
        <v>1341</v>
      </c>
      <c r="I1" s="207"/>
      <c r="J1" s="207"/>
      <c r="K1" s="207"/>
      <c r="L1" s="207"/>
      <c r="M1" s="207"/>
      <c r="N1" s="207"/>
      <c r="O1" s="207"/>
      <c r="P1" s="207"/>
      <c r="Q1" s="207"/>
      <c r="R1" s="207"/>
      <c r="S1" s="207"/>
      <c r="T1" s="207"/>
      <c r="U1" s="207"/>
    </row>
    <row r="2" spans="1:21" ht="18" customHeight="1">
      <c r="A2" s="309" t="s">
        <v>1340</v>
      </c>
      <c r="B2" s="207"/>
      <c r="C2" s="207"/>
      <c r="D2" s="207"/>
      <c r="E2" s="207"/>
      <c r="F2" s="240"/>
      <c r="H2" s="208"/>
      <c r="I2" s="207"/>
      <c r="J2" s="207"/>
      <c r="K2" s="207"/>
      <c r="L2" s="207"/>
      <c r="M2" s="207"/>
      <c r="N2" s="207"/>
      <c r="O2" s="207"/>
      <c r="P2" s="207"/>
      <c r="Q2" s="207"/>
      <c r="R2" s="207"/>
      <c r="S2" s="207"/>
      <c r="T2" s="207"/>
      <c r="U2" s="207"/>
    </row>
    <row r="3" spans="1:21" ht="18" customHeight="1">
      <c r="A3" s="309" t="s">
        <v>1342</v>
      </c>
      <c r="B3" s="207"/>
      <c r="C3" s="207"/>
      <c r="D3" s="207"/>
      <c r="E3" s="207"/>
      <c r="F3" s="240"/>
      <c r="H3" s="208"/>
      <c r="I3" s="207"/>
      <c r="J3" s="207"/>
      <c r="K3" s="207"/>
      <c r="L3" s="207"/>
      <c r="M3" s="207"/>
      <c r="N3" s="207"/>
      <c r="O3" s="207"/>
      <c r="P3" s="207"/>
      <c r="Q3" s="207"/>
      <c r="R3" s="207"/>
      <c r="S3" s="207"/>
      <c r="T3" s="207"/>
      <c r="U3" s="207"/>
    </row>
    <row r="4" spans="1:21" ht="18" customHeight="1">
      <c r="A4" s="309" t="s">
        <v>1371</v>
      </c>
      <c r="B4" s="207"/>
      <c r="C4" s="207"/>
      <c r="D4" s="207"/>
      <c r="E4" s="207"/>
      <c r="F4" s="240"/>
      <c r="H4" s="208"/>
      <c r="I4" s="207"/>
      <c r="J4" s="207"/>
      <c r="K4" s="207"/>
      <c r="L4" s="207"/>
      <c r="M4" s="207"/>
      <c r="N4" s="207"/>
      <c r="O4" s="207"/>
      <c r="P4" s="207"/>
      <c r="Q4" s="207"/>
      <c r="R4" s="207"/>
      <c r="S4" s="207"/>
      <c r="T4" s="207"/>
      <c r="U4" s="207"/>
    </row>
    <row r="5" spans="1:21" ht="14.45" customHeight="1">
      <c r="A5" s="562" t="s">
        <v>96</v>
      </c>
      <c r="B5" s="561" t="s">
        <v>110</v>
      </c>
      <c r="C5" s="564" t="s">
        <v>1536</v>
      </c>
      <c r="D5" s="564" t="s">
        <v>1537</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row>
    <row r="6" spans="1:21" ht="14.45" customHeight="1">
      <c r="A6" s="562"/>
      <c r="B6" s="562"/>
      <c r="C6" s="565"/>
      <c r="D6" s="565"/>
      <c r="E6" s="565"/>
      <c r="F6" s="565"/>
      <c r="G6" s="565"/>
      <c r="H6" s="567" t="s">
        <v>103</v>
      </c>
      <c r="I6" s="568"/>
      <c r="J6" s="567" t="s">
        <v>104</v>
      </c>
      <c r="K6" s="568"/>
      <c r="L6" s="567" t="s">
        <v>105</v>
      </c>
      <c r="M6" s="568"/>
      <c r="N6" s="567" t="s">
        <v>106</v>
      </c>
      <c r="O6" s="568"/>
      <c r="P6" s="571"/>
      <c r="Q6" s="572"/>
      <c r="R6" s="562"/>
      <c r="S6" s="562"/>
      <c r="T6" s="562"/>
      <c r="U6" s="559"/>
    </row>
    <row r="7" spans="1:21" ht="25.5">
      <c r="A7" s="563"/>
      <c r="B7" s="563"/>
      <c r="C7" s="566"/>
      <c r="D7" s="566"/>
      <c r="E7" s="566"/>
      <c r="F7" s="566"/>
      <c r="G7" s="566"/>
      <c r="H7" s="437" t="s">
        <v>107</v>
      </c>
      <c r="I7" s="437" t="s">
        <v>12</v>
      </c>
      <c r="J7" s="437" t="s">
        <v>107</v>
      </c>
      <c r="K7" s="437" t="s">
        <v>12</v>
      </c>
      <c r="L7" s="437" t="s">
        <v>107</v>
      </c>
      <c r="M7" s="437" t="s">
        <v>12</v>
      </c>
      <c r="N7" s="437" t="s">
        <v>107</v>
      </c>
      <c r="O7" s="437" t="s">
        <v>12</v>
      </c>
      <c r="P7" s="437" t="s">
        <v>107</v>
      </c>
      <c r="Q7" s="437" t="s">
        <v>12</v>
      </c>
      <c r="R7" s="563"/>
      <c r="S7" s="563"/>
      <c r="T7" s="563"/>
      <c r="U7" s="560"/>
    </row>
    <row r="8" spans="1:21" ht="15.75">
      <c r="A8" s="438"/>
      <c r="B8" s="439"/>
      <c r="C8" s="440"/>
      <c r="D8" s="440"/>
      <c r="E8" s="440"/>
      <c r="F8" s="441"/>
      <c r="G8" s="440"/>
      <c r="H8" s="442"/>
      <c r="I8" s="442"/>
      <c r="J8" s="442"/>
      <c r="K8" s="442"/>
      <c r="L8" s="442"/>
      <c r="M8" s="442"/>
      <c r="N8" s="442"/>
      <c r="O8" s="442"/>
      <c r="P8" s="442"/>
      <c r="Q8" s="442"/>
      <c r="R8" s="443"/>
      <c r="S8" s="443"/>
      <c r="T8" s="443"/>
      <c r="U8" s="444"/>
    </row>
    <row r="9" spans="1:21" ht="15.75">
      <c r="A9" s="580" t="s">
        <v>1372</v>
      </c>
      <c r="B9" s="577" t="s">
        <v>1373</v>
      </c>
      <c r="C9" s="323"/>
      <c r="D9" s="323"/>
      <c r="E9" s="323"/>
      <c r="F9" s="71"/>
      <c r="G9" s="71"/>
      <c r="H9" s="203"/>
      <c r="I9" s="204"/>
      <c r="J9" s="203"/>
      <c r="K9" s="204"/>
      <c r="L9" s="203"/>
      <c r="M9" s="204"/>
      <c r="N9" s="203"/>
      <c r="O9" s="204"/>
      <c r="P9" s="376">
        <f>H9+J9+L9+N9</f>
        <v>0</v>
      </c>
      <c r="Q9" s="376">
        <f>I9+K9+M9+O9</f>
        <v>0</v>
      </c>
      <c r="R9" s="71"/>
      <c r="S9" s="71"/>
      <c r="T9" s="71"/>
      <c r="U9" s="71"/>
    </row>
    <row r="10" spans="1:21" ht="15.75">
      <c r="A10" s="581"/>
      <c r="B10" s="578"/>
      <c r="C10" s="323"/>
      <c r="D10" s="323"/>
      <c r="E10" s="323"/>
      <c r="F10" s="71"/>
      <c r="G10" s="71"/>
      <c r="H10" s="203"/>
      <c r="I10" s="204"/>
      <c r="J10" s="203"/>
      <c r="K10" s="204"/>
      <c r="L10" s="203"/>
      <c r="M10" s="204"/>
      <c r="N10" s="203"/>
      <c r="O10" s="204"/>
      <c r="P10" s="376">
        <f t="shared" ref="P10:P27" si="0">H10+J10+L10+N10</f>
        <v>0</v>
      </c>
      <c r="Q10" s="376">
        <f t="shared" ref="Q10:Q27" si="1">I10+K10+M10+O10</f>
        <v>0</v>
      </c>
      <c r="R10" s="71"/>
      <c r="S10" s="71"/>
      <c r="T10" s="71"/>
      <c r="U10" s="71"/>
    </row>
    <row r="11" spans="1:21" ht="15.75">
      <c r="A11" s="581"/>
      <c r="B11" s="578"/>
      <c r="C11" s="323"/>
      <c r="D11" s="323"/>
      <c r="E11" s="323"/>
      <c r="F11" s="71"/>
      <c r="G11" s="71"/>
      <c r="H11" s="203"/>
      <c r="I11" s="204"/>
      <c r="J11" s="203"/>
      <c r="K11" s="204"/>
      <c r="L11" s="203"/>
      <c r="M11" s="204"/>
      <c r="N11" s="203"/>
      <c r="O11" s="204"/>
      <c r="P11" s="376">
        <f t="shared" si="0"/>
        <v>0</v>
      </c>
      <c r="Q11" s="376">
        <f t="shared" si="1"/>
        <v>0</v>
      </c>
      <c r="R11" s="71"/>
      <c r="S11" s="71"/>
      <c r="T11" s="71"/>
      <c r="U11" s="71"/>
    </row>
    <row r="12" spans="1:21" ht="15.75">
      <c r="A12" s="581"/>
      <c r="B12" s="578"/>
      <c r="C12" s="323"/>
      <c r="D12" s="323"/>
      <c r="E12" s="323"/>
      <c r="F12" s="71"/>
      <c r="G12" s="71"/>
      <c r="H12" s="203"/>
      <c r="I12" s="204"/>
      <c r="J12" s="203"/>
      <c r="K12" s="204"/>
      <c r="L12" s="203"/>
      <c r="M12" s="204"/>
      <c r="N12" s="203"/>
      <c r="O12" s="204"/>
      <c r="P12" s="376">
        <f t="shared" si="0"/>
        <v>0</v>
      </c>
      <c r="Q12" s="376">
        <f t="shared" si="1"/>
        <v>0</v>
      </c>
      <c r="R12" s="71"/>
      <c r="S12" s="71"/>
      <c r="T12" s="71"/>
      <c r="U12" s="71"/>
    </row>
    <row r="13" spans="1:21" ht="15.75">
      <c r="A13" s="581"/>
      <c r="B13" s="578"/>
      <c r="C13" s="323"/>
      <c r="D13" s="323"/>
      <c r="E13" s="323"/>
      <c r="F13" s="71"/>
      <c r="G13" s="71"/>
      <c r="H13" s="203"/>
      <c r="I13" s="204"/>
      <c r="J13" s="203"/>
      <c r="K13" s="204"/>
      <c r="L13" s="203"/>
      <c r="M13" s="204"/>
      <c r="N13" s="203"/>
      <c r="O13" s="204"/>
      <c r="P13" s="376">
        <f t="shared" si="0"/>
        <v>0</v>
      </c>
      <c r="Q13" s="376">
        <f t="shared" si="1"/>
        <v>0</v>
      </c>
      <c r="R13" s="71"/>
      <c r="S13" s="71"/>
      <c r="T13" s="71"/>
      <c r="U13" s="71"/>
    </row>
    <row r="14" spans="1:21" ht="15.75">
      <c r="A14" s="581"/>
      <c r="B14" s="578"/>
      <c r="C14" s="323"/>
      <c r="D14" s="323"/>
      <c r="E14" s="323"/>
      <c r="F14" s="71"/>
      <c r="G14" s="71"/>
      <c r="H14" s="203"/>
      <c r="I14" s="204"/>
      <c r="J14" s="203"/>
      <c r="K14" s="204"/>
      <c r="L14" s="203"/>
      <c r="M14" s="204"/>
      <c r="N14" s="203"/>
      <c r="O14" s="204"/>
      <c r="P14" s="376">
        <f t="shared" si="0"/>
        <v>0</v>
      </c>
      <c r="Q14" s="376">
        <f t="shared" si="1"/>
        <v>0</v>
      </c>
      <c r="R14" s="71"/>
      <c r="S14" s="71"/>
      <c r="T14" s="71"/>
      <c r="U14" s="71"/>
    </row>
    <row r="15" spans="1:21" ht="15.75">
      <c r="A15" s="581"/>
      <c r="B15" s="578"/>
      <c r="C15" s="323"/>
      <c r="D15" s="323"/>
      <c r="E15" s="323"/>
      <c r="F15" s="71"/>
      <c r="G15" s="71"/>
      <c r="H15" s="203"/>
      <c r="I15" s="204"/>
      <c r="J15" s="203"/>
      <c r="K15" s="204"/>
      <c r="L15" s="203"/>
      <c r="M15" s="204"/>
      <c r="N15" s="203"/>
      <c r="O15" s="204"/>
      <c r="P15" s="376">
        <f t="shared" si="0"/>
        <v>0</v>
      </c>
      <c r="Q15" s="376">
        <f t="shared" si="1"/>
        <v>0</v>
      </c>
      <c r="R15" s="71"/>
      <c r="S15" s="71"/>
      <c r="T15" s="71"/>
      <c r="U15" s="71"/>
    </row>
    <row r="16" spans="1:21" ht="15.75">
      <c r="A16" s="581"/>
      <c r="B16" s="578"/>
      <c r="C16" s="323"/>
      <c r="D16" s="323"/>
      <c r="E16" s="323"/>
      <c r="F16" s="71"/>
      <c r="G16" s="71"/>
      <c r="H16" s="203"/>
      <c r="I16" s="204"/>
      <c r="J16" s="203"/>
      <c r="K16" s="204"/>
      <c r="L16" s="203"/>
      <c r="M16" s="204"/>
      <c r="N16" s="203"/>
      <c r="O16" s="204"/>
      <c r="P16" s="376">
        <f t="shared" si="0"/>
        <v>0</v>
      </c>
      <c r="Q16" s="376">
        <f t="shared" si="1"/>
        <v>0</v>
      </c>
      <c r="R16" s="71"/>
      <c r="S16" s="71"/>
      <c r="T16" s="71"/>
      <c r="U16" s="71"/>
    </row>
    <row r="17" spans="1:21" ht="15.75">
      <c r="A17" s="581"/>
      <c r="B17" s="578"/>
      <c r="C17" s="323"/>
      <c r="D17" s="323"/>
      <c r="E17" s="323"/>
      <c r="F17" s="71"/>
      <c r="G17" s="71"/>
      <c r="H17" s="203"/>
      <c r="I17" s="204"/>
      <c r="J17" s="203"/>
      <c r="K17" s="204"/>
      <c r="L17" s="203"/>
      <c r="M17" s="204"/>
      <c r="N17" s="203"/>
      <c r="O17" s="204"/>
      <c r="P17" s="376">
        <f t="shared" si="0"/>
        <v>0</v>
      </c>
      <c r="Q17" s="376">
        <f t="shared" si="1"/>
        <v>0</v>
      </c>
      <c r="R17" s="71"/>
      <c r="S17" s="71"/>
      <c r="T17" s="71"/>
      <c r="U17" s="71"/>
    </row>
    <row r="18" spans="1:21" ht="15.75">
      <c r="A18" s="582"/>
      <c r="B18" s="579"/>
      <c r="C18" s="323"/>
      <c r="D18" s="323"/>
      <c r="E18" s="323"/>
      <c r="F18" s="71"/>
      <c r="G18" s="71"/>
      <c r="H18" s="203"/>
      <c r="I18" s="204"/>
      <c r="J18" s="203"/>
      <c r="K18" s="204"/>
      <c r="L18" s="203"/>
      <c r="M18" s="204"/>
      <c r="N18" s="203"/>
      <c r="O18" s="204"/>
      <c r="P18" s="376">
        <f t="shared" si="0"/>
        <v>0</v>
      </c>
      <c r="Q18" s="376">
        <f t="shared" si="1"/>
        <v>0</v>
      </c>
      <c r="R18" s="71"/>
      <c r="S18" s="71"/>
      <c r="T18" s="71"/>
      <c r="U18" s="71"/>
    </row>
    <row r="19" spans="1:21" ht="15.75">
      <c r="A19" s="574" t="s">
        <v>1374</v>
      </c>
      <c r="B19" s="574" t="s">
        <v>1373</v>
      </c>
      <c r="C19" s="343"/>
      <c r="D19" s="343"/>
      <c r="E19" s="323"/>
      <c r="F19" s="71"/>
      <c r="G19" s="71"/>
      <c r="H19" s="71"/>
      <c r="I19" s="344"/>
      <c r="J19" s="71"/>
      <c r="K19" s="71"/>
      <c r="L19" s="71"/>
      <c r="M19" s="344"/>
      <c r="N19" s="71"/>
      <c r="O19" s="71"/>
      <c r="P19" s="376">
        <f t="shared" si="0"/>
        <v>0</v>
      </c>
      <c r="Q19" s="376">
        <f t="shared" si="1"/>
        <v>0</v>
      </c>
      <c r="R19" s="71"/>
      <c r="S19" s="71"/>
      <c r="T19" s="71"/>
      <c r="U19" s="71"/>
    </row>
    <row r="20" spans="1:21" ht="15.75">
      <c r="A20" s="575"/>
      <c r="B20" s="575"/>
      <c r="C20" s="343"/>
      <c r="D20" s="343"/>
      <c r="E20" s="323"/>
      <c r="F20" s="71"/>
      <c r="G20" s="71"/>
      <c r="H20" s="71"/>
      <c r="I20" s="344"/>
      <c r="J20" s="71"/>
      <c r="K20" s="71"/>
      <c r="L20" s="71"/>
      <c r="M20" s="344"/>
      <c r="N20" s="71"/>
      <c r="O20" s="71"/>
      <c r="P20" s="376">
        <f t="shared" si="0"/>
        <v>0</v>
      </c>
      <c r="Q20" s="376">
        <f t="shared" si="1"/>
        <v>0</v>
      </c>
      <c r="R20" s="71"/>
      <c r="S20" s="71"/>
      <c r="T20" s="71"/>
      <c r="U20" s="71"/>
    </row>
    <row r="21" spans="1:21" ht="15.75">
      <c r="A21" s="575"/>
      <c r="B21" s="575"/>
      <c r="C21" s="343"/>
      <c r="D21" s="343"/>
      <c r="E21" s="323"/>
      <c r="F21" s="71"/>
      <c r="G21" s="71"/>
      <c r="H21" s="71"/>
      <c r="I21" s="344"/>
      <c r="J21" s="71"/>
      <c r="K21" s="71"/>
      <c r="L21" s="71"/>
      <c r="M21" s="344"/>
      <c r="N21" s="71"/>
      <c r="O21" s="71"/>
      <c r="P21" s="376">
        <f t="shared" si="0"/>
        <v>0</v>
      </c>
      <c r="Q21" s="376">
        <f t="shared" si="1"/>
        <v>0</v>
      </c>
      <c r="R21" s="71"/>
      <c r="S21" s="71"/>
      <c r="T21" s="71"/>
      <c r="U21" s="71"/>
    </row>
    <row r="22" spans="1:21" ht="15.75">
      <c r="A22" s="575"/>
      <c r="B22" s="575"/>
      <c r="C22" s="343"/>
      <c r="D22" s="343"/>
      <c r="E22" s="323"/>
      <c r="F22" s="71"/>
      <c r="G22" s="71"/>
      <c r="H22" s="71"/>
      <c r="I22" s="344"/>
      <c r="J22" s="71"/>
      <c r="K22" s="71"/>
      <c r="L22" s="71"/>
      <c r="M22" s="344"/>
      <c r="N22" s="71"/>
      <c r="O22" s="71"/>
      <c r="P22" s="376">
        <f t="shared" si="0"/>
        <v>0</v>
      </c>
      <c r="Q22" s="376">
        <f t="shared" si="1"/>
        <v>0</v>
      </c>
      <c r="R22" s="71"/>
      <c r="S22" s="71"/>
      <c r="T22" s="71"/>
      <c r="U22" s="71"/>
    </row>
    <row r="23" spans="1:21" ht="15.75">
      <c r="A23" s="575"/>
      <c r="B23" s="575"/>
      <c r="C23" s="343"/>
      <c r="D23" s="343"/>
      <c r="E23" s="323"/>
      <c r="F23" s="71"/>
      <c r="G23" s="71"/>
      <c r="H23" s="71"/>
      <c r="I23" s="344"/>
      <c r="J23" s="71"/>
      <c r="K23" s="71"/>
      <c r="L23" s="71"/>
      <c r="M23" s="344"/>
      <c r="N23" s="71"/>
      <c r="O23" s="71"/>
      <c r="P23" s="376">
        <f t="shared" si="0"/>
        <v>0</v>
      </c>
      <c r="Q23" s="376">
        <f t="shared" si="1"/>
        <v>0</v>
      </c>
      <c r="R23" s="71"/>
      <c r="S23" s="71"/>
      <c r="T23" s="71"/>
      <c r="U23" s="71"/>
    </row>
    <row r="24" spans="1:21" ht="15.75">
      <c r="A24" s="575"/>
      <c r="B24" s="575"/>
      <c r="C24" s="343"/>
      <c r="D24" s="343"/>
      <c r="E24" s="323"/>
      <c r="F24" s="71"/>
      <c r="G24" s="71"/>
      <c r="H24" s="71"/>
      <c r="I24" s="344"/>
      <c r="J24" s="71"/>
      <c r="K24" s="71"/>
      <c r="L24" s="71"/>
      <c r="M24" s="344"/>
      <c r="N24" s="71"/>
      <c r="O24" s="71"/>
      <c r="P24" s="376">
        <f t="shared" si="0"/>
        <v>0</v>
      </c>
      <c r="Q24" s="376">
        <f t="shared" si="1"/>
        <v>0</v>
      </c>
      <c r="R24" s="71"/>
      <c r="S24" s="71"/>
      <c r="T24" s="71"/>
      <c r="U24" s="71"/>
    </row>
    <row r="25" spans="1:21" ht="15.75">
      <c r="A25" s="575"/>
      <c r="B25" s="575"/>
      <c r="C25" s="343"/>
      <c r="D25" s="343"/>
      <c r="E25" s="323"/>
      <c r="F25" s="71"/>
      <c r="G25" s="71"/>
      <c r="H25" s="203"/>
      <c r="I25" s="71"/>
      <c r="J25" s="71"/>
      <c r="K25" s="71"/>
      <c r="L25" s="71"/>
      <c r="M25" s="71"/>
      <c r="N25" s="71"/>
      <c r="O25" s="71"/>
      <c r="P25" s="376">
        <f t="shared" si="0"/>
        <v>0</v>
      </c>
      <c r="Q25" s="376">
        <f t="shared" si="1"/>
        <v>0</v>
      </c>
      <c r="R25" s="71"/>
      <c r="S25" s="71"/>
      <c r="T25" s="71"/>
      <c r="U25" s="71"/>
    </row>
    <row r="26" spans="1:21" ht="15.75">
      <c r="A26" s="575"/>
      <c r="B26" s="575"/>
      <c r="C26" s="343"/>
      <c r="D26" s="343"/>
      <c r="E26" s="343"/>
      <c r="F26" s="71"/>
      <c r="G26" s="71"/>
      <c r="H26" s="71"/>
      <c r="I26" s="71"/>
      <c r="J26" s="71"/>
      <c r="K26" s="71"/>
      <c r="L26" s="71"/>
      <c r="M26" s="71"/>
      <c r="N26" s="71"/>
      <c r="O26" s="71"/>
      <c r="P26" s="376">
        <f t="shared" si="0"/>
        <v>0</v>
      </c>
      <c r="Q26" s="376">
        <f t="shared" si="1"/>
        <v>0</v>
      </c>
      <c r="R26" s="71"/>
      <c r="S26" s="71"/>
      <c r="T26" s="71"/>
      <c r="U26" s="71"/>
    </row>
    <row r="27" spans="1:21" ht="15.75">
      <c r="A27" s="576"/>
      <c r="B27" s="576"/>
      <c r="C27" s="343"/>
      <c r="D27" s="343"/>
      <c r="E27" s="343"/>
      <c r="F27" s="71"/>
      <c r="G27" s="71"/>
      <c r="H27" s="71"/>
      <c r="I27" s="71"/>
      <c r="J27" s="71"/>
      <c r="K27" s="71"/>
      <c r="L27" s="71"/>
      <c r="M27" s="71"/>
      <c r="N27" s="71"/>
      <c r="O27" s="71"/>
      <c r="P27" s="376">
        <f t="shared" si="0"/>
        <v>0</v>
      </c>
      <c r="Q27" s="376">
        <f t="shared" si="1"/>
        <v>0</v>
      </c>
      <c r="R27" s="71"/>
      <c r="S27" s="71"/>
      <c r="T27" s="71"/>
      <c r="U27" s="72"/>
    </row>
    <row r="28" spans="1:21" ht="15.6" customHeight="1">
      <c r="A28" s="294"/>
      <c r="B28" s="295"/>
      <c r="C28" s="294" t="s">
        <v>1349</v>
      </c>
      <c r="D28" s="295"/>
      <c r="E28" s="295"/>
      <c r="F28" s="295"/>
      <c r="G28" s="296"/>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c r="F29" s="86"/>
    </row>
    <row r="30" spans="1:21">
      <c r="F30" s="86"/>
    </row>
    <row r="31" spans="1:21">
      <c r="C31" s="153"/>
      <c r="F31" s="86"/>
    </row>
    <row r="32" spans="1:21">
      <c r="C32" s="497"/>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cols>
    <col min="1" max="1" width="35.140625" style="259" customWidth="1"/>
    <col min="2" max="2" width="48.140625" style="251" customWidth="1"/>
    <col min="3" max="4" width="32.42578125" style="251" customWidth="1"/>
    <col min="5" max="5" width="32.7109375" style="251" customWidth="1"/>
    <col min="6" max="6" width="27.42578125" style="260" customWidth="1"/>
    <col min="7" max="7" width="36.42578125" style="251" customWidth="1"/>
    <col min="8" max="8" width="15.28515625" style="251" customWidth="1"/>
    <col min="9" max="9" width="15.85546875" style="251" customWidth="1"/>
    <col min="10" max="10" width="15.28515625" style="251" customWidth="1"/>
    <col min="11" max="11" width="15.42578125" style="251" customWidth="1"/>
    <col min="12" max="12" width="15.28515625" style="251" customWidth="1"/>
    <col min="13" max="13" width="14.85546875" style="251" customWidth="1"/>
    <col min="14" max="14" width="15.28515625" style="251" customWidth="1"/>
    <col min="15" max="15" width="17.5703125" style="251" customWidth="1"/>
    <col min="16" max="16" width="15.28515625" style="383" customWidth="1"/>
    <col min="17" max="17" width="16.28515625" style="383" bestFit="1" customWidth="1"/>
    <col min="18" max="20" width="14.28515625" style="251" customWidth="1"/>
    <col min="21" max="21" width="15.7109375" style="251" customWidth="1"/>
    <col min="22" max="16384" width="12.5703125" style="251"/>
  </cols>
  <sheetData>
    <row r="1" spans="1:28" s="243" customFormat="1" ht="18.75">
      <c r="B1" s="288"/>
      <c r="C1" s="288"/>
      <c r="D1" s="288"/>
      <c r="E1" s="288"/>
      <c r="F1" s="288"/>
      <c r="G1" s="288"/>
      <c r="H1" s="288" t="s">
        <v>1378</v>
      </c>
      <c r="I1" s="288"/>
      <c r="L1" s="501" t="s">
        <v>1538</v>
      </c>
      <c r="M1" s="501" t="s">
        <v>1539</v>
      </c>
      <c r="N1" s="501" t="s">
        <v>1540</v>
      </c>
      <c r="O1" s="501" t="s">
        <v>1541</v>
      </c>
      <c r="P1" s="501" t="s">
        <v>1542</v>
      </c>
      <c r="Q1" s="501" t="s">
        <v>1543</v>
      </c>
      <c r="R1" s="501" t="s">
        <v>1544</v>
      </c>
      <c r="S1" s="501" t="s">
        <v>1545</v>
      </c>
      <c r="T1" s="501" t="s">
        <v>1546</v>
      </c>
      <c r="U1" s="501" t="s">
        <v>1547</v>
      </c>
      <c r="V1" s="501" t="s">
        <v>1548</v>
      </c>
      <c r="W1" s="501" t="s">
        <v>1549</v>
      </c>
      <c r="X1" s="501" t="s">
        <v>1550</v>
      </c>
      <c r="Y1" s="501" t="s">
        <v>1551</v>
      </c>
      <c r="Z1" s="501" t="s">
        <v>1552</v>
      </c>
      <c r="AA1" s="501" t="s">
        <v>1553</v>
      </c>
      <c r="AB1" s="501" t="s">
        <v>1554</v>
      </c>
    </row>
    <row r="2" spans="1:28" s="243" customFormat="1" ht="18.75">
      <c r="A2" s="310" t="s">
        <v>1340</v>
      </c>
      <c r="B2" s="288"/>
      <c r="C2" s="288"/>
      <c r="D2" s="288"/>
      <c r="E2" s="288"/>
      <c r="F2" s="288"/>
      <c r="G2" s="288"/>
      <c r="H2" s="288"/>
      <c r="I2" s="288"/>
      <c r="J2" s="288"/>
      <c r="K2" s="288"/>
      <c r="L2" s="288"/>
      <c r="M2" s="288"/>
      <c r="N2" s="288"/>
      <c r="O2" s="288"/>
      <c r="P2" s="377"/>
      <c r="Q2" s="377"/>
      <c r="R2" s="288"/>
      <c r="S2" s="288"/>
      <c r="T2" s="288"/>
      <c r="U2" s="288"/>
    </row>
    <row r="3" spans="1:28" s="243" customFormat="1" ht="21" customHeight="1">
      <c r="A3" s="244" t="s">
        <v>1375</v>
      </c>
      <c r="B3" s="245"/>
      <c r="C3" s="245"/>
      <c r="D3" s="245"/>
      <c r="E3" s="245"/>
      <c r="F3" s="246"/>
      <c r="G3" s="245"/>
      <c r="H3" s="245"/>
      <c r="I3" s="245"/>
      <c r="J3" s="245"/>
      <c r="K3" s="245"/>
      <c r="L3" s="245"/>
      <c r="M3" s="245"/>
      <c r="N3" s="245"/>
      <c r="O3" s="245"/>
      <c r="P3" s="378"/>
      <c r="Q3" s="378"/>
      <c r="R3" s="245"/>
      <c r="S3" s="245"/>
      <c r="T3" s="245"/>
      <c r="U3" s="245"/>
    </row>
    <row r="4" spans="1:28" s="67" customFormat="1" ht="23.2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8" s="67" customFormat="1"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8" s="67" customFormat="1" ht="24" customHeight="1">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0"/>
    </row>
    <row r="7" spans="1:28" s="67" customFormat="1" ht="15.75">
      <c r="A7" s="438"/>
      <c r="B7" s="439"/>
      <c r="C7" s="440"/>
      <c r="D7" s="440"/>
      <c r="E7" s="440"/>
      <c r="F7" s="441"/>
      <c r="G7" s="440"/>
      <c r="H7" s="442"/>
      <c r="I7" s="442"/>
      <c r="J7" s="442"/>
      <c r="K7" s="442"/>
      <c r="L7" s="442"/>
      <c r="M7" s="442"/>
      <c r="N7" s="442"/>
      <c r="O7" s="442"/>
      <c r="P7" s="442"/>
      <c r="Q7" s="442"/>
      <c r="R7" s="443"/>
      <c r="S7" s="443"/>
      <c r="T7" s="443"/>
      <c r="U7" s="444"/>
    </row>
    <row r="8" spans="1:28" ht="15.75">
      <c r="A8" s="583" t="s">
        <v>1376</v>
      </c>
      <c r="B8" s="583" t="s">
        <v>1453</v>
      </c>
      <c r="C8" s="306"/>
      <c r="D8" s="306"/>
      <c r="E8" s="306"/>
      <c r="F8" s="306"/>
      <c r="G8" s="306"/>
      <c r="H8" s="248"/>
      <c r="I8" s="248"/>
      <c r="J8" s="249"/>
      <c r="K8" s="250"/>
      <c r="L8" s="248"/>
      <c r="M8" s="230"/>
      <c r="N8" s="249"/>
      <c r="O8" s="230"/>
      <c r="P8" s="379">
        <f>H8+J8+L8+N8</f>
        <v>0</v>
      </c>
      <c r="Q8" s="380">
        <f>I8+K8+M8+O8</f>
        <v>0</v>
      </c>
      <c r="R8" s="248"/>
      <c r="S8" s="248"/>
      <c r="T8" s="248"/>
      <c r="U8" s="306"/>
    </row>
    <row r="9" spans="1:28" ht="15.75">
      <c r="A9" s="584"/>
      <c r="B9" s="584"/>
      <c r="C9" s="306"/>
      <c r="D9" s="306"/>
      <c r="E9" s="306"/>
      <c r="F9" s="306"/>
      <c r="G9" s="306"/>
      <c r="H9" s="248"/>
      <c r="I9" s="248"/>
      <c r="J9" s="249"/>
      <c r="K9" s="250"/>
      <c r="L9" s="248"/>
      <c r="M9" s="230"/>
      <c r="N9" s="249"/>
      <c r="O9" s="230"/>
      <c r="P9" s="379">
        <f t="shared" ref="P9:P46" si="0">H9+J9+L9+N9</f>
        <v>0</v>
      </c>
      <c r="Q9" s="380">
        <f t="shared" ref="Q9:Q46" si="1">I9+K9+M9+O9</f>
        <v>0</v>
      </c>
      <c r="R9" s="248"/>
      <c r="S9" s="248"/>
      <c r="T9" s="248"/>
      <c r="U9" s="306"/>
    </row>
    <row r="10" spans="1:28" ht="15.75">
      <c r="A10" s="584"/>
      <c r="B10" s="584"/>
      <c r="C10" s="306"/>
      <c r="D10" s="306"/>
      <c r="E10" s="306"/>
      <c r="F10" s="306"/>
      <c r="G10" s="306"/>
      <c r="H10" s="248"/>
      <c r="I10" s="248"/>
      <c r="J10" s="249"/>
      <c r="K10" s="250"/>
      <c r="L10" s="248"/>
      <c r="M10" s="230"/>
      <c r="N10" s="249"/>
      <c r="O10" s="230"/>
      <c r="P10" s="379">
        <f t="shared" si="0"/>
        <v>0</v>
      </c>
      <c r="Q10" s="380">
        <f t="shared" si="1"/>
        <v>0</v>
      </c>
      <c r="R10" s="248"/>
      <c r="S10" s="248"/>
      <c r="T10" s="248"/>
      <c r="U10" s="306"/>
    </row>
    <row r="11" spans="1:28" ht="15.75">
      <c r="A11" s="584"/>
      <c r="B11" s="584"/>
      <c r="C11" s="306"/>
      <c r="D11" s="306"/>
      <c r="E11" s="306"/>
      <c r="F11" s="306"/>
      <c r="G11" s="306"/>
      <c r="H11" s="248"/>
      <c r="I11" s="248"/>
      <c r="J11" s="249"/>
      <c r="K11" s="250"/>
      <c r="L11" s="248"/>
      <c r="M11" s="230"/>
      <c r="N11" s="249"/>
      <c r="O11" s="230"/>
      <c r="P11" s="379">
        <f t="shared" si="0"/>
        <v>0</v>
      </c>
      <c r="Q11" s="380">
        <f t="shared" si="1"/>
        <v>0</v>
      </c>
      <c r="R11" s="248"/>
      <c r="S11" s="248"/>
      <c r="T11" s="248"/>
      <c r="U11" s="306"/>
    </row>
    <row r="12" spans="1:28" ht="15.75">
      <c r="A12" s="584"/>
      <c r="B12" s="584"/>
      <c r="C12" s="306"/>
      <c r="D12" s="306"/>
      <c r="E12" s="306"/>
      <c r="F12" s="306"/>
      <c r="G12" s="306"/>
      <c r="H12" s="248"/>
      <c r="I12" s="248"/>
      <c r="J12" s="249"/>
      <c r="K12" s="250"/>
      <c r="L12" s="248"/>
      <c r="M12" s="230"/>
      <c r="N12" s="249"/>
      <c r="O12" s="230"/>
      <c r="P12" s="379">
        <f t="shared" si="0"/>
        <v>0</v>
      </c>
      <c r="Q12" s="380">
        <f t="shared" si="1"/>
        <v>0</v>
      </c>
      <c r="R12" s="248"/>
      <c r="S12" s="248"/>
      <c r="T12" s="248"/>
      <c r="U12" s="306"/>
    </row>
    <row r="13" spans="1:28" ht="15.75">
      <c r="A13" s="584"/>
      <c r="B13" s="585"/>
      <c r="C13" s="306"/>
      <c r="D13" s="306"/>
      <c r="E13" s="306"/>
      <c r="F13" s="306"/>
      <c r="G13" s="306"/>
      <c r="H13" s="248"/>
      <c r="I13" s="248"/>
      <c r="J13" s="249"/>
      <c r="K13" s="250"/>
      <c r="L13" s="248"/>
      <c r="M13" s="230"/>
      <c r="N13" s="249"/>
      <c r="O13" s="230"/>
      <c r="P13" s="379">
        <f t="shared" si="0"/>
        <v>0</v>
      </c>
      <c r="Q13" s="380">
        <f t="shared" si="1"/>
        <v>0</v>
      </c>
      <c r="R13" s="248"/>
      <c r="S13" s="248"/>
      <c r="T13" s="248"/>
      <c r="U13" s="306"/>
    </row>
    <row r="14" spans="1:28" ht="15.75">
      <c r="A14" s="584"/>
      <c r="B14" s="583" t="s">
        <v>1454</v>
      </c>
      <c r="C14" s="306"/>
      <c r="D14" s="306"/>
      <c r="E14" s="306"/>
      <c r="F14" s="306"/>
      <c r="G14" s="306"/>
      <c r="H14" s="248"/>
      <c r="I14" s="248"/>
      <c r="J14" s="249"/>
      <c r="K14" s="250"/>
      <c r="L14" s="248"/>
      <c r="M14" s="230"/>
      <c r="N14" s="249"/>
      <c r="O14" s="230"/>
      <c r="P14" s="379">
        <f t="shared" si="0"/>
        <v>0</v>
      </c>
      <c r="Q14" s="380">
        <f t="shared" si="1"/>
        <v>0</v>
      </c>
      <c r="R14" s="248"/>
      <c r="S14" s="248"/>
      <c r="T14" s="248"/>
      <c r="U14" s="306"/>
    </row>
    <row r="15" spans="1:28" ht="15.75">
      <c r="A15" s="584"/>
      <c r="B15" s="584"/>
      <c r="C15" s="306"/>
      <c r="D15" s="306"/>
      <c r="E15" s="306"/>
      <c r="F15" s="306"/>
      <c r="G15" s="306"/>
      <c r="H15" s="248"/>
      <c r="I15" s="248"/>
      <c r="J15" s="249"/>
      <c r="K15" s="250"/>
      <c r="L15" s="248"/>
      <c r="M15" s="230"/>
      <c r="N15" s="249"/>
      <c r="O15" s="230"/>
      <c r="P15" s="379">
        <f t="shared" si="0"/>
        <v>0</v>
      </c>
      <c r="Q15" s="380">
        <f t="shared" si="1"/>
        <v>0</v>
      </c>
      <c r="R15" s="248"/>
      <c r="S15" s="248"/>
      <c r="T15" s="248"/>
      <c r="U15" s="306"/>
    </row>
    <row r="16" spans="1:28" ht="15.75">
      <c r="A16" s="584"/>
      <c r="B16" s="584"/>
      <c r="C16" s="306"/>
      <c r="D16" s="306"/>
      <c r="E16" s="306"/>
      <c r="F16" s="306"/>
      <c r="G16" s="306"/>
      <c r="H16" s="248"/>
      <c r="I16" s="248"/>
      <c r="J16" s="249"/>
      <c r="K16" s="250"/>
      <c r="L16" s="248"/>
      <c r="M16" s="230"/>
      <c r="N16" s="249"/>
      <c r="O16" s="230"/>
      <c r="P16" s="379">
        <f t="shared" si="0"/>
        <v>0</v>
      </c>
      <c r="Q16" s="380">
        <f t="shared" si="1"/>
        <v>0</v>
      </c>
      <c r="R16" s="248"/>
      <c r="S16" s="248"/>
      <c r="T16" s="248"/>
      <c r="U16" s="306"/>
    </row>
    <row r="17" spans="1:21" ht="15.75">
      <c r="A17" s="584"/>
      <c r="B17" s="584"/>
      <c r="C17" s="306"/>
      <c r="D17" s="306"/>
      <c r="E17" s="306"/>
      <c r="F17" s="306"/>
      <c r="G17" s="345"/>
      <c r="H17" s="248"/>
      <c r="I17" s="248"/>
      <c r="J17" s="248"/>
      <c r="K17" s="248"/>
      <c r="L17" s="248"/>
      <c r="M17" s="230"/>
      <c r="N17" s="248"/>
      <c r="O17" s="230"/>
      <c r="P17" s="379">
        <f t="shared" si="0"/>
        <v>0</v>
      </c>
      <c r="Q17" s="380">
        <f t="shared" si="1"/>
        <v>0</v>
      </c>
      <c r="R17" s="253"/>
      <c r="S17" s="253"/>
      <c r="T17" s="253"/>
      <c r="U17" s="306"/>
    </row>
    <row r="18" spans="1:21" ht="15.75">
      <c r="A18" s="584"/>
      <c r="B18" s="584"/>
      <c r="C18" s="306"/>
      <c r="D18" s="306"/>
      <c r="E18" s="306"/>
      <c r="F18" s="306"/>
      <c r="G18" s="345"/>
      <c r="H18" s="248"/>
      <c r="I18" s="248"/>
      <c r="J18" s="248"/>
      <c r="K18" s="248"/>
      <c r="L18" s="248"/>
      <c r="M18" s="230"/>
      <c r="N18" s="248"/>
      <c r="O18" s="230"/>
      <c r="P18" s="379">
        <f t="shared" si="0"/>
        <v>0</v>
      </c>
      <c r="Q18" s="380">
        <f t="shared" si="1"/>
        <v>0</v>
      </c>
      <c r="R18" s="253"/>
      <c r="S18" s="253"/>
      <c r="T18" s="253"/>
      <c r="U18" s="306"/>
    </row>
    <row r="19" spans="1:21" ht="15.75">
      <c r="A19" s="584"/>
      <c r="B19" s="585"/>
      <c r="C19" s="306"/>
      <c r="D19" s="306"/>
      <c r="E19" s="306"/>
      <c r="F19" s="306"/>
      <c r="G19" s="306"/>
      <c r="H19" s="248"/>
      <c r="I19" s="346"/>
      <c r="J19" s="248"/>
      <c r="K19" s="346"/>
      <c r="L19" s="248"/>
      <c r="M19" s="230"/>
      <c r="N19" s="248"/>
      <c r="O19" s="230"/>
      <c r="P19" s="379">
        <f t="shared" si="0"/>
        <v>0</v>
      </c>
      <c r="Q19" s="380">
        <f t="shared" si="1"/>
        <v>0</v>
      </c>
      <c r="R19" s="248"/>
      <c r="S19" s="248"/>
      <c r="T19" s="248"/>
      <c r="U19" s="306"/>
    </row>
    <row r="20" spans="1:21" ht="15.75">
      <c r="A20" s="584"/>
      <c r="B20" s="583" t="s">
        <v>1455</v>
      </c>
      <c r="C20" s="306"/>
      <c r="D20" s="306"/>
      <c r="E20" s="306"/>
      <c r="F20" s="306"/>
      <c r="G20" s="306"/>
      <c r="H20" s="248"/>
      <c r="I20" s="346"/>
      <c r="J20" s="248"/>
      <c r="K20" s="346"/>
      <c r="L20" s="248"/>
      <c r="M20" s="230"/>
      <c r="N20" s="248"/>
      <c r="O20" s="230"/>
      <c r="P20" s="379">
        <f t="shared" si="0"/>
        <v>0</v>
      </c>
      <c r="Q20" s="380">
        <f t="shared" si="1"/>
        <v>0</v>
      </c>
      <c r="R20" s="248"/>
      <c r="S20" s="248"/>
      <c r="T20" s="248"/>
      <c r="U20" s="306"/>
    </row>
    <row r="21" spans="1:21" ht="15.75">
      <c r="A21" s="584"/>
      <c r="B21" s="584"/>
      <c r="C21" s="306"/>
      <c r="D21" s="306"/>
      <c r="E21" s="306"/>
      <c r="F21" s="306"/>
      <c r="G21" s="248"/>
      <c r="H21" s="249"/>
      <c r="I21" s="248"/>
      <c r="J21" s="249"/>
      <c r="K21" s="248"/>
      <c r="L21" s="249"/>
      <c r="M21" s="230"/>
      <c r="N21" s="249"/>
      <c r="O21" s="230"/>
      <c r="P21" s="379">
        <f t="shared" si="0"/>
        <v>0</v>
      </c>
      <c r="Q21" s="380">
        <f t="shared" si="1"/>
        <v>0</v>
      </c>
      <c r="R21" s="248"/>
      <c r="S21" s="248"/>
      <c r="T21" s="248"/>
      <c r="U21" s="248"/>
    </row>
    <row r="22" spans="1:21" ht="15.75">
      <c r="A22" s="584"/>
      <c r="B22" s="584"/>
      <c r="C22" s="306"/>
      <c r="D22" s="306"/>
      <c r="E22" s="306"/>
      <c r="F22" s="306"/>
      <c r="G22" s="248"/>
      <c r="H22" s="249"/>
      <c r="I22" s="248"/>
      <c r="J22" s="249"/>
      <c r="K22" s="248"/>
      <c r="L22" s="249"/>
      <c r="M22" s="230"/>
      <c r="N22" s="249"/>
      <c r="O22" s="230"/>
      <c r="P22" s="379">
        <f t="shared" si="0"/>
        <v>0</v>
      </c>
      <c r="Q22" s="380">
        <f t="shared" si="1"/>
        <v>0</v>
      </c>
      <c r="R22" s="248"/>
      <c r="S22" s="248"/>
      <c r="T22" s="248"/>
      <c r="U22" s="248"/>
    </row>
    <row r="23" spans="1:21" ht="15.75">
      <c r="A23" s="584"/>
      <c r="B23" s="584"/>
      <c r="C23" s="306"/>
      <c r="D23" s="306"/>
      <c r="E23" s="306"/>
      <c r="F23" s="306"/>
      <c r="G23" s="248"/>
      <c r="H23" s="249"/>
      <c r="I23" s="248"/>
      <c r="J23" s="249"/>
      <c r="K23" s="248"/>
      <c r="L23" s="249"/>
      <c r="M23" s="230"/>
      <c r="N23" s="249"/>
      <c r="O23" s="230"/>
      <c r="P23" s="379">
        <f t="shared" si="0"/>
        <v>0</v>
      </c>
      <c r="Q23" s="380">
        <f t="shared" si="1"/>
        <v>0</v>
      </c>
      <c r="R23" s="248"/>
      <c r="S23" s="248"/>
      <c r="T23" s="248"/>
      <c r="U23" s="248"/>
    </row>
    <row r="24" spans="1:21" ht="15.75">
      <c r="A24" s="584"/>
      <c r="B24" s="584"/>
      <c r="C24" s="306"/>
      <c r="D24" s="306"/>
      <c r="E24" s="306"/>
      <c r="F24" s="306"/>
      <c r="G24" s="248"/>
      <c r="H24" s="249"/>
      <c r="I24" s="248"/>
      <c r="J24" s="249"/>
      <c r="K24" s="248"/>
      <c r="L24" s="249"/>
      <c r="M24" s="230"/>
      <c r="N24" s="249"/>
      <c r="O24" s="230"/>
      <c r="P24" s="379">
        <f t="shared" si="0"/>
        <v>0</v>
      </c>
      <c r="Q24" s="380">
        <f t="shared" si="1"/>
        <v>0</v>
      </c>
      <c r="R24" s="248"/>
      <c r="S24" s="248"/>
      <c r="T24" s="248"/>
      <c r="U24" s="248"/>
    </row>
    <row r="25" spans="1:21" ht="15.75">
      <c r="A25" s="584"/>
      <c r="B25" s="584"/>
      <c r="C25" s="306"/>
      <c r="D25" s="306"/>
      <c r="E25" s="306"/>
      <c r="F25" s="306"/>
      <c r="G25" s="248"/>
      <c r="H25" s="249"/>
      <c r="I25" s="248"/>
      <c r="J25" s="249"/>
      <c r="K25" s="248"/>
      <c r="L25" s="249"/>
      <c r="M25" s="230"/>
      <c r="N25" s="249"/>
      <c r="O25" s="230"/>
      <c r="P25" s="379">
        <f t="shared" si="0"/>
        <v>0</v>
      </c>
      <c r="Q25" s="380">
        <f t="shared" si="1"/>
        <v>0</v>
      </c>
      <c r="R25" s="248"/>
      <c r="S25" s="248"/>
      <c r="T25" s="248"/>
      <c r="U25" s="248"/>
    </row>
    <row r="26" spans="1:21" ht="15.75">
      <c r="A26" s="584"/>
      <c r="B26" s="584"/>
      <c r="C26" s="247"/>
      <c r="D26" s="247"/>
      <c r="E26" s="306"/>
      <c r="F26" s="306"/>
      <c r="G26" s="306"/>
      <c r="H26" s="249"/>
      <c r="I26" s="252"/>
      <c r="J26" s="249"/>
      <c r="K26" s="252"/>
      <c r="L26" s="249"/>
      <c r="M26" s="230"/>
      <c r="N26" s="249"/>
      <c r="O26" s="230"/>
      <c r="P26" s="379">
        <f t="shared" si="0"/>
        <v>0</v>
      </c>
      <c r="Q26" s="380">
        <f t="shared" si="1"/>
        <v>0</v>
      </c>
      <c r="R26" s="248"/>
      <c r="S26" s="248"/>
      <c r="T26" s="248"/>
      <c r="U26" s="306"/>
    </row>
    <row r="27" spans="1:21" ht="15.75">
      <c r="A27" s="584"/>
      <c r="B27" s="585"/>
      <c r="C27" s="247"/>
      <c r="D27" s="247"/>
      <c r="E27" s="306"/>
      <c r="F27" s="306"/>
      <c r="G27" s="276"/>
      <c r="H27" s="249"/>
      <c r="I27" s="248"/>
      <c r="J27" s="249"/>
      <c r="K27" s="248"/>
      <c r="L27" s="249"/>
      <c r="M27" s="230"/>
      <c r="N27" s="249"/>
      <c r="O27" s="230"/>
      <c r="P27" s="379">
        <f t="shared" si="0"/>
        <v>0</v>
      </c>
      <c r="Q27" s="380">
        <f t="shared" si="1"/>
        <v>0</v>
      </c>
      <c r="R27" s="248"/>
      <c r="S27" s="248"/>
      <c r="T27" s="248"/>
      <c r="U27" s="306"/>
    </row>
    <row r="28" spans="1:21" ht="15.75" customHeight="1">
      <c r="A28" s="584"/>
      <c r="B28" s="586" t="s">
        <v>1504</v>
      </c>
      <c r="C28" s="247"/>
      <c r="D28" s="247"/>
      <c r="E28" s="306"/>
      <c r="F28" s="306"/>
      <c r="G28" s="306"/>
      <c r="H28" s="248"/>
      <c r="I28" s="248"/>
      <c r="J28" s="205"/>
      <c r="K28" s="248"/>
      <c r="L28" s="248"/>
      <c r="M28" s="230"/>
      <c r="N28" s="248"/>
      <c r="O28" s="230"/>
      <c r="P28" s="379">
        <f t="shared" si="0"/>
        <v>0</v>
      </c>
      <c r="Q28" s="380">
        <f t="shared" si="1"/>
        <v>0</v>
      </c>
      <c r="R28" s="248"/>
      <c r="S28" s="248"/>
      <c r="T28" s="248"/>
      <c r="U28" s="306"/>
    </row>
    <row r="29" spans="1:21" ht="15.75">
      <c r="A29" s="584"/>
      <c r="B29" s="586"/>
      <c r="C29" s="247"/>
      <c r="D29" s="247"/>
      <c r="E29" s="306"/>
      <c r="F29" s="306"/>
      <c r="G29" s="306"/>
      <c r="H29" s="248"/>
      <c r="I29" s="248"/>
      <c r="J29" s="205"/>
      <c r="K29" s="248"/>
      <c r="L29" s="248"/>
      <c r="M29" s="230"/>
      <c r="N29" s="248"/>
      <c r="O29" s="230"/>
      <c r="P29" s="379">
        <f t="shared" si="0"/>
        <v>0</v>
      </c>
      <c r="Q29" s="380">
        <f t="shared" si="1"/>
        <v>0</v>
      </c>
      <c r="R29" s="248"/>
      <c r="S29" s="248"/>
      <c r="T29" s="248"/>
      <c r="U29" s="306"/>
    </row>
    <row r="30" spans="1:21" ht="15.75">
      <c r="A30" s="584"/>
      <c r="B30" s="586"/>
      <c r="C30" s="247"/>
      <c r="D30" s="247"/>
      <c r="E30" s="306"/>
      <c r="F30" s="306"/>
      <c r="G30" s="306"/>
      <c r="H30" s="248"/>
      <c r="I30" s="248"/>
      <c r="J30" s="205"/>
      <c r="K30" s="248"/>
      <c r="L30" s="248"/>
      <c r="M30" s="230"/>
      <c r="N30" s="248"/>
      <c r="O30" s="230"/>
      <c r="P30" s="379">
        <f t="shared" si="0"/>
        <v>0</v>
      </c>
      <c r="Q30" s="380">
        <f t="shared" si="1"/>
        <v>0</v>
      </c>
      <c r="R30" s="248"/>
      <c r="S30" s="248"/>
      <c r="T30" s="248"/>
      <c r="U30" s="306"/>
    </row>
    <row r="31" spans="1:21" ht="15.75">
      <c r="A31" s="584"/>
      <c r="B31" s="586"/>
      <c r="C31" s="247"/>
      <c r="D31" s="247"/>
      <c r="E31" s="306"/>
      <c r="F31" s="306"/>
      <c r="G31" s="306"/>
      <c r="H31" s="248"/>
      <c r="I31" s="248"/>
      <c r="J31" s="205"/>
      <c r="K31" s="248"/>
      <c r="L31" s="248"/>
      <c r="M31" s="230"/>
      <c r="N31" s="248"/>
      <c r="O31" s="230"/>
      <c r="P31" s="379"/>
      <c r="Q31" s="380"/>
      <c r="R31" s="248"/>
      <c r="S31" s="248"/>
      <c r="T31" s="248"/>
      <c r="U31" s="306"/>
    </row>
    <row r="32" spans="1:21" ht="15.75">
      <c r="A32" s="584"/>
      <c r="B32" s="586"/>
      <c r="C32" s="247"/>
      <c r="D32" s="247"/>
      <c r="E32" s="306"/>
      <c r="F32" s="306"/>
      <c r="G32" s="306"/>
      <c r="H32" s="248"/>
      <c r="I32" s="248"/>
      <c r="J32" s="205"/>
      <c r="K32" s="248"/>
      <c r="L32" s="248"/>
      <c r="M32" s="230"/>
      <c r="N32" s="248"/>
      <c r="O32" s="230"/>
      <c r="P32" s="379"/>
      <c r="Q32" s="380"/>
      <c r="R32" s="248"/>
      <c r="S32" s="248"/>
      <c r="T32" s="248"/>
      <c r="U32" s="306"/>
    </row>
    <row r="33" spans="1:21" ht="15.75">
      <c r="A33" s="584"/>
      <c r="B33" s="586"/>
      <c r="C33" s="247"/>
      <c r="D33" s="247"/>
      <c r="E33" s="306"/>
      <c r="F33" s="306"/>
      <c r="G33" s="306"/>
      <c r="H33" s="248"/>
      <c r="I33" s="248"/>
      <c r="J33" s="205"/>
      <c r="K33" s="248"/>
      <c r="L33" s="248"/>
      <c r="M33" s="230"/>
      <c r="N33" s="248"/>
      <c r="O33" s="230"/>
      <c r="P33" s="379">
        <f t="shared" si="0"/>
        <v>0</v>
      </c>
      <c r="Q33" s="380">
        <f t="shared" si="1"/>
        <v>0</v>
      </c>
      <c r="R33" s="248"/>
      <c r="S33" s="248"/>
      <c r="T33" s="248"/>
      <c r="U33" s="306"/>
    </row>
    <row r="34" spans="1:21" ht="15.75">
      <c r="A34" s="584"/>
      <c r="B34" s="586"/>
      <c r="C34" s="247"/>
      <c r="D34" s="247"/>
      <c r="E34" s="306"/>
      <c r="F34" s="306"/>
      <c r="G34" s="306"/>
      <c r="H34" s="248"/>
      <c r="I34" s="248"/>
      <c r="J34" s="205"/>
      <c r="K34" s="248"/>
      <c r="L34" s="248"/>
      <c r="M34" s="230"/>
      <c r="N34" s="248"/>
      <c r="O34" s="230"/>
      <c r="P34" s="379">
        <f t="shared" si="0"/>
        <v>0</v>
      </c>
      <c r="Q34" s="380">
        <f t="shared" si="1"/>
        <v>0</v>
      </c>
      <c r="R34" s="248"/>
      <c r="S34" s="248"/>
      <c r="T34" s="248"/>
      <c r="U34" s="306"/>
    </row>
    <row r="35" spans="1:21" ht="15.75">
      <c r="A35" s="584"/>
      <c r="B35" s="586"/>
      <c r="C35" s="247"/>
      <c r="D35" s="247"/>
      <c r="E35" s="306"/>
      <c r="F35" s="306"/>
      <c r="G35" s="306"/>
      <c r="H35" s="248"/>
      <c r="I35" s="248"/>
      <c r="J35" s="205"/>
      <c r="K35" s="248"/>
      <c r="L35" s="248"/>
      <c r="M35" s="230"/>
      <c r="N35" s="248"/>
      <c r="O35" s="230"/>
      <c r="P35" s="379">
        <f t="shared" si="0"/>
        <v>0</v>
      </c>
      <c r="Q35" s="380">
        <f t="shared" si="1"/>
        <v>0</v>
      </c>
      <c r="R35" s="248"/>
      <c r="S35" s="248"/>
      <c r="T35" s="248"/>
      <c r="U35" s="306"/>
    </row>
    <row r="36" spans="1:21" ht="15.75">
      <c r="A36" s="584"/>
      <c r="B36" s="586"/>
      <c r="C36" s="247"/>
      <c r="D36" s="247"/>
      <c r="E36" s="306"/>
      <c r="F36" s="306"/>
      <c r="G36" s="306"/>
      <c r="H36" s="248"/>
      <c r="I36" s="248"/>
      <c r="J36" s="205"/>
      <c r="K36" s="248"/>
      <c r="L36" s="248"/>
      <c r="M36" s="230"/>
      <c r="N36" s="248"/>
      <c r="O36" s="230"/>
      <c r="P36" s="379">
        <f t="shared" si="0"/>
        <v>0</v>
      </c>
      <c r="Q36" s="380">
        <f t="shared" si="1"/>
        <v>0</v>
      </c>
      <c r="R36" s="248"/>
      <c r="S36" s="248"/>
      <c r="T36" s="248"/>
      <c r="U36" s="306"/>
    </row>
    <row r="37" spans="1:21" ht="15.75">
      <c r="A37" s="584"/>
      <c r="B37" s="586"/>
      <c r="C37" s="247"/>
      <c r="D37" s="247"/>
      <c r="E37" s="306"/>
      <c r="F37" s="306"/>
      <c r="G37" s="306"/>
      <c r="H37" s="248"/>
      <c r="I37" s="248"/>
      <c r="J37" s="205"/>
      <c r="K37" s="248"/>
      <c r="L37" s="248"/>
      <c r="M37" s="230"/>
      <c r="N37" s="248"/>
      <c r="O37" s="230"/>
      <c r="P37" s="379">
        <f t="shared" si="0"/>
        <v>0</v>
      </c>
      <c r="Q37" s="380">
        <f t="shared" si="1"/>
        <v>0</v>
      </c>
      <c r="R37" s="248"/>
      <c r="S37" s="248"/>
      <c r="T37" s="248"/>
      <c r="U37" s="306"/>
    </row>
    <row r="38" spans="1:21" ht="15.75">
      <c r="A38" s="584"/>
      <c r="B38" s="586"/>
      <c r="C38" s="247"/>
      <c r="D38" s="247"/>
      <c r="E38" s="306"/>
      <c r="F38" s="306"/>
      <c r="G38" s="306"/>
      <c r="H38" s="248"/>
      <c r="I38" s="248"/>
      <c r="J38" s="205"/>
      <c r="K38" s="248"/>
      <c r="L38" s="248"/>
      <c r="M38" s="230"/>
      <c r="N38" s="248"/>
      <c r="O38" s="230"/>
      <c r="P38" s="379">
        <f t="shared" si="0"/>
        <v>0</v>
      </c>
      <c r="Q38" s="380">
        <f t="shared" si="1"/>
        <v>0</v>
      </c>
      <c r="R38" s="248"/>
      <c r="S38" s="248"/>
      <c r="T38" s="248"/>
      <c r="U38" s="306"/>
    </row>
    <row r="39" spans="1:21" ht="15.75">
      <c r="A39" s="584"/>
      <c r="B39" s="586" t="s">
        <v>1456</v>
      </c>
      <c r="C39" s="247"/>
      <c r="D39" s="247"/>
      <c r="E39" s="306"/>
      <c r="F39" s="306"/>
      <c r="G39" s="306"/>
      <c r="H39" s="248"/>
      <c r="I39" s="248"/>
      <c r="J39" s="205"/>
      <c r="K39" s="248"/>
      <c r="L39" s="248"/>
      <c r="M39" s="230"/>
      <c r="N39" s="248"/>
      <c r="O39" s="230"/>
      <c r="P39" s="379">
        <f t="shared" si="0"/>
        <v>0</v>
      </c>
      <c r="Q39" s="380">
        <f t="shared" si="1"/>
        <v>0</v>
      </c>
      <c r="R39" s="248"/>
      <c r="S39" s="248"/>
      <c r="T39" s="248"/>
      <c r="U39" s="306"/>
    </row>
    <row r="40" spans="1:21" ht="15.75">
      <c r="A40" s="584"/>
      <c r="B40" s="586"/>
      <c r="C40" s="306"/>
      <c r="D40" s="306"/>
      <c r="E40" s="306"/>
      <c r="F40" s="306"/>
      <c r="G40" s="306"/>
      <c r="H40" s="248"/>
      <c r="I40" s="248"/>
      <c r="J40" s="205"/>
      <c r="K40" s="248"/>
      <c r="L40" s="248"/>
      <c r="M40" s="230"/>
      <c r="N40" s="248"/>
      <c r="O40" s="230"/>
      <c r="P40" s="379">
        <f t="shared" si="0"/>
        <v>0</v>
      </c>
      <c r="Q40" s="380">
        <f t="shared" si="1"/>
        <v>0</v>
      </c>
      <c r="R40" s="248"/>
      <c r="S40" s="248"/>
      <c r="T40" s="248"/>
      <c r="U40" s="306"/>
    </row>
    <row r="41" spans="1:21" ht="15.75">
      <c r="A41" s="584"/>
      <c r="B41" s="586"/>
      <c r="C41" s="306"/>
      <c r="D41" s="306"/>
      <c r="E41" s="306"/>
      <c r="F41" s="306"/>
      <c r="G41" s="306"/>
      <c r="H41" s="248"/>
      <c r="I41" s="248"/>
      <c r="J41" s="205"/>
      <c r="K41" s="248"/>
      <c r="L41" s="248"/>
      <c r="M41" s="230"/>
      <c r="N41" s="248"/>
      <c r="O41" s="230"/>
      <c r="P41" s="379">
        <f t="shared" si="0"/>
        <v>0</v>
      </c>
      <c r="Q41" s="380">
        <f t="shared" si="1"/>
        <v>0</v>
      </c>
      <c r="R41" s="248"/>
      <c r="S41" s="248"/>
      <c r="T41" s="248"/>
      <c r="U41" s="306"/>
    </row>
    <row r="42" spans="1:21" ht="15.75">
      <c r="A42" s="584"/>
      <c r="B42" s="586"/>
      <c r="C42" s="306"/>
      <c r="D42" s="306"/>
      <c r="E42" s="306"/>
      <c r="F42" s="306"/>
      <c r="G42" s="306"/>
      <c r="H42" s="248"/>
      <c r="I42" s="248"/>
      <c r="J42" s="205"/>
      <c r="K42" s="248"/>
      <c r="L42" s="248"/>
      <c r="M42" s="230"/>
      <c r="N42" s="248"/>
      <c r="O42" s="230"/>
      <c r="P42" s="379">
        <f t="shared" si="0"/>
        <v>0</v>
      </c>
      <c r="Q42" s="380">
        <f t="shared" si="1"/>
        <v>0</v>
      </c>
      <c r="R42" s="248"/>
      <c r="S42" s="248"/>
      <c r="T42" s="248"/>
      <c r="U42" s="306"/>
    </row>
    <row r="43" spans="1:21" ht="15.75">
      <c r="A43" s="584"/>
      <c r="B43" s="586"/>
      <c r="C43" s="306"/>
      <c r="D43" s="306"/>
      <c r="E43" s="306"/>
      <c r="F43" s="306"/>
      <c r="G43" s="306"/>
      <c r="H43" s="248"/>
      <c r="I43" s="248"/>
      <c r="J43" s="205"/>
      <c r="K43" s="248"/>
      <c r="L43" s="248"/>
      <c r="M43" s="230"/>
      <c r="N43" s="248"/>
      <c r="O43" s="230"/>
      <c r="P43" s="379">
        <f t="shared" si="0"/>
        <v>0</v>
      </c>
      <c r="Q43" s="380">
        <f t="shared" si="1"/>
        <v>0</v>
      </c>
      <c r="R43" s="248"/>
      <c r="S43" s="248"/>
      <c r="T43" s="248"/>
      <c r="U43" s="306"/>
    </row>
    <row r="44" spans="1:21" ht="15.75">
      <c r="A44" s="584"/>
      <c r="B44" s="586"/>
      <c r="C44" s="306"/>
      <c r="D44" s="306"/>
      <c r="E44" s="306"/>
      <c r="F44" s="306"/>
      <c r="G44" s="306"/>
      <c r="H44" s="248"/>
      <c r="I44" s="248"/>
      <c r="J44" s="205"/>
      <c r="K44" s="248"/>
      <c r="L44" s="248"/>
      <c r="M44" s="230"/>
      <c r="N44" s="248"/>
      <c r="O44" s="230"/>
      <c r="P44" s="379">
        <f t="shared" si="0"/>
        <v>0</v>
      </c>
      <c r="Q44" s="380">
        <f t="shared" si="1"/>
        <v>0</v>
      </c>
      <c r="R44" s="248"/>
      <c r="S44" s="248"/>
      <c r="T44" s="248"/>
      <c r="U44" s="306"/>
    </row>
    <row r="45" spans="1:21" ht="15.75">
      <c r="A45" s="584"/>
      <c r="B45" s="586"/>
      <c r="C45" s="306"/>
      <c r="D45" s="306"/>
      <c r="E45" s="306"/>
      <c r="F45" s="306"/>
      <c r="G45" s="306"/>
      <c r="H45" s="248"/>
      <c r="I45" s="248"/>
      <c r="J45" s="205"/>
      <c r="K45" s="248"/>
      <c r="L45" s="248"/>
      <c r="M45" s="230"/>
      <c r="N45" s="248"/>
      <c r="O45" s="230"/>
      <c r="P45" s="379">
        <f t="shared" si="0"/>
        <v>0</v>
      </c>
      <c r="Q45" s="380">
        <f t="shared" si="1"/>
        <v>0</v>
      </c>
      <c r="R45" s="248"/>
      <c r="S45" s="248"/>
      <c r="T45" s="248"/>
      <c r="U45" s="306"/>
    </row>
    <row r="46" spans="1:21" ht="15.75">
      <c r="A46" s="584"/>
      <c r="B46" s="586"/>
      <c r="C46" s="306"/>
      <c r="D46" s="306"/>
      <c r="E46" s="306"/>
      <c r="F46" s="306"/>
      <c r="G46" s="306"/>
      <c r="H46" s="248"/>
      <c r="I46" s="248"/>
      <c r="J46" s="205"/>
      <c r="K46" s="248"/>
      <c r="L46" s="248"/>
      <c r="M46" s="230"/>
      <c r="N46" s="248"/>
      <c r="O46" s="230"/>
      <c r="P46" s="379">
        <f t="shared" si="0"/>
        <v>0</v>
      </c>
      <c r="Q46" s="380">
        <f t="shared" si="1"/>
        <v>0</v>
      </c>
      <c r="R46" s="248"/>
      <c r="S46" s="248"/>
      <c r="T46" s="248"/>
      <c r="U46" s="306"/>
    </row>
    <row r="47" spans="1:21" ht="15.75">
      <c r="A47" s="291"/>
      <c r="B47" s="292"/>
      <c r="C47" s="291" t="s">
        <v>1377</v>
      </c>
      <c r="D47" s="292"/>
      <c r="E47" s="292"/>
      <c r="F47" s="292"/>
      <c r="G47" s="293"/>
      <c r="H47" s="254">
        <f t="shared" ref="H47:O47" si="2">SUM(H8:H46)</f>
        <v>0</v>
      </c>
      <c r="I47" s="254">
        <f t="shared" si="2"/>
        <v>0</v>
      </c>
      <c r="J47" s="254">
        <f t="shared" si="2"/>
        <v>0</v>
      </c>
      <c r="K47" s="254">
        <f t="shared" si="2"/>
        <v>0</v>
      </c>
      <c r="L47" s="254">
        <f t="shared" si="2"/>
        <v>0</v>
      </c>
      <c r="M47" s="254">
        <f t="shared" si="2"/>
        <v>0</v>
      </c>
      <c r="N47" s="254">
        <f t="shared" si="2"/>
        <v>0</v>
      </c>
      <c r="O47" s="254">
        <f t="shared" si="2"/>
        <v>0</v>
      </c>
      <c r="P47" s="254">
        <f>SUM(P8:P46)</f>
        <v>0</v>
      </c>
      <c r="Q47" s="254">
        <f>SUM(Q8:Q46)</f>
        <v>0</v>
      </c>
      <c r="R47" s="255"/>
      <c r="S47" s="255"/>
      <c r="T47" s="255"/>
      <c r="U47" s="255"/>
    </row>
    <row r="48" spans="1:21" ht="15.75">
      <c r="A48" s="256"/>
      <c r="B48" s="257"/>
      <c r="C48" s="257"/>
      <c r="D48" s="257"/>
      <c r="E48" s="257"/>
      <c r="F48" s="258"/>
      <c r="G48" s="257"/>
      <c r="H48" s="257"/>
      <c r="I48" s="257"/>
      <c r="J48" s="257"/>
      <c r="K48" s="257"/>
      <c r="L48" s="257"/>
      <c r="M48" s="257"/>
      <c r="N48" s="257"/>
      <c r="O48" s="257"/>
      <c r="P48" s="382"/>
      <c r="Q48" s="382"/>
      <c r="R48" s="257"/>
      <c r="S48" s="257"/>
      <c r="T48" s="257"/>
      <c r="U48" s="257"/>
    </row>
    <row r="49" spans="1:21" ht="15.75">
      <c r="A49" s="256"/>
      <c r="B49" s="257"/>
      <c r="C49" s="257"/>
      <c r="D49" s="257"/>
      <c r="E49" s="257"/>
      <c r="F49" s="258"/>
      <c r="G49" s="257"/>
      <c r="H49" s="257"/>
      <c r="I49" s="257"/>
      <c r="J49" s="257"/>
      <c r="K49" s="257"/>
      <c r="L49" s="257"/>
      <c r="M49" s="257"/>
      <c r="N49" s="257"/>
      <c r="O49" s="257"/>
      <c r="P49" s="382"/>
      <c r="Q49" s="382"/>
      <c r="R49" s="257"/>
      <c r="S49" s="257"/>
      <c r="T49" s="257"/>
      <c r="U49" s="257"/>
    </row>
    <row r="50" spans="1:21" ht="15.75">
      <c r="A50" s="256"/>
      <c r="B50" s="257"/>
      <c r="C50" s="257"/>
      <c r="D50" s="257"/>
      <c r="E50" s="257"/>
      <c r="F50" s="258"/>
      <c r="G50" s="257"/>
      <c r="H50" s="257"/>
      <c r="I50" s="257"/>
      <c r="J50" s="257"/>
      <c r="K50" s="257"/>
      <c r="L50" s="257"/>
      <c r="M50" s="257"/>
      <c r="N50" s="257"/>
      <c r="O50" s="257"/>
      <c r="P50" s="382"/>
      <c r="Q50" s="382"/>
      <c r="R50" s="257"/>
      <c r="S50" s="257"/>
      <c r="T50" s="257"/>
      <c r="U50" s="257"/>
    </row>
    <row r="51" spans="1:21" ht="15.75">
      <c r="A51" s="256"/>
      <c r="B51" s="257"/>
      <c r="C51" s="257"/>
      <c r="D51" s="257"/>
      <c r="E51" s="257"/>
      <c r="F51" s="258"/>
      <c r="G51" s="257"/>
      <c r="H51" s="257"/>
      <c r="I51" s="257"/>
      <c r="J51" s="257"/>
      <c r="K51" s="257"/>
      <c r="L51" s="257"/>
      <c r="M51" s="257"/>
      <c r="N51" s="257"/>
      <c r="O51" s="257"/>
      <c r="P51" s="382"/>
      <c r="Q51" s="382"/>
      <c r="R51" s="257"/>
      <c r="S51" s="257"/>
      <c r="T51" s="257"/>
      <c r="U51" s="257"/>
    </row>
    <row r="52" spans="1:21" ht="15.75">
      <c r="A52" s="256"/>
      <c r="B52" s="257"/>
      <c r="C52" s="257"/>
      <c r="D52" s="257"/>
      <c r="E52" s="257"/>
      <c r="F52" s="258"/>
      <c r="G52" s="257"/>
      <c r="H52" s="257"/>
      <c r="I52" s="257"/>
      <c r="J52" s="257"/>
      <c r="K52" s="257"/>
      <c r="L52" s="257"/>
      <c r="M52" s="257"/>
      <c r="N52" s="257"/>
      <c r="O52" s="257"/>
      <c r="P52" s="382"/>
      <c r="Q52" s="382"/>
      <c r="R52" s="257"/>
      <c r="S52" s="257"/>
      <c r="T52" s="257"/>
      <c r="U52" s="257"/>
    </row>
    <row r="53" spans="1:21" ht="15.75">
      <c r="A53" s="256"/>
      <c r="B53" s="257"/>
      <c r="C53" s="257"/>
      <c r="D53" s="257"/>
      <c r="E53" s="257"/>
      <c r="F53" s="258"/>
      <c r="G53" s="257"/>
      <c r="H53" s="257"/>
      <c r="I53" s="257"/>
      <c r="J53" s="257"/>
      <c r="K53" s="257"/>
      <c r="L53" s="257"/>
      <c r="M53" s="257"/>
      <c r="N53" s="257"/>
      <c r="O53" s="257"/>
      <c r="P53" s="382"/>
      <c r="Q53" s="382"/>
      <c r="R53" s="257"/>
      <c r="S53" s="257"/>
      <c r="T53" s="257"/>
      <c r="U53" s="257"/>
    </row>
    <row r="54" spans="1:21" ht="15">
      <c r="C54" s="500"/>
    </row>
    <row r="66" spans="1:6">
      <c r="A66" s="251"/>
      <c r="F66" s="251"/>
    </row>
    <row r="67" spans="1:6">
      <c r="A67" s="251"/>
      <c r="F67" s="251"/>
    </row>
    <row r="68" spans="1:6">
      <c r="A68" s="251"/>
      <c r="F68" s="251"/>
    </row>
    <row r="69" spans="1:6">
      <c r="A69" s="251"/>
      <c r="F69" s="251"/>
    </row>
    <row r="70" spans="1:6">
      <c r="A70" s="251"/>
      <c r="F70" s="251"/>
    </row>
    <row r="71" spans="1:6">
      <c r="A71" s="251"/>
      <c r="F71" s="251"/>
    </row>
    <row r="72" spans="1:6">
      <c r="A72" s="251"/>
      <c r="F72" s="251"/>
    </row>
    <row r="73" spans="1:6">
      <c r="A73" s="251"/>
      <c r="F73" s="251"/>
    </row>
    <row r="74" spans="1:6">
      <c r="A74" s="251"/>
      <c r="F74" s="251"/>
    </row>
    <row r="75" spans="1:6">
      <c r="A75" s="251"/>
      <c r="F75" s="251"/>
    </row>
    <row r="76" spans="1:6">
      <c r="A76" s="251"/>
      <c r="F76" s="251"/>
    </row>
    <row r="77" spans="1:6">
      <c r="A77" s="251"/>
      <c r="F77" s="251"/>
    </row>
    <row r="78" spans="1:6">
      <c r="A78" s="251"/>
      <c r="F78" s="251"/>
    </row>
    <row r="79" spans="1:6">
      <c r="A79" s="251"/>
      <c r="F79" s="251"/>
    </row>
    <row r="80" spans="1:6">
      <c r="A80" s="251"/>
      <c r="F80" s="251"/>
    </row>
    <row r="81" spans="1:6">
      <c r="A81" s="251"/>
      <c r="F81" s="251"/>
    </row>
    <row r="82" spans="1:6">
      <c r="A82" s="251"/>
      <c r="F82" s="251"/>
    </row>
    <row r="83" spans="1:6">
      <c r="A83" s="251"/>
      <c r="F83" s="251"/>
    </row>
    <row r="84" spans="1:6">
      <c r="A84" s="251"/>
      <c r="F84" s="251"/>
    </row>
    <row r="85" spans="1:6">
      <c r="A85" s="251"/>
      <c r="F85" s="251"/>
    </row>
    <row r="86" spans="1:6">
      <c r="A86" s="251"/>
      <c r="F86" s="251"/>
    </row>
    <row r="87" spans="1:6">
      <c r="A87" s="251"/>
      <c r="F87" s="251"/>
    </row>
    <row r="88" spans="1:6">
      <c r="A88" s="251"/>
      <c r="F88" s="251"/>
    </row>
    <row r="89" spans="1:6">
      <c r="A89" s="251"/>
      <c r="F89" s="251"/>
    </row>
    <row r="90" spans="1:6">
      <c r="A90" s="251"/>
      <c r="F90" s="251"/>
    </row>
    <row r="91" spans="1:6">
      <c r="A91" s="251"/>
      <c r="F91" s="251"/>
    </row>
    <row r="92" spans="1:6">
      <c r="A92" s="251"/>
      <c r="F92" s="251"/>
    </row>
    <row r="93" spans="1:6">
      <c r="A93" s="251"/>
      <c r="F93" s="251"/>
    </row>
    <row r="94" spans="1:6">
      <c r="A94" s="251"/>
      <c r="F94" s="251"/>
    </row>
    <row r="95" spans="1:6">
      <c r="A95" s="251"/>
      <c r="F95" s="251"/>
    </row>
    <row r="96" spans="1:6">
      <c r="A96" s="251"/>
      <c r="F96" s="251"/>
    </row>
    <row r="97" spans="1:6">
      <c r="A97" s="251"/>
      <c r="F97" s="251"/>
    </row>
    <row r="98" spans="1:6">
      <c r="A98" s="251"/>
      <c r="F98" s="251"/>
    </row>
    <row r="99" spans="1:6">
      <c r="A99" s="251"/>
      <c r="F99" s="251"/>
    </row>
    <row r="100" spans="1:6">
      <c r="A100" s="251"/>
      <c r="F100" s="251"/>
    </row>
    <row r="101" spans="1:6">
      <c r="A101" s="251"/>
      <c r="F101" s="251"/>
    </row>
    <row r="102" spans="1:6">
      <c r="A102" s="251"/>
      <c r="F102" s="251"/>
    </row>
    <row r="103" spans="1:6">
      <c r="A103" s="251"/>
      <c r="F103" s="251"/>
    </row>
    <row r="104" spans="1:6">
      <c r="A104" s="251"/>
      <c r="F104" s="251"/>
    </row>
    <row r="105" spans="1:6">
      <c r="A105" s="251"/>
      <c r="F105" s="251"/>
    </row>
    <row r="106" spans="1:6">
      <c r="A106" s="251"/>
      <c r="F106" s="251"/>
    </row>
    <row r="107" spans="1:6">
      <c r="A107" s="251"/>
      <c r="F107" s="251"/>
    </row>
    <row r="108" spans="1:6">
      <c r="A108" s="251"/>
      <c r="F108" s="251"/>
    </row>
    <row r="109" spans="1:6">
      <c r="A109" s="251"/>
      <c r="F109" s="251"/>
    </row>
    <row r="110" spans="1:6">
      <c r="A110" s="251"/>
      <c r="F110" s="251"/>
    </row>
    <row r="111" spans="1:6">
      <c r="A111" s="251"/>
      <c r="F111" s="251"/>
    </row>
    <row r="112" spans="1:6">
      <c r="A112" s="251"/>
      <c r="F112" s="251"/>
    </row>
    <row r="113" spans="1:6">
      <c r="A113" s="251"/>
      <c r="F113" s="251"/>
    </row>
    <row r="114" spans="1:6">
      <c r="A114" s="251"/>
      <c r="F114" s="251"/>
    </row>
    <row r="115" spans="1:6">
      <c r="A115" s="251"/>
      <c r="F115" s="251"/>
    </row>
    <row r="116" spans="1:6">
      <c r="A116" s="251"/>
      <c r="F116" s="251"/>
    </row>
    <row r="117" spans="1:6">
      <c r="A117" s="251"/>
      <c r="F117" s="251"/>
    </row>
    <row r="118" spans="1:6">
      <c r="A118" s="251"/>
      <c r="F118" s="251"/>
    </row>
    <row r="119" spans="1:6">
      <c r="A119" s="251"/>
      <c r="F119" s="251"/>
    </row>
    <row r="120" spans="1:6">
      <c r="A120" s="251"/>
      <c r="F120" s="251"/>
    </row>
    <row r="121" spans="1:6">
      <c r="A121" s="251"/>
      <c r="F121" s="251"/>
    </row>
    <row r="122" spans="1:6">
      <c r="A122" s="251"/>
      <c r="F122" s="251"/>
    </row>
    <row r="123" spans="1:6">
      <c r="A123" s="251"/>
      <c r="F123" s="251"/>
    </row>
    <row r="124" spans="1:6">
      <c r="A124" s="251"/>
      <c r="F124" s="251"/>
    </row>
    <row r="125" spans="1:6">
      <c r="A125" s="251"/>
      <c r="F125" s="251"/>
    </row>
    <row r="126" spans="1:6">
      <c r="A126" s="251"/>
      <c r="F126" s="251"/>
    </row>
    <row r="127" spans="1:6">
      <c r="A127" s="251"/>
      <c r="F127" s="251"/>
    </row>
    <row r="128" spans="1:6">
      <c r="A128" s="251"/>
      <c r="F128" s="251"/>
    </row>
    <row r="129" spans="1:6">
      <c r="A129" s="251"/>
      <c r="F129" s="251"/>
    </row>
    <row r="130" spans="1:6">
      <c r="A130" s="251"/>
      <c r="F130" s="251"/>
    </row>
    <row r="131" spans="1:6">
      <c r="A131" s="251"/>
      <c r="F131" s="251"/>
    </row>
    <row r="132" spans="1:6">
      <c r="A132" s="251"/>
      <c r="F132" s="251"/>
    </row>
    <row r="133" spans="1:6">
      <c r="A133" s="251"/>
      <c r="F133" s="251"/>
    </row>
    <row r="134" spans="1:6">
      <c r="A134" s="251"/>
      <c r="F134" s="251"/>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workbookViewId="0">
      <pane ySplit="7" topLeftCell="A8" activePane="bottomLeft" state="frozen"/>
      <selection activeCell="A7" sqref="A7"/>
      <selection pane="bottomLeft" activeCell="C23" sqref="C23"/>
    </sheetView>
  </sheetViews>
  <sheetFormatPr baseColWidth="10" defaultRowHeight="12.75"/>
  <cols>
    <col min="1" max="1" width="25.5703125" style="261" customWidth="1"/>
    <col min="2" max="2" width="38.5703125" style="261" customWidth="1"/>
    <col min="3" max="5" width="27.42578125" style="261" customWidth="1"/>
    <col min="6" max="6" width="27.42578125" style="260" customWidth="1"/>
    <col min="7" max="7" width="27.42578125" style="261" customWidth="1"/>
    <col min="8" max="8" width="15.28515625" style="261" customWidth="1"/>
    <col min="9" max="9" width="16" style="261" customWidth="1"/>
    <col min="10" max="10" width="15.28515625" style="261" customWidth="1"/>
    <col min="11" max="11" width="18.5703125" style="261" customWidth="1"/>
    <col min="12" max="12" width="15.28515625" style="261" customWidth="1"/>
    <col min="13" max="13" width="15.85546875" style="261" customWidth="1"/>
    <col min="14" max="14" width="15.28515625" style="261" customWidth="1"/>
    <col min="15" max="15" width="15" style="261" customWidth="1"/>
    <col min="16" max="16" width="15.28515625" style="261" customWidth="1"/>
    <col min="17" max="17" width="17" style="261" bestFit="1" customWidth="1"/>
    <col min="18" max="18" width="14.28515625" style="261" customWidth="1"/>
    <col min="19" max="20" width="14.28515625" style="259" customWidth="1"/>
    <col min="21" max="21" width="17" style="261" customWidth="1"/>
    <col min="22" max="16384" width="11.42578125" style="261"/>
  </cols>
  <sheetData>
    <row r="1" spans="1:36" ht="18.75" customHeight="1">
      <c r="F1" s="288"/>
      <c r="H1" s="283" t="s">
        <v>90</v>
      </c>
      <c r="J1" s="283"/>
      <c r="K1" s="283"/>
      <c r="L1" s="283"/>
      <c r="M1" s="502" t="s">
        <v>1578</v>
      </c>
      <c r="N1" s="502" t="s">
        <v>1577</v>
      </c>
      <c r="O1" s="502" t="s">
        <v>1576</v>
      </c>
      <c r="P1" s="502" t="s">
        <v>1575</v>
      </c>
      <c r="Q1" s="502" t="s">
        <v>1574</v>
      </c>
      <c r="R1" s="502" t="s">
        <v>1573</v>
      </c>
      <c r="S1" s="502" t="s">
        <v>1572</v>
      </c>
      <c r="T1" s="502" t="s">
        <v>1571</v>
      </c>
      <c r="U1" s="502" t="s">
        <v>1570</v>
      </c>
      <c r="V1" s="502" t="s">
        <v>1555</v>
      </c>
      <c r="W1" s="502" t="s">
        <v>1556</v>
      </c>
      <c r="X1" s="502" t="s">
        <v>1557</v>
      </c>
      <c r="Y1" s="502" t="s">
        <v>1558</v>
      </c>
      <c r="Z1" s="502" t="s">
        <v>1559</v>
      </c>
      <c r="AA1" s="502" t="s">
        <v>1560</v>
      </c>
      <c r="AB1" s="502" t="s">
        <v>1561</v>
      </c>
      <c r="AC1" s="502" t="s">
        <v>1562</v>
      </c>
      <c r="AD1" s="502" t="s">
        <v>1563</v>
      </c>
      <c r="AE1" s="502" t="s">
        <v>1564</v>
      </c>
      <c r="AF1" s="502" t="s">
        <v>1565</v>
      </c>
      <c r="AG1" s="502" t="s">
        <v>1566</v>
      </c>
      <c r="AH1" s="502" t="s">
        <v>1567</v>
      </c>
      <c r="AI1" s="502" t="s">
        <v>1568</v>
      </c>
      <c r="AJ1" s="502" t="s">
        <v>1569</v>
      </c>
    </row>
    <row r="2" spans="1:36" ht="18.75">
      <c r="A2" s="267" t="s">
        <v>1346</v>
      </c>
      <c r="F2" s="288"/>
      <c r="H2" s="283"/>
      <c r="J2" s="283"/>
      <c r="K2" s="283"/>
      <c r="L2" s="283"/>
      <c r="M2" s="283"/>
      <c r="N2" s="283"/>
      <c r="O2" s="283"/>
      <c r="P2" s="283"/>
      <c r="Q2" s="283"/>
      <c r="R2" s="283"/>
      <c r="S2" s="283"/>
      <c r="T2" s="283"/>
      <c r="U2" s="283"/>
      <c r="V2" s="283"/>
      <c r="W2" s="283"/>
      <c r="X2" s="283"/>
      <c r="Y2" s="283"/>
      <c r="Z2" s="283"/>
      <c r="AA2" s="283"/>
    </row>
    <row r="3" spans="1:36" ht="18.75">
      <c r="A3" s="316" t="s">
        <v>1473</v>
      </c>
      <c r="F3" s="288"/>
      <c r="H3" s="283"/>
      <c r="J3" s="283"/>
      <c r="K3" s="283"/>
      <c r="L3" s="283"/>
      <c r="M3" s="283"/>
      <c r="N3" s="283"/>
      <c r="O3" s="283"/>
      <c r="P3" s="283"/>
      <c r="Q3" s="283"/>
      <c r="R3" s="283"/>
      <c r="S3" s="283"/>
      <c r="T3" s="283"/>
      <c r="U3" s="283"/>
      <c r="V3" s="283"/>
      <c r="W3" s="283"/>
      <c r="X3" s="283"/>
      <c r="Y3" s="283"/>
      <c r="Z3" s="283"/>
      <c r="AA3" s="283"/>
    </row>
    <row r="4" spans="1:36" ht="15">
      <c r="A4" s="370" t="s">
        <v>1474</v>
      </c>
      <c r="B4" s="267"/>
      <c r="C4" s="267"/>
      <c r="D4" s="267"/>
      <c r="E4" s="267"/>
      <c r="F4" s="246"/>
      <c r="G4" s="267"/>
      <c r="H4" s="267"/>
      <c r="I4" s="267"/>
      <c r="J4" s="267"/>
      <c r="K4" s="267"/>
      <c r="L4" s="267"/>
      <c r="M4" s="267"/>
      <c r="N4" s="267"/>
      <c r="O4" s="267"/>
      <c r="P4" s="267"/>
      <c r="Q4" s="267"/>
      <c r="R4" s="267"/>
      <c r="S4" s="267"/>
      <c r="T4" s="267"/>
      <c r="U4" s="267"/>
    </row>
    <row r="5" spans="1:36" s="66" customFormat="1" ht="23.25" customHeight="1">
      <c r="A5" s="562" t="s">
        <v>96</v>
      </c>
      <c r="B5" s="561" t="s">
        <v>110</v>
      </c>
      <c r="C5" s="564" t="s">
        <v>1536</v>
      </c>
      <c r="D5" s="564" t="s">
        <v>1537</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row>
    <row r="6" spans="1:36" s="66" customFormat="1" ht="15" customHeight="1">
      <c r="A6" s="562"/>
      <c r="B6" s="562"/>
      <c r="C6" s="565"/>
      <c r="D6" s="565"/>
      <c r="E6" s="565"/>
      <c r="F6" s="565"/>
      <c r="G6" s="565"/>
      <c r="H6" s="567" t="s">
        <v>103</v>
      </c>
      <c r="I6" s="568"/>
      <c r="J6" s="567" t="s">
        <v>104</v>
      </c>
      <c r="K6" s="568"/>
      <c r="L6" s="567" t="s">
        <v>105</v>
      </c>
      <c r="M6" s="568"/>
      <c r="N6" s="567" t="s">
        <v>106</v>
      </c>
      <c r="O6" s="568"/>
      <c r="P6" s="571"/>
      <c r="Q6" s="572"/>
      <c r="R6" s="562"/>
      <c r="S6" s="562"/>
      <c r="T6" s="562"/>
      <c r="U6" s="559"/>
    </row>
    <row r="7" spans="1:36" s="66" customFormat="1" ht="24" customHeight="1">
      <c r="A7" s="563"/>
      <c r="B7" s="563"/>
      <c r="C7" s="566"/>
      <c r="D7" s="566"/>
      <c r="E7" s="566"/>
      <c r="F7" s="566"/>
      <c r="G7" s="566"/>
      <c r="H7" s="437" t="s">
        <v>107</v>
      </c>
      <c r="I7" s="437" t="s">
        <v>12</v>
      </c>
      <c r="J7" s="437" t="s">
        <v>107</v>
      </c>
      <c r="K7" s="437" t="s">
        <v>12</v>
      </c>
      <c r="L7" s="437" t="s">
        <v>107</v>
      </c>
      <c r="M7" s="437" t="s">
        <v>12</v>
      </c>
      <c r="N7" s="437" t="s">
        <v>107</v>
      </c>
      <c r="O7" s="437" t="s">
        <v>12</v>
      </c>
      <c r="P7" s="437" t="s">
        <v>107</v>
      </c>
      <c r="Q7" s="437" t="s">
        <v>12</v>
      </c>
      <c r="R7" s="563"/>
      <c r="S7" s="563"/>
      <c r="T7" s="563"/>
      <c r="U7" s="560"/>
    </row>
    <row r="8" spans="1:36" ht="15.75" customHeight="1">
      <c r="A8" s="438"/>
      <c r="B8" s="439"/>
      <c r="C8" s="440"/>
      <c r="D8" s="440"/>
      <c r="E8" s="440"/>
      <c r="F8" s="441"/>
      <c r="G8" s="440"/>
      <c r="H8" s="442"/>
      <c r="I8" s="442"/>
      <c r="J8" s="442"/>
      <c r="K8" s="442"/>
      <c r="L8" s="442"/>
      <c r="M8" s="442"/>
      <c r="N8" s="442"/>
      <c r="O8" s="442"/>
      <c r="P8" s="442"/>
      <c r="Q8" s="442"/>
      <c r="R8" s="443"/>
      <c r="S8" s="443"/>
      <c r="T8" s="443"/>
      <c r="U8" s="444"/>
    </row>
    <row r="9" spans="1:36" ht="15.75">
      <c r="A9" s="587" t="s">
        <v>1459</v>
      </c>
      <c r="B9" s="586" t="s">
        <v>1457</v>
      </c>
      <c r="C9" s="306"/>
      <c r="D9" s="306"/>
      <c r="E9" s="248"/>
      <c r="F9" s="306"/>
      <c r="G9" s="306"/>
      <c r="H9" s="249"/>
      <c r="I9" s="348"/>
      <c r="J9" s="350"/>
      <c r="K9" s="348"/>
      <c r="L9" s="350"/>
      <c r="M9" s="348"/>
      <c r="N9" s="350"/>
      <c r="O9" s="348"/>
      <c r="P9" s="384">
        <f t="shared" ref="P9:P40" si="0">H9+J9+L9+N9</f>
        <v>0</v>
      </c>
      <c r="Q9" s="385">
        <f t="shared" ref="Q9:Q40" si="1">I9+K9+M9+O9</f>
        <v>0</v>
      </c>
      <c r="R9" s="348"/>
      <c r="S9" s="248"/>
      <c r="T9" s="248"/>
      <c r="U9" s="248"/>
    </row>
    <row r="10" spans="1:36" ht="15.75">
      <c r="A10" s="588"/>
      <c r="B10" s="586"/>
      <c r="C10" s="306"/>
      <c r="D10" s="306"/>
      <c r="E10" s="248"/>
      <c r="F10" s="306"/>
      <c r="G10" s="306"/>
      <c r="H10" s="249"/>
      <c r="I10" s="348"/>
      <c r="J10" s="350"/>
      <c r="K10" s="348"/>
      <c r="L10" s="350"/>
      <c r="M10" s="348"/>
      <c r="N10" s="350"/>
      <c r="O10" s="348"/>
      <c r="P10" s="384">
        <f t="shared" si="0"/>
        <v>0</v>
      </c>
      <c r="Q10" s="385">
        <f t="shared" si="1"/>
        <v>0</v>
      </c>
      <c r="R10" s="348"/>
      <c r="S10" s="248"/>
      <c r="T10" s="248"/>
      <c r="U10" s="248"/>
    </row>
    <row r="11" spans="1:36" ht="15.75">
      <c r="A11" s="588"/>
      <c r="B11" s="586"/>
      <c r="C11" s="306"/>
      <c r="D11" s="306"/>
      <c r="E11" s="248"/>
      <c r="F11" s="306"/>
      <c r="G11" s="306"/>
      <c r="H11" s="249"/>
      <c r="I11" s="348"/>
      <c r="J11" s="350"/>
      <c r="K11" s="348"/>
      <c r="L11" s="350"/>
      <c r="M11" s="348"/>
      <c r="N11" s="350"/>
      <c r="O11" s="348"/>
      <c r="P11" s="384">
        <f t="shared" si="0"/>
        <v>0</v>
      </c>
      <c r="Q11" s="385">
        <f t="shared" si="1"/>
        <v>0</v>
      </c>
      <c r="R11" s="348"/>
      <c r="S11" s="248"/>
      <c r="T11" s="248"/>
      <c r="U11" s="248"/>
    </row>
    <row r="12" spans="1:36" ht="15.75">
      <c r="A12" s="588"/>
      <c r="B12" s="586"/>
      <c r="C12" s="306"/>
      <c r="D12" s="306"/>
      <c r="E12" s="248"/>
      <c r="F12" s="306"/>
      <c r="G12" s="306"/>
      <c r="H12" s="249"/>
      <c r="I12" s="348"/>
      <c r="J12" s="350"/>
      <c r="K12" s="348"/>
      <c r="L12" s="350"/>
      <c r="M12" s="348"/>
      <c r="N12" s="350"/>
      <c r="O12" s="348"/>
      <c r="P12" s="384">
        <f t="shared" si="0"/>
        <v>0</v>
      </c>
      <c r="Q12" s="385">
        <f t="shared" si="1"/>
        <v>0</v>
      </c>
      <c r="R12" s="348"/>
      <c r="S12" s="248"/>
      <c r="T12" s="248"/>
      <c r="U12" s="248"/>
    </row>
    <row r="13" spans="1:36" ht="15.75">
      <c r="A13" s="588"/>
      <c r="B13" s="586"/>
      <c r="C13" s="306"/>
      <c r="D13" s="306"/>
      <c r="E13" s="248"/>
      <c r="F13" s="306"/>
      <c r="G13" s="306"/>
      <c r="H13" s="249"/>
      <c r="I13" s="348"/>
      <c r="J13" s="350"/>
      <c r="K13" s="348"/>
      <c r="L13" s="350"/>
      <c r="M13" s="348"/>
      <c r="N13" s="350"/>
      <c r="O13" s="348"/>
      <c r="P13" s="384">
        <f t="shared" si="0"/>
        <v>0</v>
      </c>
      <c r="Q13" s="385">
        <f t="shared" si="1"/>
        <v>0</v>
      </c>
      <c r="R13" s="348"/>
      <c r="S13" s="248"/>
      <c r="T13" s="248"/>
      <c r="U13" s="248"/>
    </row>
    <row r="14" spans="1:36" ht="15.75">
      <c r="A14" s="588"/>
      <c r="B14" s="586"/>
      <c r="C14" s="306"/>
      <c r="D14" s="306"/>
      <c r="E14" s="248"/>
      <c r="F14" s="306"/>
      <c r="G14" s="306"/>
      <c r="H14" s="249"/>
      <c r="I14" s="348"/>
      <c r="J14" s="350"/>
      <c r="K14" s="348"/>
      <c r="L14" s="350"/>
      <c r="M14" s="348"/>
      <c r="N14" s="350"/>
      <c r="O14" s="348"/>
      <c r="P14" s="384">
        <f t="shared" si="0"/>
        <v>0</v>
      </c>
      <c r="Q14" s="385">
        <f t="shared" si="1"/>
        <v>0</v>
      </c>
      <c r="R14" s="348"/>
      <c r="S14" s="248"/>
      <c r="T14" s="248"/>
      <c r="U14" s="248"/>
    </row>
    <row r="15" spans="1:36" ht="15.75">
      <c r="A15" s="588"/>
      <c r="B15" s="586"/>
      <c r="C15" s="306"/>
      <c r="D15" s="306"/>
      <c r="E15" s="248"/>
      <c r="F15" s="306"/>
      <c r="G15" s="306"/>
      <c r="H15" s="249"/>
      <c r="I15" s="348"/>
      <c r="J15" s="350"/>
      <c r="K15" s="348"/>
      <c r="L15" s="350"/>
      <c r="M15" s="348"/>
      <c r="N15" s="350"/>
      <c r="O15" s="348"/>
      <c r="P15" s="384">
        <f t="shared" si="0"/>
        <v>0</v>
      </c>
      <c r="Q15" s="385">
        <f t="shared" si="1"/>
        <v>0</v>
      </c>
      <c r="R15" s="348"/>
      <c r="S15" s="248"/>
      <c r="T15" s="248"/>
      <c r="U15" s="248"/>
    </row>
    <row r="16" spans="1:36" ht="15.75">
      <c r="A16" s="589"/>
      <c r="B16" s="586"/>
      <c r="C16" s="306"/>
      <c r="D16" s="306"/>
      <c r="E16" s="248"/>
      <c r="F16" s="306"/>
      <c r="G16" s="306"/>
      <c r="H16" s="249"/>
      <c r="I16" s="348"/>
      <c r="J16" s="350"/>
      <c r="K16" s="348"/>
      <c r="L16" s="350"/>
      <c r="M16" s="348"/>
      <c r="N16" s="350"/>
      <c r="O16" s="348"/>
      <c r="P16" s="384">
        <f t="shared" si="0"/>
        <v>0</v>
      </c>
      <c r="Q16" s="385">
        <f t="shared" si="1"/>
        <v>0</v>
      </c>
      <c r="R16" s="348"/>
      <c r="S16" s="248"/>
      <c r="T16" s="248"/>
      <c r="U16" s="248"/>
    </row>
    <row r="17" spans="1:21" ht="15.75" customHeight="1">
      <c r="A17" s="583" t="s">
        <v>1458</v>
      </c>
      <c r="B17" s="583" t="s">
        <v>1460</v>
      </c>
      <c r="C17" s="306"/>
      <c r="D17" s="306"/>
      <c r="E17" s="248"/>
      <c r="F17" s="306"/>
      <c r="G17" s="306"/>
      <c r="H17" s="248"/>
      <c r="I17" s="348"/>
      <c r="J17" s="348"/>
      <c r="K17" s="348"/>
      <c r="L17" s="348"/>
      <c r="M17" s="348"/>
      <c r="N17" s="348"/>
      <c r="O17" s="348"/>
      <c r="P17" s="384">
        <f t="shared" si="0"/>
        <v>0</v>
      </c>
      <c r="Q17" s="385">
        <f t="shared" si="1"/>
        <v>0</v>
      </c>
      <c r="R17" s="348"/>
      <c r="S17" s="248"/>
      <c r="T17" s="248"/>
      <c r="U17" s="248"/>
    </row>
    <row r="18" spans="1:21" ht="15.75">
      <c r="A18" s="584"/>
      <c r="B18" s="584"/>
      <c r="C18" s="306"/>
      <c r="D18" s="306"/>
      <c r="E18" s="248"/>
      <c r="F18" s="306"/>
      <c r="G18" s="306"/>
      <c r="H18" s="248"/>
      <c r="I18" s="348"/>
      <c r="J18" s="348"/>
      <c r="K18" s="348"/>
      <c r="L18" s="348"/>
      <c r="M18" s="348"/>
      <c r="N18" s="348"/>
      <c r="O18" s="348"/>
      <c r="P18" s="384">
        <f t="shared" si="0"/>
        <v>0</v>
      </c>
      <c r="Q18" s="385">
        <f t="shared" si="1"/>
        <v>0</v>
      </c>
      <c r="R18" s="348"/>
      <c r="S18" s="248"/>
      <c r="T18" s="248"/>
      <c r="U18" s="248"/>
    </row>
    <row r="19" spans="1:21" ht="15.75">
      <c r="A19" s="584"/>
      <c r="B19" s="584"/>
      <c r="C19" s="306"/>
      <c r="D19" s="306"/>
      <c r="E19" s="248"/>
      <c r="F19" s="306"/>
      <c r="G19" s="306"/>
      <c r="H19" s="248"/>
      <c r="I19" s="348"/>
      <c r="J19" s="348"/>
      <c r="K19" s="348"/>
      <c r="L19" s="348"/>
      <c r="M19" s="348"/>
      <c r="N19" s="348"/>
      <c r="O19" s="348"/>
      <c r="P19" s="384">
        <f t="shared" si="0"/>
        <v>0</v>
      </c>
      <c r="Q19" s="385">
        <f t="shared" si="1"/>
        <v>0</v>
      </c>
      <c r="R19" s="348"/>
      <c r="S19" s="248"/>
      <c r="T19" s="248"/>
      <c r="U19" s="248"/>
    </row>
    <row r="20" spans="1:21" ht="15.75">
      <c r="A20" s="584"/>
      <c r="B20" s="584"/>
      <c r="C20" s="306"/>
      <c r="D20" s="306"/>
      <c r="E20" s="248"/>
      <c r="F20" s="306"/>
      <c r="G20" s="306"/>
      <c r="H20" s="248"/>
      <c r="I20" s="348"/>
      <c r="J20" s="348"/>
      <c r="K20" s="348"/>
      <c r="L20" s="348"/>
      <c r="M20" s="348"/>
      <c r="N20" s="348"/>
      <c r="O20" s="348"/>
      <c r="P20" s="384">
        <f t="shared" si="0"/>
        <v>0</v>
      </c>
      <c r="Q20" s="385">
        <f t="shared" si="1"/>
        <v>0</v>
      </c>
      <c r="R20" s="348"/>
      <c r="S20" s="248"/>
      <c r="T20" s="248"/>
      <c r="U20" s="248"/>
    </row>
    <row r="21" spans="1:21" ht="15.75">
      <c r="A21" s="584"/>
      <c r="B21" s="584"/>
      <c r="C21" s="306"/>
      <c r="D21" s="306"/>
      <c r="E21" s="248"/>
      <c r="F21" s="306"/>
      <c r="G21" s="306"/>
      <c r="H21" s="248"/>
      <c r="I21" s="348"/>
      <c r="J21" s="348"/>
      <c r="K21" s="348"/>
      <c r="L21" s="348"/>
      <c r="M21" s="348"/>
      <c r="N21" s="348"/>
      <c r="O21" s="348"/>
      <c r="P21" s="384">
        <f t="shared" si="0"/>
        <v>0</v>
      </c>
      <c r="Q21" s="385">
        <f t="shared" si="1"/>
        <v>0</v>
      </c>
      <c r="R21" s="348"/>
      <c r="S21" s="248"/>
      <c r="T21" s="248"/>
      <c r="U21" s="248"/>
    </row>
    <row r="22" spans="1:21" ht="15.75">
      <c r="A22" s="584"/>
      <c r="B22" s="585"/>
      <c r="C22" s="306"/>
      <c r="D22" s="306"/>
      <c r="E22" s="248"/>
      <c r="F22" s="306"/>
      <c r="G22" s="306"/>
      <c r="H22" s="248"/>
      <c r="I22" s="348"/>
      <c r="J22" s="348"/>
      <c r="K22" s="348"/>
      <c r="L22" s="348"/>
      <c r="M22" s="348"/>
      <c r="N22" s="348"/>
      <c r="O22" s="348"/>
      <c r="P22" s="384">
        <f t="shared" si="0"/>
        <v>0</v>
      </c>
      <c r="Q22" s="385">
        <f t="shared" si="1"/>
        <v>0</v>
      </c>
      <c r="R22" s="348"/>
      <c r="S22" s="248"/>
      <c r="T22" s="248"/>
      <c r="U22" s="248"/>
    </row>
    <row r="23" spans="1:21" ht="15.75" customHeight="1">
      <c r="A23" s="584"/>
      <c r="B23" s="583" t="s">
        <v>1461</v>
      </c>
      <c r="C23" s="306"/>
      <c r="D23" s="306"/>
      <c r="E23" s="248"/>
      <c r="F23" s="306"/>
      <c r="G23" s="306"/>
      <c r="H23" s="249"/>
      <c r="I23" s="349"/>
      <c r="J23" s="350"/>
      <c r="K23" s="349"/>
      <c r="L23" s="350"/>
      <c r="M23" s="349"/>
      <c r="N23" s="350"/>
      <c r="O23" s="349"/>
      <c r="P23" s="384">
        <f t="shared" si="0"/>
        <v>0</v>
      </c>
      <c r="Q23" s="386">
        <f t="shared" si="1"/>
        <v>0</v>
      </c>
      <c r="R23" s="347"/>
      <c r="S23" s="248"/>
      <c r="T23" s="248"/>
      <c r="U23" s="248"/>
    </row>
    <row r="24" spans="1:21" ht="15.75">
      <c r="A24" s="584"/>
      <c r="B24" s="584"/>
      <c r="C24" s="306"/>
      <c r="D24" s="306"/>
      <c r="E24" s="248"/>
      <c r="F24" s="306"/>
      <c r="G24" s="306"/>
      <c r="H24" s="249"/>
      <c r="I24" s="349"/>
      <c r="J24" s="350"/>
      <c r="K24" s="349"/>
      <c r="L24" s="350"/>
      <c r="M24" s="349"/>
      <c r="N24" s="350"/>
      <c r="O24" s="349"/>
      <c r="P24" s="384">
        <f t="shared" si="0"/>
        <v>0</v>
      </c>
      <c r="Q24" s="386">
        <f t="shared" si="1"/>
        <v>0</v>
      </c>
      <c r="R24" s="347"/>
      <c r="S24" s="248"/>
      <c r="T24" s="248"/>
      <c r="U24" s="248"/>
    </row>
    <row r="25" spans="1:21" ht="15.75">
      <c r="A25" s="584"/>
      <c r="B25" s="584"/>
      <c r="C25" s="306"/>
      <c r="D25" s="306"/>
      <c r="E25" s="248"/>
      <c r="F25" s="306"/>
      <c r="G25" s="306"/>
      <c r="H25" s="249"/>
      <c r="I25" s="349"/>
      <c r="J25" s="350"/>
      <c r="K25" s="349"/>
      <c r="L25" s="350"/>
      <c r="M25" s="349"/>
      <c r="N25" s="350"/>
      <c r="O25" s="349"/>
      <c r="P25" s="384">
        <f t="shared" si="0"/>
        <v>0</v>
      </c>
      <c r="Q25" s="386">
        <f t="shared" si="1"/>
        <v>0</v>
      </c>
      <c r="R25" s="347"/>
      <c r="S25" s="248"/>
      <c r="T25" s="248"/>
      <c r="U25" s="248"/>
    </row>
    <row r="26" spans="1:21" ht="15.75">
      <c r="A26" s="584"/>
      <c r="B26" s="584"/>
      <c r="C26" s="306"/>
      <c r="D26" s="306"/>
      <c r="E26" s="248"/>
      <c r="F26" s="306"/>
      <c r="G26" s="306"/>
      <c r="H26" s="248"/>
      <c r="I26" s="349"/>
      <c r="J26" s="348"/>
      <c r="K26" s="348"/>
      <c r="L26" s="348"/>
      <c r="M26" s="348"/>
      <c r="N26" s="348"/>
      <c r="O26" s="348"/>
      <c r="P26" s="384">
        <f t="shared" si="0"/>
        <v>0</v>
      </c>
      <c r="Q26" s="385">
        <f t="shared" si="1"/>
        <v>0</v>
      </c>
      <c r="R26" s="248"/>
      <c r="S26" s="248"/>
      <c r="T26" s="248"/>
      <c r="U26" s="248"/>
    </row>
    <row r="27" spans="1:21" ht="15.75">
      <c r="A27" s="584"/>
      <c r="B27" s="584"/>
      <c r="C27" s="306"/>
      <c r="D27" s="306"/>
      <c r="E27" s="248"/>
      <c r="F27" s="306"/>
      <c r="G27" s="306"/>
      <c r="H27" s="248"/>
      <c r="I27" s="349"/>
      <c r="J27" s="348"/>
      <c r="K27" s="348"/>
      <c r="L27" s="348"/>
      <c r="M27" s="348"/>
      <c r="N27" s="348"/>
      <c r="O27" s="348"/>
      <c r="P27" s="384">
        <f t="shared" si="0"/>
        <v>0</v>
      </c>
      <c r="Q27" s="385">
        <f t="shared" si="1"/>
        <v>0</v>
      </c>
      <c r="R27" s="248"/>
      <c r="S27" s="248"/>
      <c r="T27" s="248"/>
      <c r="U27" s="248"/>
    </row>
    <row r="28" spans="1:21" ht="15.75">
      <c r="A28" s="584"/>
      <c r="B28" s="584"/>
      <c r="C28" s="306"/>
      <c r="D28" s="306"/>
      <c r="E28" s="248"/>
      <c r="F28" s="306"/>
      <c r="G28" s="306"/>
      <c r="H28" s="248"/>
      <c r="I28" s="349"/>
      <c r="J28" s="348"/>
      <c r="K28" s="348"/>
      <c r="L28" s="348"/>
      <c r="M28" s="348"/>
      <c r="N28" s="348"/>
      <c r="O28" s="348"/>
      <c r="P28" s="384">
        <f t="shared" si="0"/>
        <v>0</v>
      </c>
      <c r="Q28" s="385">
        <f t="shared" si="1"/>
        <v>0</v>
      </c>
      <c r="R28" s="248"/>
      <c r="S28" s="248"/>
      <c r="T28" s="248"/>
      <c r="U28" s="248"/>
    </row>
    <row r="29" spans="1:21" ht="15.75">
      <c r="A29" s="584"/>
      <c r="B29" s="586" t="s">
        <v>1462</v>
      </c>
      <c r="C29" s="306"/>
      <c r="D29" s="306"/>
      <c r="E29" s="248"/>
      <c r="F29" s="306"/>
      <c r="G29" s="306"/>
      <c r="H29" s="248"/>
      <c r="I29" s="349"/>
      <c r="J29" s="348"/>
      <c r="K29" s="348"/>
      <c r="L29" s="348"/>
      <c r="M29" s="348"/>
      <c r="N29" s="348"/>
      <c r="O29" s="348"/>
      <c r="P29" s="384">
        <f t="shared" si="0"/>
        <v>0</v>
      </c>
      <c r="Q29" s="385">
        <f t="shared" si="1"/>
        <v>0</v>
      </c>
      <c r="R29" s="248"/>
      <c r="S29" s="248"/>
      <c r="T29" s="248"/>
      <c r="U29" s="248"/>
    </row>
    <row r="30" spans="1:21" ht="15.75">
      <c r="A30" s="584"/>
      <c r="B30" s="586"/>
      <c r="C30" s="306"/>
      <c r="D30" s="306"/>
      <c r="E30" s="248"/>
      <c r="F30" s="306"/>
      <c r="G30" s="306"/>
      <c r="H30" s="248"/>
      <c r="I30" s="349"/>
      <c r="J30" s="348"/>
      <c r="K30" s="348"/>
      <c r="L30" s="348"/>
      <c r="M30" s="348"/>
      <c r="N30" s="348"/>
      <c r="O30" s="348"/>
      <c r="P30" s="384">
        <f t="shared" si="0"/>
        <v>0</v>
      </c>
      <c r="Q30" s="385">
        <f t="shared" si="1"/>
        <v>0</v>
      </c>
      <c r="R30" s="248"/>
      <c r="S30" s="248"/>
      <c r="T30" s="248"/>
      <c r="U30" s="248"/>
    </row>
    <row r="31" spans="1:21" ht="15.75">
      <c r="A31" s="584"/>
      <c r="B31" s="586"/>
      <c r="C31" s="306"/>
      <c r="D31" s="306"/>
      <c r="E31" s="248"/>
      <c r="F31" s="306"/>
      <c r="G31" s="306"/>
      <c r="H31" s="248"/>
      <c r="I31" s="349"/>
      <c r="J31" s="348"/>
      <c r="K31" s="348"/>
      <c r="L31" s="348"/>
      <c r="M31" s="348"/>
      <c r="N31" s="348"/>
      <c r="O31" s="348"/>
      <c r="P31" s="384">
        <f t="shared" si="0"/>
        <v>0</v>
      </c>
      <c r="Q31" s="385">
        <f t="shared" si="1"/>
        <v>0</v>
      </c>
      <c r="R31" s="248"/>
      <c r="S31" s="248"/>
      <c r="T31" s="248"/>
      <c r="U31" s="248"/>
    </row>
    <row r="32" spans="1:21" ht="15.75">
      <c r="A32" s="584"/>
      <c r="B32" s="586"/>
      <c r="C32" s="306"/>
      <c r="D32" s="306"/>
      <c r="E32" s="248"/>
      <c r="F32" s="306"/>
      <c r="G32" s="306"/>
      <c r="H32" s="248"/>
      <c r="I32" s="349"/>
      <c r="J32" s="348"/>
      <c r="K32" s="348"/>
      <c r="L32" s="348"/>
      <c r="M32" s="348"/>
      <c r="N32" s="348"/>
      <c r="O32" s="348"/>
      <c r="P32" s="384">
        <f t="shared" si="0"/>
        <v>0</v>
      </c>
      <c r="Q32" s="385">
        <f t="shared" si="1"/>
        <v>0</v>
      </c>
      <c r="R32" s="248"/>
      <c r="S32" s="248"/>
      <c r="T32" s="248"/>
      <c r="U32" s="248"/>
    </row>
    <row r="33" spans="1:21" ht="15.75">
      <c r="A33" s="584"/>
      <c r="B33" s="586"/>
      <c r="C33" s="306"/>
      <c r="D33" s="306"/>
      <c r="E33" s="248"/>
      <c r="F33" s="306"/>
      <c r="G33" s="306"/>
      <c r="H33" s="248"/>
      <c r="I33" s="349"/>
      <c r="J33" s="348"/>
      <c r="K33" s="348"/>
      <c r="L33" s="348"/>
      <c r="M33" s="348"/>
      <c r="N33" s="348"/>
      <c r="O33" s="348"/>
      <c r="P33" s="384">
        <f t="shared" si="0"/>
        <v>0</v>
      </c>
      <c r="Q33" s="385">
        <f t="shared" si="1"/>
        <v>0</v>
      </c>
      <c r="R33" s="248"/>
      <c r="S33" s="248"/>
      <c r="T33" s="248"/>
      <c r="U33" s="248"/>
    </row>
    <row r="34" spans="1:21" ht="15.75">
      <c r="A34" s="584"/>
      <c r="B34" s="586" t="s">
        <v>1463</v>
      </c>
      <c r="C34" s="306"/>
      <c r="D34" s="306"/>
      <c r="E34" s="248"/>
      <c r="F34" s="306"/>
      <c r="G34" s="306"/>
      <c r="H34" s="248"/>
      <c r="I34" s="349"/>
      <c r="J34" s="348"/>
      <c r="K34" s="348"/>
      <c r="L34" s="348"/>
      <c r="M34" s="348"/>
      <c r="N34" s="348"/>
      <c r="O34" s="348"/>
      <c r="P34" s="384">
        <f t="shared" si="0"/>
        <v>0</v>
      </c>
      <c r="Q34" s="385">
        <f t="shared" si="1"/>
        <v>0</v>
      </c>
      <c r="R34" s="248"/>
      <c r="S34" s="248"/>
      <c r="T34" s="248"/>
      <c r="U34" s="248"/>
    </row>
    <row r="35" spans="1:21" ht="15.75">
      <c r="A35" s="584"/>
      <c r="B35" s="586"/>
      <c r="C35" s="306"/>
      <c r="D35" s="306"/>
      <c r="E35" s="248"/>
      <c r="F35" s="306"/>
      <c r="G35" s="306"/>
      <c r="H35" s="248"/>
      <c r="I35" s="349"/>
      <c r="J35" s="348"/>
      <c r="K35" s="348"/>
      <c r="L35" s="348"/>
      <c r="M35" s="348"/>
      <c r="N35" s="348"/>
      <c r="O35" s="348"/>
      <c r="P35" s="384">
        <f t="shared" si="0"/>
        <v>0</v>
      </c>
      <c r="Q35" s="385">
        <f t="shared" si="1"/>
        <v>0</v>
      </c>
      <c r="R35" s="248"/>
      <c r="S35" s="248"/>
      <c r="T35" s="248"/>
      <c r="U35" s="248"/>
    </row>
    <row r="36" spans="1:21" ht="15.75">
      <c r="A36" s="584"/>
      <c r="B36" s="586"/>
      <c r="C36" s="306"/>
      <c r="D36" s="306"/>
      <c r="E36" s="248"/>
      <c r="F36" s="306"/>
      <c r="G36" s="306"/>
      <c r="H36" s="248"/>
      <c r="I36" s="349"/>
      <c r="J36" s="348"/>
      <c r="K36" s="348"/>
      <c r="L36" s="348"/>
      <c r="M36" s="348"/>
      <c r="N36" s="348"/>
      <c r="O36" s="348"/>
      <c r="P36" s="384">
        <f t="shared" si="0"/>
        <v>0</v>
      </c>
      <c r="Q36" s="385">
        <f t="shared" si="1"/>
        <v>0</v>
      </c>
      <c r="R36" s="248"/>
      <c r="S36" s="248"/>
      <c r="T36" s="248"/>
      <c r="U36" s="248"/>
    </row>
    <row r="37" spans="1:21" ht="15.75">
      <c r="A37" s="584"/>
      <c r="B37" s="586"/>
      <c r="C37" s="306"/>
      <c r="D37" s="306"/>
      <c r="E37" s="248"/>
      <c r="F37" s="306"/>
      <c r="G37" s="306"/>
      <c r="H37" s="248"/>
      <c r="I37" s="349"/>
      <c r="J37" s="348"/>
      <c r="K37" s="348"/>
      <c r="L37" s="348"/>
      <c r="M37" s="348"/>
      <c r="N37" s="348"/>
      <c r="O37" s="348"/>
      <c r="P37" s="384">
        <f t="shared" si="0"/>
        <v>0</v>
      </c>
      <c r="Q37" s="385">
        <f t="shared" si="1"/>
        <v>0</v>
      </c>
      <c r="R37" s="248"/>
      <c r="S37" s="248"/>
      <c r="T37" s="248"/>
      <c r="U37" s="248"/>
    </row>
    <row r="38" spans="1:21" ht="15.75">
      <c r="A38" s="584"/>
      <c r="B38" s="586" t="s">
        <v>1464</v>
      </c>
      <c r="C38" s="306"/>
      <c r="D38" s="306"/>
      <c r="E38" s="248"/>
      <c r="F38" s="306"/>
      <c r="G38" s="306"/>
      <c r="H38" s="248"/>
      <c r="I38" s="349"/>
      <c r="J38" s="348"/>
      <c r="K38" s="348"/>
      <c r="L38" s="348"/>
      <c r="M38" s="348"/>
      <c r="N38" s="348"/>
      <c r="O38" s="348"/>
      <c r="P38" s="384">
        <f t="shared" si="0"/>
        <v>0</v>
      </c>
      <c r="Q38" s="385">
        <f t="shared" si="1"/>
        <v>0</v>
      </c>
      <c r="R38" s="248"/>
      <c r="S38" s="248"/>
      <c r="T38" s="248"/>
      <c r="U38" s="248"/>
    </row>
    <row r="39" spans="1:21" ht="15.75">
      <c r="A39" s="584"/>
      <c r="B39" s="586"/>
      <c r="C39" s="306"/>
      <c r="D39" s="306"/>
      <c r="E39" s="248"/>
      <c r="F39" s="306"/>
      <c r="G39" s="306"/>
      <c r="H39" s="248"/>
      <c r="I39" s="349"/>
      <c r="J39" s="348"/>
      <c r="K39" s="348"/>
      <c r="L39" s="348"/>
      <c r="M39" s="348"/>
      <c r="N39" s="348"/>
      <c r="O39" s="348"/>
      <c r="P39" s="384">
        <f t="shared" si="0"/>
        <v>0</v>
      </c>
      <c r="Q39" s="385">
        <f t="shared" si="1"/>
        <v>0</v>
      </c>
      <c r="R39" s="248"/>
      <c r="S39" s="248"/>
      <c r="T39" s="248"/>
      <c r="U39" s="248"/>
    </row>
    <row r="40" spans="1:21" ht="15.75">
      <c r="A40" s="584"/>
      <c r="B40" s="586"/>
      <c r="C40" s="306"/>
      <c r="D40" s="306"/>
      <c r="E40" s="248"/>
      <c r="F40" s="306"/>
      <c r="G40" s="306"/>
      <c r="H40" s="248"/>
      <c r="I40" s="349"/>
      <c r="J40" s="348"/>
      <c r="K40" s="348"/>
      <c r="L40" s="348"/>
      <c r="M40" s="348"/>
      <c r="N40" s="348"/>
      <c r="O40" s="348"/>
      <c r="P40" s="384">
        <f t="shared" si="0"/>
        <v>0</v>
      </c>
      <c r="Q40" s="385">
        <f t="shared" si="1"/>
        <v>0</v>
      </c>
      <c r="R40" s="248"/>
      <c r="S40" s="248"/>
      <c r="T40" s="248"/>
      <c r="U40" s="248"/>
    </row>
    <row r="41" spans="1:21" ht="15.75">
      <c r="A41" s="584"/>
      <c r="B41" s="586"/>
      <c r="C41" s="306"/>
      <c r="D41" s="306"/>
      <c r="E41" s="248"/>
      <c r="F41" s="306"/>
      <c r="G41" s="306"/>
      <c r="H41" s="248"/>
      <c r="I41" s="349"/>
      <c r="J41" s="348"/>
      <c r="K41" s="348"/>
      <c r="L41" s="348"/>
      <c r="M41" s="348"/>
      <c r="N41" s="348"/>
      <c r="O41" s="348"/>
      <c r="P41" s="384">
        <f t="shared" ref="P41:P73" si="2">H41+J41+L41+N41</f>
        <v>0</v>
      </c>
      <c r="Q41" s="385">
        <f t="shared" ref="Q41:Q73" si="3">I41+K41+M41+O41</f>
        <v>0</v>
      </c>
      <c r="R41" s="248"/>
      <c r="S41" s="248"/>
      <c r="T41" s="248"/>
      <c r="U41" s="248"/>
    </row>
    <row r="42" spans="1:21" ht="15.75">
      <c r="A42" s="584"/>
      <c r="B42" s="586"/>
      <c r="C42" s="306"/>
      <c r="D42" s="306"/>
      <c r="E42" s="248"/>
      <c r="F42" s="306"/>
      <c r="G42" s="306"/>
      <c r="H42" s="248"/>
      <c r="I42" s="349"/>
      <c r="J42" s="348"/>
      <c r="K42" s="348"/>
      <c r="L42" s="348"/>
      <c r="M42" s="348"/>
      <c r="N42" s="348"/>
      <c r="O42" s="348"/>
      <c r="P42" s="384">
        <f t="shared" si="2"/>
        <v>0</v>
      </c>
      <c r="Q42" s="385">
        <f t="shared" si="3"/>
        <v>0</v>
      </c>
      <c r="R42" s="248"/>
      <c r="S42" s="248"/>
      <c r="T42" s="248"/>
      <c r="U42" s="248"/>
    </row>
    <row r="43" spans="1:21" ht="15.75">
      <c r="A43" s="583" t="s">
        <v>1459</v>
      </c>
      <c r="B43" s="586" t="s">
        <v>1465</v>
      </c>
      <c r="C43" s="306"/>
      <c r="D43" s="306"/>
      <c r="E43" s="248"/>
      <c r="F43" s="306"/>
      <c r="G43" s="306"/>
      <c r="H43" s="249"/>
      <c r="I43" s="348"/>
      <c r="J43" s="350"/>
      <c r="K43" s="348"/>
      <c r="L43" s="350"/>
      <c r="M43" s="348"/>
      <c r="N43" s="350"/>
      <c r="O43" s="348"/>
      <c r="P43" s="384">
        <f t="shared" si="2"/>
        <v>0</v>
      </c>
      <c r="Q43" s="385">
        <f t="shared" si="3"/>
        <v>0</v>
      </c>
      <c r="R43" s="348"/>
      <c r="S43" s="248"/>
      <c r="T43" s="248"/>
      <c r="U43" s="248"/>
    </row>
    <row r="44" spans="1:21" ht="15.75">
      <c r="A44" s="584"/>
      <c r="B44" s="586"/>
      <c r="C44" s="306"/>
      <c r="D44" s="306"/>
      <c r="E44" s="248"/>
      <c r="F44" s="306"/>
      <c r="G44" s="306"/>
      <c r="H44" s="249"/>
      <c r="I44" s="348"/>
      <c r="J44" s="350"/>
      <c r="K44" s="348"/>
      <c r="L44" s="350"/>
      <c r="M44" s="348"/>
      <c r="N44" s="350"/>
      <c r="O44" s="348"/>
      <c r="P44" s="384">
        <f t="shared" si="2"/>
        <v>0</v>
      </c>
      <c r="Q44" s="385">
        <f t="shared" si="3"/>
        <v>0</v>
      </c>
      <c r="R44" s="348"/>
      <c r="S44" s="248"/>
      <c r="T44" s="248"/>
      <c r="U44" s="248"/>
    </row>
    <row r="45" spans="1:21" ht="15.75">
      <c r="A45" s="584"/>
      <c r="B45" s="586"/>
      <c r="C45" s="306"/>
      <c r="D45" s="306"/>
      <c r="E45" s="248"/>
      <c r="F45" s="306"/>
      <c r="G45" s="306"/>
      <c r="H45" s="249"/>
      <c r="I45" s="348"/>
      <c r="J45" s="350"/>
      <c r="K45" s="348"/>
      <c r="L45" s="350"/>
      <c r="M45" s="348"/>
      <c r="N45" s="350"/>
      <c r="O45" s="348"/>
      <c r="P45" s="384">
        <f t="shared" si="2"/>
        <v>0</v>
      </c>
      <c r="Q45" s="385">
        <f t="shared" si="3"/>
        <v>0</v>
      </c>
      <c r="R45" s="348"/>
      <c r="S45" s="248"/>
      <c r="T45" s="248"/>
      <c r="U45" s="248"/>
    </row>
    <row r="46" spans="1:21" ht="15.75">
      <c r="A46" s="584"/>
      <c r="B46" s="586"/>
      <c r="C46" s="306"/>
      <c r="D46" s="306"/>
      <c r="E46" s="248"/>
      <c r="F46" s="306"/>
      <c r="G46" s="306"/>
      <c r="H46" s="249"/>
      <c r="I46" s="348"/>
      <c r="J46" s="350"/>
      <c r="K46" s="348"/>
      <c r="L46" s="350"/>
      <c r="M46" s="348"/>
      <c r="N46" s="350"/>
      <c r="O46" s="348"/>
      <c r="P46" s="384">
        <f t="shared" si="2"/>
        <v>0</v>
      </c>
      <c r="Q46" s="385">
        <f t="shared" si="3"/>
        <v>0</v>
      </c>
      <c r="R46" s="348"/>
      <c r="S46" s="248"/>
      <c r="T46" s="248"/>
      <c r="U46" s="248"/>
    </row>
    <row r="47" spans="1:21" ht="15.75">
      <c r="A47" s="584"/>
      <c r="B47" s="586"/>
      <c r="C47" s="306"/>
      <c r="D47" s="306"/>
      <c r="E47" s="248"/>
      <c r="F47" s="306"/>
      <c r="G47" s="306"/>
      <c r="H47" s="249"/>
      <c r="I47" s="348"/>
      <c r="J47" s="350"/>
      <c r="K47" s="348"/>
      <c r="L47" s="350"/>
      <c r="M47" s="348"/>
      <c r="N47" s="350"/>
      <c r="O47" s="348"/>
      <c r="P47" s="384">
        <f t="shared" si="2"/>
        <v>0</v>
      </c>
      <c r="Q47" s="385">
        <f t="shared" si="3"/>
        <v>0</v>
      </c>
      <c r="R47" s="348"/>
      <c r="S47" s="248"/>
      <c r="T47" s="248"/>
      <c r="U47" s="248"/>
    </row>
    <row r="48" spans="1:21" ht="15.75">
      <c r="A48" s="584"/>
      <c r="B48" s="586"/>
      <c r="C48" s="306"/>
      <c r="D48" s="306"/>
      <c r="E48" s="248"/>
      <c r="F48" s="306"/>
      <c r="G48" s="306"/>
      <c r="H48" s="249"/>
      <c r="I48" s="348"/>
      <c r="J48" s="350"/>
      <c r="K48" s="348"/>
      <c r="L48" s="350"/>
      <c r="M48" s="348"/>
      <c r="N48" s="350"/>
      <c r="O48" s="348"/>
      <c r="P48" s="384">
        <f t="shared" si="2"/>
        <v>0</v>
      </c>
      <c r="Q48" s="385">
        <f t="shared" si="3"/>
        <v>0</v>
      </c>
      <c r="R48" s="348"/>
      <c r="S48" s="248"/>
      <c r="T48" s="248"/>
      <c r="U48" s="248"/>
    </row>
    <row r="49" spans="1:21" ht="15.75" customHeight="1">
      <c r="A49" s="584"/>
      <c r="B49" s="586" t="s">
        <v>1466</v>
      </c>
      <c r="C49" s="306"/>
      <c r="D49" s="306"/>
      <c r="E49" s="248"/>
      <c r="F49" s="306"/>
      <c r="G49" s="306"/>
      <c r="H49" s="249"/>
      <c r="I49" s="348"/>
      <c r="J49" s="350"/>
      <c r="K49" s="348"/>
      <c r="L49" s="350"/>
      <c r="M49" s="348"/>
      <c r="N49" s="350"/>
      <c r="O49" s="348"/>
      <c r="P49" s="384">
        <f t="shared" si="2"/>
        <v>0</v>
      </c>
      <c r="Q49" s="385">
        <f t="shared" si="3"/>
        <v>0</v>
      </c>
      <c r="R49" s="348"/>
      <c r="S49" s="248"/>
      <c r="T49" s="248"/>
      <c r="U49" s="248"/>
    </row>
    <row r="50" spans="1:21" ht="15.75" customHeight="1">
      <c r="A50" s="584"/>
      <c r="B50" s="586"/>
      <c r="C50" s="306"/>
      <c r="D50" s="306"/>
      <c r="E50" s="248"/>
      <c r="F50" s="306"/>
      <c r="G50" s="306"/>
      <c r="H50" s="249"/>
      <c r="I50" s="348"/>
      <c r="J50" s="350"/>
      <c r="K50" s="348"/>
      <c r="L50" s="350"/>
      <c r="M50" s="348"/>
      <c r="N50" s="350"/>
      <c r="O50" s="348"/>
      <c r="P50" s="384">
        <f t="shared" si="2"/>
        <v>0</v>
      </c>
      <c r="Q50" s="385">
        <f t="shared" si="3"/>
        <v>0</v>
      </c>
      <c r="R50" s="348"/>
      <c r="S50" s="248"/>
      <c r="T50" s="248"/>
      <c r="U50" s="248"/>
    </row>
    <row r="51" spans="1:21" ht="15.75" customHeight="1">
      <c r="A51" s="584"/>
      <c r="B51" s="586"/>
      <c r="C51" s="306"/>
      <c r="D51" s="306"/>
      <c r="E51" s="248"/>
      <c r="F51" s="306"/>
      <c r="G51" s="306"/>
      <c r="H51" s="249"/>
      <c r="I51" s="348"/>
      <c r="J51" s="350"/>
      <c r="K51" s="348"/>
      <c r="L51" s="350"/>
      <c r="M51" s="348"/>
      <c r="N51" s="350"/>
      <c r="O51" s="348"/>
      <c r="P51" s="384">
        <f t="shared" si="2"/>
        <v>0</v>
      </c>
      <c r="Q51" s="385">
        <f t="shared" si="3"/>
        <v>0</v>
      </c>
      <c r="R51" s="348"/>
      <c r="S51" s="248"/>
      <c r="T51" s="248"/>
      <c r="U51" s="248"/>
    </row>
    <row r="52" spans="1:21" ht="15.75" customHeight="1">
      <c r="A52" s="584"/>
      <c r="B52" s="586" t="s">
        <v>1467</v>
      </c>
      <c r="C52" s="306"/>
      <c r="D52" s="306"/>
      <c r="E52" s="248"/>
      <c r="F52" s="306"/>
      <c r="G52" s="306"/>
      <c r="H52" s="249"/>
      <c r="I52" s="348"/>
      <c r="J52" s="350"/>
      <c r="K52" s="348"/>
      <c r="L52" s="350"/>
      <c r="M52" s="348"/>
      <c r="N52" s="350"/>
      <c r="O52" s="348"/>
      <c r="P52" s="384">
        <f t="shared" si="2"/>
        <v>0</v>
      </c>
      <c r="Q52" s="385">
        <f t="shared" si="3"/>
        <v>0</v>
      </c>
      <c r="R52" s="348"/>
      <c r="S52" s="248"/>
      <c r="T52" s="248"/>
      <c r="U52" s="248"/>
    </row>
    <row r="53" spans="1:21" ht="15.75" customHeight="1">
      <c r="A53" s="584"/>
      <c r="B53" s="586"/>
      <c r="C53" s="306"/>
      <c r="D53" s="306"/>
      <c r="E53" s="248"/>
      <c r="F53" s="306"/>
      <c r="G53" s="306"/>
      <c r="H53" s="249"/>
      <c r="I53" s="348"/>
      <c r="J53" s="350"/>
      <c r="K53" s="348"/>
      <c r="L53" s="350"/>
      <c r="M53" s="348"/>
      <c r="N53" s="350"/>
      <c r="O53" s="348"/>
      <c r="P53" s="384">
        <f t="shared" si="2"/>
        <v>0</v>
      </c>
      <c r="Q53" s="385">
        <f t="shared" si="3"/>
        <v>0</v>
      </c>
      <c r="R53" s="348"/>
      <c r="S53" s="248"/>
      <c r="T53" s="248"/>
      <c r="U53" s="248"/>
    </row>
    <row r="54" spans="1:21" ht="15.75" customHeight="1">
      <c r="A54" s="584"/>
      <c r="B54" s="586"/>
      <c r="C54" s="306"/>
      <c r="D54" s="306"/>
      <c r="E54" s="248"/>
      <c r="F54" s="306"/>
      <c r="G54" s="306"/>
      <c r="H54" s="249"/>
      <c r="I54" s="348"/>
      <c r="J54" s="350"/>
      <c r="K54" s="348"/>
      <c r="L54" s="350"/>
      <c r="M54" s="348"/>
      <c r="N54" s="350"/>
      <c r="O54" s="348"/>
      <c r="P54" s="384">
        <f t="shared" si="2"/>
        <v>0</v>
      </c>
      <c r="Q54" s="385">
        <f t="shared" si="3"/>
        <v>0</v>
      </c>
      <c r="R54" s="348"/>
      <c r="S54" s="248"/>
      <c r="T54" s="248"/>
      <c r="U54" s="248"/>
    </row>
    <row r="55" spans="1:21" ht="15.75" customHeight="1">
      <c r="A55" s="584"/>
      <c r="B55" s="586"/>
      <c r="C55" s="306"/>
      <c r="D55" s="306"/>
      <c r="E55" s="248"/>
      <c r="F55" s="306"/>
      <c r="G55" s="306"/>
      <c r="H55" s="249"/>
      <c r="I55" s="348"/>
      <c r="J55" s="350"/>
      <c r="K55" s="348"/>
      <c r="L55" s="350"/>
      <c r="M55" s="348"/>
      <c r="N55" s="350"/>
      <c r="O55" s="348"/>
      <c r="P55" s="384">
        <f t="shared" si="2"/>
        <v>0</v>
      </c>
      <c r="Q55" s="385">
        <f t="shared" si="3"/>
        <v>0</v>
      </c>
      <c r="R55" s="348"/>
      <c r="S55" s="248"/>
      <c r="T55" s="248"/>
      <c r="U55" s="248"/>
    </row>
    <row r="56" spans="1:21" ht="15.75" customHeight="1">
      <c r="A56" s="584"/>
      <c r="B56" s="586" t="s">
        <v>1468</v>
      </c>
      <c r="C56" s="306"/>
      <c r="D56" s="306"/>
      <c r="E56" s="248"/>
      <c r="F56" s="306"/>
      <c r="G56" s="306"/>
      <c r="H56" s="249"/>
      <c r="I56" s="348"/>
      <c r="J56" s="350"/>
      <c r="K56" s="348"/>
      <c r="L56" s="350"/>
      <c r="M56" s="348"/>
      <c r="N56" s="350"/>
      <c r="O56" s="348"/>
      <c r="P56" s="384">
        <f t="shared" si="2"/>
        <v>0</v>
      </c>
      <c r="Q56" s="385">
        <f t="shared" si="3"/>
        <v>0</v>
      </c>
      <c r="R56" s="348"/>
      <c r="S56" s="248"/>
      <c r="T56" s="248"/>
      <c r="U56" s="248"/>
    </row>
    <row r="57" spans="1:21" ht="15.75" customHeight="1">
      <c r="A57" s="584"/>
      <c r="B57" s="586"/>
      <c r="C57" s="306"/>
      <c r="D57" s="306"/>
      <c r="E57" s="248"/>
      <c r="F57" s="306"/>
      <c r="G57" s="306"/>
      <c r="H57" s="249"/>
      <c r="I57" s="348"/>
      <c r="J57" s="350"/>
      <c r="K57" s="348"/>
      <c r="L57" s="350"/>
      <c r="M57" s="348"/>
      <c r="N57" s="350"/>
      <c r="O57" s="348"/>
      <c r="P57" s="384">
        <f t="shared" si="2"/>
        <v>0</v>
      </c>
      <c r="Q57" s="385">
        <f t="shared" si="3"/>
        <v>0</v>
      </c>
      <c r="R57" s="348"/>
      <c r="S57" s="248"/>
      <c r="T57" s="248"/>
      <c r="U57" s="248"/>
    </row>
    <row r="58" spans="1:21" ht="15.75" customHeight="1">
      <c r="A58" s="584"/>
      <c r="B58" s="586"/>
      <c r="C58" s="306"/>
      <c r="D58" s="306"/>
      <c r="E58" s="248"/>
      <c r="F58" s="306"/>
      <c r="G58" s="306"/>
      <c r="H58" s="249"/>
      <c r="I58" s="348"/>
      <c r="J58" s="350"/>
      <c r="K58" s="348"/>
      <c r="L58" s="350"/>
      <c r="M58" s="348"/>
      <c r="N58" s="350"/>
      <c r="O58" s="348"/>
      <c r="P58" s="384">
        <f t="shared" si="2"/>
        <v>0</v>
      </c>
      <c r="Q58" s="385">
        <f t="shared" si="3"/>
        <v>0</v>
      </c>
      <c r="R58" s="348"/>
      <c r="S58" s="248"/>
      <c r="T58" s="248"/>
      <c r="U58" s="248"/>
    </row>
    <row r="59" spans="1:21" ht="15.75" customHeight="1">
      <c r="A59" s="584"/>
      <c r="B59" s="586"/>
      <c r="C59" s="306"/>
      <c r="D59" s="306"/>
      <c r="E59" s="248"/>
      <c r="F59" s="306"/>
      <c r="G59" s="306"/>
      <c r="H59" s="249"/>
      <c r="I59" s="348"/>
      <c r="J59" s="350"/>
      <c r="K59" s="348"/>
      <c r="L59" s="350"/>
      <c r="M59" s="348"/>
      <c r="N59" s="350"/>
      <c r="O59" s="348"/>
      <c r="P59" s="384">
        <f t="shared" si="2"/>
        <v>0</v>
      </c>
      <c r="Q59" s="385">
        <f t="shared" si="3"/>
        <v>0</v>
      </c>
      <c r="R59" s="348"/>
      <c r="S59" s="248"/>
      <c r="T59" s="248"/>
      <c r="U59" s="248"/>
    </row>
    <row r="60" spans="1:21" ht="15.75">
      <c r="A60" s="584"/>
      <c r="B60" s="586" t="s">
        <v>1469</v>
      </c>
      <c r="C60" s="306"/>
      <c r="D60" s="306"/>
      <c r="E60" s="248"/>
      <c r="F60" s="306"/>
      <c r="G60" s="306"/>
      <c r="H60" s="249"/>
      <c r="I60" s="348"/>
      <c r="J60" s="350"/>
      <c r="K60" s="348"/>
      <c r="L60" s="350"/>
      <c r="M60" s="348"/>
      <c r="N60" s="350"/>
      <c r="O60" s="348"/>
      <c r="P60" s="384">
        <f t="shared" si="2"/>
        <v>0</v>
      </c>
      <c r="Q60" s="385">
        <f t="shared" si="3"/>
        <v>0</v>
      </c>
      <c r="R60" s="348"/>
      <c r="S60" s="248"/>
      <c r="T60" s="248"/>
      <c r="U60" s="248"/>
    </row>
    <row r="61" spans="1:21" ht="15.75">
      <c r="A61" s="584"/>
      <c r="B61" s="586"/>
      <c r="C61" s="306"/>
      <c r="D61" s="306"/>
      <c r="E61" s="248"/>
      <c r="F61" s="306"/>
      <c r="G61" s="306"/>
      <c r="H61" s="249"/>
      <c r="I61" s="348"/>
      <c r="J61" s="350"/>
      <c r="K61" s="348"/>
      <c r="L61" s="350"/>
      <c r="M61" s="348"/>
      <c r="N61" s="350"/>
      <c r="O61" s="348"/>
      <c r="P61" s="384">
        <f t="shared" si="2"/>
        <v>0</v>
      </c>
      <c r="Q61" s="385">
        <f t="shared" si="3"/>
        <v>0</v>
      </c>
      <c r="R61" s="348"/>
      <c r="S61" s="248"/>
      <c r="T61" s="248"/>
      <c r="U61" s="248"/>
    </row>
    <row r="62" spans="1:21" ht="15.75">
      <c r="A62" s="584"/>
      <c r="B62" s="586"/>
      <c r="C62" s="306"/>
      <c r="D62" s="306"/>
      <c r="E62" s="248"/>
      <c r="F62" s="306"/>
      <c r="G62" s="306"/>
      <c r="H62" s="249"/>
      <c r="I62" s="348"/>
      <c r="J62" s="350"/>
      <c r="K62" s="348"/>
      <c r="L62" s="350"/>
      <c r="M62" s="348"/>
      <c r="N62" s="350"/>
      <c r="O62" s="348"/>
      <c r="P62" s="384">
        <f t="shared" si="2"/>
        <v>0</v>
      </c>
      <c r="Q62" s="385">
        <f t="shared" si="3"/>
        <v>0</v>
      </c>
      <c r="R62" s="348"/>
      <c r="S62" s="248"/>
      <c r="T62" s="248"/>
      <c r="U62" s="248"/>
    </row>
    <row r="63" spans="1:21" ht="15.75">
      <c r="A63" s="584"/>
      <c r="B63" s="586"/>
      <c r="C63" s="306"/>
      <c r="D63" s="306"/>
      <c r="E63" s="248"/>
      <c r="F63" s="306"/>
      <c r="G63" s="306"/>
      <c r="H63" s="249"/>
      <c r="I63" s="348"/>
      <c r="J63" s="350"/>
      <c r="K63" s="348"/>
      <c r="L63" s="350"/>
      <c r="M63" s="348"/>
      <c r="N63" s="350"/>
      <c r="O63" s="348"/>
      <c r="P63" s="384">
        <f t="shared" si="2"/>
        <v>0</v>
      </c>
      <c r="Q63" s="385">
        <f t="shared" si="3"/>
        <v>0</v>
      </c>
      <c r="R63" s="348"/>
      <c r="S63" s="248"/>
      <c r="T63" s="248"/>
      <c r="U63" s="248"/>
    </row>
    <row r="64" spans="1:21" ht="15.75" customHeight="1">
      <c r="A64" s="584"/>
      <c r="B64" s="591" t="s">
        <v>1470</v>
      </c>
      <c r="C64" s="306"/>
      <c r="D64" s="306"/>
      <c r="E64" s="248"/>
      <c r="F64" s="306"/>
      <c r="G64" s="306"/>
      <c r="H64" s="249"/>
      <c r="I64" s="348"/>
      <c r="J64" s="350"/>
      <c r="K64" s="348"/>
      <c r="L64" s="350"/>
      <c r="M64" s="348"/>
      <c r="N64" s="350"/>
      <c r="O64" s="348"/>
      <c r="P64" s="384">
        <f t="shared" si="2"/>
        <v>0</v>
      </c>
      <c r="Q64" s="385">
        <f t="shared" si="3"/>
        <v>0</v>
      </c>
      <c r="R64" s="348"/>
      <c r="S64" s="248"/>
      <c r="T64" s="248"/>
      <c r="U64" s="248"/>
    </row>
    <row r="65" spans="1:21" ht="15.75" customHeight="1">
      <c r="A65" s="584"/>
      <c r="B65" s="592"/>
      <c r="C65" s="306"/>
      <c r="D65" s="306"/>
      <c r="E65" s="248"/>
      <c r="F65" s="306"/>
      <c r="G65" s="306"/>
      <c r="H65" s="249"/>
      <c r="I65" s="348"/>
      <c r="J65" s="350"/>
      <c r="K65" s="348"/>
      <c r="L65" s="350"/>
      <c r="M65" s="348"/>
      <c r="N65" s="350"/>
      <c r="O65" s="348"/>
      <c r="P65" s="384">
        <f t="shared" si="2"/>
        <v>0</v>
      </c>
      <c r="Q65" s="385">
        <f t="shared" si="3"/>
        <v>0</v>
      </c>
      <c r="R65" s="348"/>
      <c r="S65" s="248"/>
      <c r="T65" s="248"/>
      <c r="U65" s="248"/>
    </row>
    <row r="66" spans="1:21" ht="15.75" customHeight="1">
      <c r="A66" s="584"/>
      <c r="B66" s="592"/>
      <c r="C66" s="306"/>
      <c r="D66" s="306"/>
      <c r="E66" s="248"/>
      <c r="F66" s="306"/>
      <c r="G66" s="306"/>
      <c r="H66" s="249"/>
      <c r="I66" s="348"/>
      <c r="J66" s="350"/>
      <c r="K66" s="348"/>
      <c r="L66" s="350"/>
      <c r="M66" s="348"/>
      <c r="N66" s="350"/>
      <c r="O66" s="348"/>
      <c r="P66" s="384">
        <f t="shared" si="2"/>
        <v>0</v>
      </c>
      <c r="Q66" s="385">
        <f t="shared" si="3"/>
        <v>0</v>
      </c>
      <c r="R66" s="348"/>
      <c r="S66" s="248"/>
      <c r="T66" s="248"/>
      <c r="U66" s="248"/>
    </row>
    <row r="67" spans="1:21" ht="18" customHeight="1">
      <c r="A67" s="584"/>
      <c r="B67" s="593"/>
      <c r="C67" s="306"/>
      <c r="D67" s="306"/>
      <c r="E67" s="248"/>
      <c r="F67" s="306"/>
      <c r="G67" s="306"/>
      <c r="H67" s="249"/>
      <c r="I67" s="348"/>
      <c r="J67" s="350"/>
      <c r="K67" s="348"/>
      <c r="L67" s="350"/>
      <c r="M67" s="348"/>
      <c r="N67" s="350"/>
      <c r="O67" s="348"/>
      <c r="P67" s="384">
        <f t="shared" si="2"/>
        <v>0</v>
      </c>
      <c r="Q67" s="385">
        <f t="shared" si="3"/>
        <v>0</v>
      </c>
      <c r="R67" s="348"/>
      <c r="S67" s="248"/>
      <c r="T67" s="248"/>
      <c r="U67" s="248"/>
    </row>
    <row r="68" spans="1:21" ht="15.75">
      <c r="A68" s="584"/>
      <c r="B68" s="590" t="s">
        <v>1471</v>
      </c>
      <c r="C68" s="306"/>
      <c r="D68" s="306"/>
      <c r="E68" s="248"/>
      <c r="F68" s="306"/>
      <c r="G68" s="306"/>
      <c r="H68" s="249"/>
      <c r="I68" s="348"/>
      <c r="J68" s="350"/>
      <c r="K68" s="348"/>
      <c r="L68" s="350"/>
      <c r="M68" s="348"/>
      <c r="N68" s="350"/>
      <c r="O68" s="348"/>
      <c r="P68" s="384">
        <f t="shared" si="2"/>
        <v>0</v>
      </c>
      <c r="Q68" s="385">
        <f t="shared" si="3"/>
        <v>0</v>
      </c>
      <c r="R68" s="348"/>
      <c r="S68" s="248"/>
      <c r="T68" s="248"/>
      <c r="U68" s="248"/>
    </row>
    <row r="69" spans="1:21" ht="15.75">
      <c r="A69" s="584"/>
      <c r="B69" s="590"/>
      <c r="C69" s="306"/>
      <c r="D69" s="306"/>
      <c r="E69" s="248"/>
      <c r="F69" s="306"/>
      <c r="G69" s="306"/>
      <c r="H69" s="249"/>
      <c r="I69" s="348"/>
      <c r="J69" s="350"/>
      <c r="K69" s="348"/>
      <c r="L69" s="350"/>
      <c r="M69" s="348"/>
      <c r="N69" s="350"/>
      <c r="O69" s="348"/>
      <c r="P69" s="384">
        <f t="shared" si="2"/>
        <v>0</v>
      </c>
      <c r="Q69" s="385">
        <f t="shared" si="3"/>
        <v>0</v>
      </c>
      <c r="R69" s="348"/>
      <c r="S69" s="248"/>
      <c r="T69" s="248"/>
      <c r="U69" s="248"/>
    </row>
    <row r="70" spans="1:21" ht="15.75">
      <c r="A70" s="584"/>
      <c r="B70" s="590"/>
      <c r="C70" s="306"/>
      <c r="D70" s="306"/>
      <c r="E70" s="248"/>
      <c r="F70" s="306"/>
      <c r="G70" s="306"/>
      <c r="H70" s="249"/>
      <c r="I70" s="348"/>
      <c r="J70" s="350"/>
      <c r="K70" s="348"/>
      <c r="L70" s="350"/>
      <c r="M70" s="348"/>
      <c r="N70" s="350"/>
      <c r="O70" s="348"/>
      <c r="P70" s="384">
        <f t="shared" si="2"/>
        <v>0</v>
      </c>
      <c r="Q70" s="385">
        <f t="shared" si="3"/>
        <v>0</v>
      </c>
      <c r="R70" s="348"/>
      <c r="S70" s="248"/>
      <c r="T70" s="248"/>
      <c r="U70" s="248"/>
    </row>
    <row r="71" spans="1:21" ht="15.75" customHeight="1">
      <c r="A71" s="584"/>
      <c r="B71" s="591" t="s">
        <v>1472</v>
      </c>
      <c r="C71" s="306"/>
      <c r="D71" s="306"/>
      <c r="E71" s="248"/>
      <c r="F71" s="306"/>
      <c r="G71" s="306"/>
      <c r="H71" s="249"/>
      <c r="I71" s="348"/>
      <c r="J71" s="350"/>
      <c r="K71" s="348"/>
      <c r="L71" s="350"/>
      <c r="M71" s="348"/>
      <c r="N71" s="350"/>
      <c r="O71" s="348"/>
      <c r="P71" s="384">
        <f t="shared" si="2"/>
        <v>0</v>
      </c>
      <c r="Q71" s="385">
        <f t="shared" si="3"/>
        <v>0</v>
      </c>
      <c r="R71" s="348"/>
      <c r="S71" s="248"/>
      <c r="T71" s="248"/>
      <c r="U71" s="248"/>
    </row>
    <row r="72" spans="1:21" ht="15.75" customHeight="1">
      <c r="A72" s="584"/>
      <c r="B72" s="592"/>
      <c r="C72" s="306"/>
      <c r="D72" s="306"/>
      <c r="E72" s="248"/>
      <c r="F72" s="306"/>
      <c r="G72" s="306"/>
      <c r="H72" s="249"/>
      <c r="I72" s="348"/>
      <c r="J72" s="350"/>
      <c r="K72" s="348"/>
      <c r="L72" s="350"/>
      <c r="M72" s="348"/>
      <c r="N72" s="350"/>
      <c r="O72" s="348"/>
      <c r="P72" s="384">
        <f t="shared" si="2"/>
        <v>0</v>
      </c>
      <c r="Q72" s="385">
        <f t="shared" si="3"/>
        <v>0</v>
      </c>
      <c r="R72" s="348"/>
      <c r="S72" s="248"/>
      <c r="T72" s="248"/>
      <c r="U72" s="248"/>
    </row>
    <row r="73" spans="1:21" ht="15.75">
      <c r="A73" s="584"/>
      <c r="B73" s="593"/>
      <c r="C73" s="306"/>
      <c r="D73" s="306"/>
      <c r="E73" s="248"/>
      <c r="F73" s="306"/>
      <c r="G73" s="306"/>
      <c r="H73" s="249"/>
      <c r="I73" s="348"/>
      <c r="J73" s="350"/>
      <c r="K73" s="348"/>
      <c r="L73" s="350"/>
      <c r="M73" s="348"/>
      <c r="N73" s="350"/>
      <c r="O73" s="348"/>
      <c r="P73" s="384">
        <f t="shared" si="2"/>
        <v>0</v>
      </c>
      <c r="Q73" s="385">
        <f t="shared" si="3"/>
        <v>0</v>
      </c>
      <c r="R73" s="348"/>
      <c r="S73" s="248"/>
      <c r="T73" s="248"/>
      <c r="U73" s="248"/>
    </row>
    <row r="74" spans="1:21" s="259" customFormat="1" ht="15.75">
      <c r="A74" s="291"/>
      <c r="B74" s="292"/>
      <c r="C74" s="291" t="s">
        <v>97</v>
      </c>
      <c r="D74" s="292"/>
      <c r="E74" s="292"/>
      <c r="F74" s="292"/>
      <c r="G74" s="293"/>
      <c r="H74" s="262">
        <f>SUM(H8:H73)</f>
        <v>0</v>
      </c>
      <c r="I74" s="262">
        <f t="shared" ref="I74:Q74" si="4">SUM(I8:I73)</f>
        <v>0</v>
      </c>
      <c r="J74" s="262">
        <f t="shared" si="4"/>
        <v>0</v>
      </c>
      <c r="K74" s="262">
        <f t="shared" si="4"/>
        <v>0</v>
      </c>
      <c r="L74" s="262">
        <f t="shared" si="4"/>
        <v>0</v>
      </c>
      <c r="M74" s="262">
        <f t="shared" si="4"/>
        <v>0</v>
      </c>
      <c r="N74" s="262">
        <f t="shared" si="4"/>
        <v>0</v>
      </c>
      <c r="O74" s="262">
        <f t="shared" si="4"/>
        <v>0</v>
      </c>
      <c r="P74" s="262">
        <f t="shared" si="4"/>
        <v>0</v>
      </c>
      <c r="Q74" s="262">
        <f t="shared" si="4"/>
        <v>0</v>
      </c>
      <c r="R74" s="263"/>
      <c r="S74" s="263"/>
      <c r="T74" s="263"/>
      <c r="U74" s="263"/>
    </row>
    <row r="75" spans="1:21" ht="15.75">
      <c r="A75" s="259"/>
      <c r="B75" s="259"/>
      <c r="C75" s="259"/>
      <c r="D75" s="259"/>
      <c r="E75" s="259"/>
      <c r="F75" s="258"/>
      <c r="G75" s="259"/>
      <c r="H75" s="259"/>
      <c r="S75" s="264"/>
      <c r="T75" s="264"/>
      <c r="U75" s="265"/>
    </row>
    <row r="76" spans="1:21" ht="15.75">
      <c r="F76" s="258"/>
      <c r="S76" s="264"/>
      <c r="T76" s="264"/>
    </row>
    <row r="77" spans="1:21" ht="15.75">
      <c r="F77" s="258"/>
      <c r="S77" s="264"/>
      <c r="T77" s="264"/>
    </row>
    <row r="78" spans="1:21" ht="15.75">
      <c r="F78" s="258"/>
      <c r="S78" s="264"/>
      <c r="T78" s="264"/>
    </row>
    <row r="79" spans="1:21" ht="15.75">
      <c r="F79" s="258"/>
      <c r="S79" s="264"/>
      <c r="T79" s="264"/>
    </row>
    <row r="80" spans="1:21" ht="15.75">
      <c r="F80" s="258"/>
      <c r="S80" s="264"/>
      <c r="T80" s="264"/>
    </row>
    <row r="81" spans="6:20" ht="15.75">
      <c r="F81" s="258"/>
      <c r="S81" s="264"/>
      <c r="T81" s="264"/>
    </row>
    <row r="82" spans="6:20" ht="15.75">
      <c r="F82" s="258"/>
      <c r="S82" s="264"/>
      <c r="T82" s="264"/>
    </row>
    <row r="83" spans="6:20" ht="15.75">
      <c r="F83" s="258"/>
      <c r="S83" s="264"/>
      <c r="T83" s="264"/>
    </row>
    <row r="84" spans="6:20" ht="15.75">
      <c r="F84" s="258"/>
      <c r="S84" s="266"/>
      <c r="T84" s="266"/>
    </row>
    <row r="85" spans="6:20" ht="15.75">
      <c r="F85" s="258"/>
      <c r="S85" s="264"/>
      <c r="T85" s="264"/>
    </row>
    <row r="86" spans="6:20" ht="15.75">
      <c r="F86" s="258"/>
      <c r="S86" s="264"/>
      <c r="T86" s="264"/>
    </row>
    <row r="87" spans="6:20" ht="15.75">
      <c r="F87" s="258"/>
      <c r="S87" s="264"/>
      <c r="T87" s="264"/>
    </row>
    <row r="88" spans="6:20" ht="15.75">
      <c r="F88" s="258"/>
      <c r="S88" s="264"/>
      <c r="T88" s="264"/>
    </row>
    <row r="89" spans="6:20" ht="15.75">
      <c r="F89" s="258"/>
      <c r="S89" s="264"/>
      <c r="T89" s="264"/>
    </row>
    <row r="90" spans="6:20" ht="15.75">
      <c r="F90" s="258"/>
      <c r="S90" s="264"/>
      <c r="T90" s="264"/>
    </row>
    <row r="91" spans="6:20" ht="15.75">
      <c r="F91" s="258"/>
      <c r="S91" s="264"/>
      <c r="T91" s="264"/>
    </row>
    <row r="92" spans="6:20" ht="15.75">
      <c r="F92" s="258"/>
      <c r="S92" s="264"/>
      <c r="T92" s="264"/>
    </row>
    <row r="93" spans="6:20" ht="15.75">
      <c r="F93" s="258"/>
      <c r="S93" s="264"/>
      <c r="T93" s="264"/>
    </row>
    <row r="94" spans="6:20">
      <c r="S94" s="264"/>
      <c r="T94" s="264"/>
    </row>
    <row r="95" spans="6:20">
      <c r="S95" s="264"/>
      <c r="T95" s="264"/>
    </row>
    <row r="96" spans="6:20">
      <c r="S96" s="264"/>
      <c r="T96" s="264"/>
    </row>
    <row r="97" spans="6:20">
      <c r="S97" s="264"/>
      <c r="T97" s="264"/>
    </row>
    <row r="98" spans="6:20">
      <c r="S98" s="264"/>
      <c r="T98" s="264"/>
    </row>
    <row r="99" spans="6:20">
      <c r="S99" s="264"/>
      <c r="T99" s="264"/>
    </row>
    <row r="100" spans="6:20">
      <c r="S100" s="264"/>
      <c r="T100" s="264"/>
    </row>
    <row r="101" spans="6:20">
      <c r="S101" s="264"/>
      <c r="T101" s="264"/>
    </row>
    <row r="105" spans="6:20">
      <c r="F105" s="251"/>
      <c r="S105" s="261"/>
      <c r="T105" s="261"/>
    </row>
    <row r="106" spans="6:20">
      <c r="F106" s="251"/>
      <c r="S106" s="261"/>
      <c r="T106" s="261"/>
    </row>
    <row r="107" spans="6:20">
      <c r="F107" s="251"/>
      <c r="S107" s="261"/>
      <c r="T107" s="261"/>
    </row>
    <row r="108" spans="6:20">
      <c r="F108" s="251"/>
      <c r="S108" s="261"/>
      <c r="T108" s="261"/>
    </row>
    <row r="109" spans="6:20">
      <c r="F109" s="251"/>
      <c r="S109" s="261"/>
      <c r="T109" s="261"/>
    </row>
    <row r="110" spans="6:20">
      <c r="F110" s="251"/>
      <c r="S110" s="261"/>
      <c r="T110" s="261"/>
    </row>
    <row r="111" spans="6:20">
      <c r="F111" s="251"/>
      <c r="S111" s="261"/>
      <c r="T111" s="261"/>
    </row>
    <row r="112" spans="6:20">
      <c r="F112" s="251"/>
      <c r="S112" s="261"/>
      <c r="T112" s="261"/>
    </row>
    <row r="113" spans="6:20">
      <c r="F113" s="251"/>
      <c r="S113" s="261"/>
      <c r="T113" s="261"/>
    </row>
    <row r="114" spans="6:20">
      <c r="F114" s="251"/>
      <c r="S114" s="261"/>
      <c r="T114" s="261"/>
    </row>
    <row r="115" spans="6:20">
      <c r="F115" s="251"/>
      <c r="S115" s="261"/>
      <c r="T115" s="261"/>
    </row>
    <row r="116" spans="6:20">
      <c r="F116" s="251"/>
      <c r="S116" s="261"/>
      <c r="T116" s="261"/>
    </row>
    <row r="117" spans="6:20">
      <c r="F117" s="251"/>
      <c r="S117" s="261"/>
      <c r="T117" s="261"/>
    </row>
    <row r="118" spans="6:20">
      <c r="F118" s="251"/>
      <c r="S118" s="261"/>
      <c r="T118" s="261"/>
    </row>
    <row r="119" spans="6:20">
      <c r="F119" s="251"/>
      <c r="S119" s="261"/>
      <c r="T119" s="261"/>
    </row>
    <row r="120" spans="6:20">
      <c r="F120" s="251"/>
      <c r="S120" s="261"/>
      <c r="T120" s="261"/>
    </row>
    <row r="121" spans="6:20">
      <c r="F121" s="251"/>
      <c r="S121" s="261"/>
      <c r="T121" s="261"/>
    </row>
    <row r="122" spans="6:20">
      <c r="F122" s="251"/>
      <c r="S122" s="261"/>
      <c r="T122" s="261"/>
    </row>
    <row r="123" spans="6:20">
      <c r="F123" s="251"/>
      <c r="S123" s="261"/>
      <c r="T123" s="261"/>
    </row>
    <row r="124" spans="6:20">
      <c r="F124" s="251"/>
      <c r="S124" s="261"/>
      <c r="T124" s="261"/>
    </row>
    <row r="125" spans="6:20">
      <c r="F125" s="251"/>
      <c r="S125" s="261"/>
      <c r="T125" s="261"/>
    </row>
    <row r="126" spans="6:20">
      <c r="F126" s="251"/>
      <c r="S126" s="261"/>
      <c r="T126" s="261"/>
    </row>
    <row r="127" spans="6:20">
      <c r="F127" s="251"/>
      <c r="S127" s="261"/>
      <c r="T127" s="261"/>
    </row>
    <row r="128" spans="6:20">
      <c r="F128" s="251"/>
      <c r="S128" s="261"/>
      <c r="T128" s="261"/>
    </row>
    <row r="129" spans="6:20">
      <c r="F129" s="251"/>
      <c r="S129" s="261"/>
      <c r="T129" s="261"/>
    </row>
    <row r="130" spans="6:20">
      <c r="F130" s="251"/>
      <c r="S130" s="261"/>
      <c r="T130" s="261"/>
    </row>
    <row r="131" spans="6:20">
      <c r="F131" s="251"/>
    </row>
    <row r="132" spans="6:20">
      <c r="F132" s="251"/>
    </row>
    <row r="133" spans="6:20">
      <c r="F133" s="251"/>
    </row>
    <row r="134" spans="6:20">
      <c r="F134" s="251"/>
    </row>
    <row r="135" spans="6:20">
      <c r="F135" s="251"/>
    </row>
    <row r="136" spans="6:20">
      <c r="F136" s="251"/>
    </row>
    <row r="137" spans="6:20">
      <c r="F137" s="251"/>
    </row>
    <row r="138" spans="6:20">
      <c r="F138" s="251"/>
    </row>
    <row r="139" spans="6:20">
      <c r="F139" s="251"/>
    </row>
    <row r="140" spans="6:20">
      <c r="F140" s="251"/>
    </row>
    <row r="141" spans="6:20">
      <c r="F141" s="251"/>
    </row>
    <row r="142" spans="6:20">
      <c r="F142" s="251"/>
    </row>
    <row r="143" spans="6:20">
      <c r="F143" s="251"/>
    </row>
    <row r="144" spans="6:20">
      <c r="F144" s="251"/>
    </row>
    <row r="145" spans="6:6">
      <c r="F145" s="251"/>
    </row>
    <row r="146" spans="6:6">
      <c r="F146" s="251"/>
    </row>
    <row r="147" spans="6:6">
      <c r="F147" s="251"/>
    </row>
    <row r="148" spans="6:6">
      <c r="F148" s="251"/>
    </row>
    <row r="149" spans="6:6">
      <c r="F149" s="251"/>
    </row>
    <row r="150" spans="6:6">
      <c r="F150" s="251"/>
    </row>
    <row r="151" spans="6:6">
      <c r="F151" s="251"/>
    </row>
    <row r="152" spans="6:6">
      <c r="F152" s="251"/>
    </row>
    <row r="153" spans="6:6">
      <c r="F153" s="251"/>
    </row>
    <row r="154" spans="6:6">
      <c r="F154" s="251"/>
    </row>
    <row r="155" spans="6:6">
      <c r="F155" s="251"/>
    </row>
    <row r="156" spans="6:6">
      <c r="F156" s="251"/>
    </row>
    <row r="157" spans="6:6">
      <c r="F157" s="251"/>
    </row>
    <row r="158" spans="6:6">
      <c r="F158" s="251"/>
    </row>
    <row r="159" spans="6:6">
      <c r="F159" s="251"/>
    </row>
    <row r="160" spans="6:6">
      <c r="F160" s="251"/>
    </row>
    <row r="161" spans="6:6">
      <c r="F161" s="251"/>
    </row>
    <row r="162" spans="6:6">
      <c r="F162" s="251"/>
    </row>
    <row r="163" spans="6:6">
      <c r="F163" s="251"/>
    </row>
    <row r="164" spans="6:6">
      <c r="F164" s="251"/>
    </row>
    <row r="165" spans="6:6">
      <c r="F165" s="251"/>
    </row>
    <row r="166" spans="6:6">
      <c r="F166" s="251"/>
    </row>
    <row r="167" spans="6:6">
      <c r="F167" s="251"/>
    </row>
    <row r="168" spans="6:6">
      <c r="F168" s="251"/>
    </row>
    <row r="169" spans="6:6">
      <c r="F169" s="251"/>
    </row>
    <row r="170" spans="6:6">
      <c r="F170" s="251"/>
    </row>
  </sheetData>
  <mergeCells count="34">
    <mergeCell ref="U5:U7"/>
    <mergeCell ref="P5:Q6"/>
    <mergeCell ref="T5:T7"/>
    <mergeCell ref="B5:B7"/>
    <mergeCell ref="R5:R7"/>
    <mergeCell ref="G5:G7"/>
    <mergeCell ref="F5:F7"/>
    <mergeCell ref="H5:O5"/>
    <mergeCell ref="S5:S7"/>
    <mergeCell ref="C5:C7"/>
    <mergeCell ref="E5:E7"/>
    <mergeCell ref="H6:I6"/>
    <mergeCell ref="J6:K6"/>
    <mergeCell ref="L6:M6"/>
    <mergeCell ref="N6:O6"/>
    <mergeCell ref="B68:B70"/>
    <mergeCell ref="B64:B67"/>
    <mergeCell ref="B71:B73"/>
    <mergeCell ref="B17:B22"/>
    <mergeCell ref="D5:D7"/>
    <mergeCell ref="B56:B59"/>
    <mergeCell ref="B60:B63"/>
    <mergeCell ref="A5:A7"/>
    <mergeCell ref="A43:A73"/>
    <mergeCell ref="A17:A42"/>
    <mergeCell ref="B23:B28"/>
    <mergeCell ref="B29:B33"/>
    <mergeCell ref="B52:B55"/>
    <mergeCell ref="B34:B37"/>
    <mergeCell ref="B38:B42"/>
    <mergeCell ref="B43:B48"/>
    <mergeCell ref="B9:B16"/>
    <mergeCell ref="A9:A16"/>
    <mergeCell ref="B49:B5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workbookViewId="0">
      <pane ySplit="6" topLeftCell="A7" activePane="bottomLeft" state="frozen"/>
      <selection activeCell="O6" sqref="O6"/>
      <selection pane="bottomLeft" activeCell="C14" sqref="C14"/>
    </sheetView>
  </sheetViews>
  <sheetFormatPr baseColWidth="10" defaultRowHeight="15"/>
  <cols>
    <col min="1" max="1" width="40" customWidth="1"/>
    <col min="2" max="2" width="21.7109375" customWidth="1"/>
    <col min="3" max="3" width="30.5703125" customWidth="1"/>
    <col min="4" max="4" width="30.5703125" style="461"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283"/>
      <c r="C1" s="504" t="s">
        <v>1689</v>
      </c>
      <c r="D1" s="283"/>
      <c r="E1" s="283"/>
      <c r="F1" s="283"/>
      <c r="G1" s="283"/>
      <c r="H1" s="283" t="s">
        <v>476</v>
      </c>
      <c r="J1" s="283"/>
      <c r="K1" s="283"/>
      <c r="L1" s="283"/>
      <c r="M1" s="283"/>
      <c r="N1" s="283"/>
      <c r="O1" s="283"/>
      <c r="P1" s="283"/>
      <c r="Q1" s="283"/>
      <c r="R1" s="283"/>
      <c r="S1" s="283"/>
      <c r="T1" s="283"/>
      <c r="U1" s="283"/>
      <c r="V1" s="283"/>
    </row>
    <row r="2" spans="1:22" ht="18.75">
      <c r="A2" s="317" t="s">
        <v>1345</v>
      </c>
      <c r="B2" s="283"/>
      <c r="C2" s="283"/>
      <c r="D2" s="283"/>
      <c r="E2" s="283"/>
      <c r="F2" s="283"/>
      <c r="G2" s="283"/>
      <c r="H2" s="283"/>
      <c r="J2" s="283"/>
      <c r="K2" s="283"/>
      <c r="L2" s="283"/>
      <c r="M2" s="283"/>
      <c r="N2" s="283"/>
      <c r="O2" s="283"/>
      <c r="P2" s="283"/>
      <c r="Q2" s="283"/>
      <c r="R2" s="283"/>
      <c r="S2" s="283"/>
      <c r="T2" s="283"/>
      <c r="U2" s="283"/>
      <c r="V2" s="283"/>
    </row>
    <row r="3" spans="1:22">
      <c r="A3" s="594" t="s">
        <v>1347</v>
      </c>
      <c r="B3" s="594"/>
      <c r="C3" s="594"/>
      <c r="D3" s="594"/>
      <c r="E3" s="594"/>
      <c r="F3" s="594"/>
      <c r="G3" s="594"/>
      <c r="H3" s="594"/>
      <c r="I3" s="594"/>
      <c r="J3" s="594"/>
      <c r="K3" s="594"/>
      <c r="L3" s="594"/>
      <c r="M3" s="594"/>
      <c r="N3" s="594"/>
      <c r="O3" s="594"/>
      <c r="P3" s="594"/>
      <c r="Q3" s="594"/>
      <c r="R3" s="594"/>
      <c r="S3" s="594"/>
      <c r="T3" s="594"/>
      <c r="U3" s="594"/>
      <c r="V3" s="594"/>
    </row>
    <row r="4" spans="1:22" ht="1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101</v>
      </c>
      <c r="S4" s="561" t="s">
        <v>102</v>
      </c>
      <c r="T4" s="561" t="s">
        <v>109</v>
      </c>
      <c r="U4" s="561" t="s">
        <v>108</v>
      </c>
      <c r="V4" s="558" t="s">
        <v>88</v>
      </c>
    </row>
    <row r="5" spans="1:22"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62"/>
      <c r="V5" s="559"/>
    </row>
    <row r="6" spans="1:22" ht="25.5">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3"/>
      <c r="V6" s="560"/>
    </row>
    <row r="7" spans="1:22" s="365" customFormat="1" ht="15.75">
      <c r="A7" s="438"/>
      <c r="B7" s="439"/>
      <c r="C7" s="440"/>
      <c r="D7" s="440"/>
      <c r="E7" s="440"/>
      <c r="F7" s="441"/>
      <c r="G7" s="440"/>
      <c r="H7" s="442"/>
      <c r="I7" s="442"/>
      <c r="J7" s="442"/>
      <c r="K7" s="442"/>
      <c r="L7" s="442"/>
      <c r="M7" s="442"/>
      <c r="N7" s="442"/>
      <c r="O7" s="442"/>
      <c r="P7" s="442"/>
      <c r="Q7" s="442"/>
      <c r="R7" s="443"/>
      <c r="S7" s="443"/>
      <c r="T7" s="443"/>
      <c r="U7" s="443"/>
      <c r="V7" s="444"/>
    </row>
    <row r="8" spans="1:22" ht="15.75">
      <c r="A8" s="583" t="s">
        <v>1379</v>
      </c>
      <c r="B8" s="583" t="s">
        <v>1380</v>
      </c>
      <c r="C8" s="324"/>
      <c r="D8" s="324"/>
      <c r="E8" s="324"/>
      <c r="F8" s="364"/>
      <c r="G8" s="248"/>
      <c r="H8" s="249"/>
      <c r="I8" s="230"/>
      <c r="J8" s="249"/>
      <c r="K8" s="230"/>
      <c r="L8" s="249"/>
      <c r="M8" s="230"/>
      <c r="N8" s="249"/>
      <c r="O8" s="230"/>
      <c r="P8" s="379">
        <f t="shared" ref="P8:P20" si="0">H8+J8+L8+N8</f>
        <v>0</v>
      </c>
      <c r="Q8" s="380">
        <f t="shared" ref="Q8:Q20" si="1">I8+K8+M8+O8</f>
        <v>0</v>
      </c>
      <c r="R8" s="248"/>
      <c r="S8" s="248"/>
      <c r="T8" s="248"/>
      <c r="U8" s="248"/>
      <c r="V8" s="248"/>
    </row>
    <row r="9" spans="1:22" ht="15.75">
      <c r="A9" s="584"/>
      <c r="B9" s="584"/>
      <c r="C9" s="324"/>
      <c r="D9" s="324"/>
      <c r="E9" s="324"/>
      <c r="F9" s="364"/>
      <c r="G9" s="248"/>
      <c r="H9" s="249"/>
      <c r="I9" s="230"/>
      <c r="J9" s="249"/>
      <c r="K9" s="230"/>
      <c r="L9" s="249"/>
      <c r="M9" s="230"/>
      <c r="N9" s="249"/>
      <c r="O9" s="230"/>
      <c r="P9" s="379">
        <f t="shared" si="0"/>
        <v>0</v>
      </c>
      <c r="Q9" s="380">
        <f t="shared" si="1"/>
        <v>0</v>
      </c>
      <c r="R9" s="248"/>
      <c r="S9" s="248"/>
      <c r="T9" s="248"/>
      <c r="U9" s="248"/>
      <c r="V9" s="248"/>
    </row>
    <row r="10" spans="1:22" ht="15.75">
      <c r="A10" s="584"/>
      <c r="B10" s="584"/>
      <c r="C10" s="324"/>
      <c r="D10" s="324"/>
      <c r="E10" s="324"/>
      <c r="F10" s="364"/>
      <c r="G10" s="248"/>
      <c r="H10" s="249"/>
      <c r="I10" s="230"/>
      <c r="J10" s="249"/>
      <c r="K10" s="230"/>
      <c r="L10" s="249"/>
      <c r="M10" s="230"/>
      <c r="N10" s="249"/>
      <c r="O10" s="230"/>
      <c r="P10" s="379">
        <f t="shared" si="0"/>
        <v>0</v>
      </c>
      <c r="Q10" s="380">
        <f t="shared" si="1"/>
        <v>0</v>
      </c>
      <c r="R10" s="248"/>
      <c r="S10" s="248"/>
      <c r="T10" s="248"/>
      <c r="U10" s="248"/>
      <c r="V10" s="248"/>
    </row>
    <row r="11" spans="1:22" ht="15.75">
      <c r="A11" s="584"/>
      <c r="B11" s="584"/>
      <c r="C11" s="324"/>
      <c r="D11" s="324"/>
      <c r="E11" s="324"/>
      <c r="F11" s="364"/>
      <c r="G11" s="248"/>
      <c r="H11" s="249"/>
      <c r="I11" s="230"/>
      <c r="J11" s="249"/>
      <c r="K11" s="230"/>
      <c r="L11" s="249"/>
      <c r="M11" s="230"/>
      <c r="N11" s="249"/>
      <c r="O11" s="230"/>
      <c r="P11" s="379">
        <f t="shared" si="0"/>
        <v>0</v>
      </c>
      <c r="Q11" s="380">
        <f t="shared" si="1"/>
        <v>0</v>
      </c>
      <c r="R11" s="248"/>
      <c r="S11" s="248"/>
      <c r="T11" s="248"/>
      <c r="U11" s="248"/>
      <c r="V11" s="248"/>
    </row>
    <row r="12" spans="1:22" ht="15.75">
      <c r="A12" s="584"/>
      <c r="B12" s="584"/>
      <c r="C12" s="324"/>
      <c r="D12" s="324"/>
      <c r="E12" s="324"/>
      <c r="F12" s="364"/>
      <c r="G12" s="248"/>
      <c r="H12" s="249"/>
      <c r="I12" s="230"/>
      <c r="J12" s="249"/>
      <c r="K12" s="230"/>
      <c r="L12" s="249"/>
      <c r="M12" s="230"/>
      <c r="N12" s="249"/>
      <c r="O12" s="230"/>
      <c r="P12" s="379">
        <f t="shared" si="0"/>
        <v>0</v>
      </c>
      <c r="Q12" s="380">
        <f t="shared" si="1"/>
        <v>0</v>
      </c>
      <c r="R12" s="248"/>
      <c r="S12" s="248"/>
      <c r="T12" s="248"/>
      <c r="U12" s="248"/>
      <c r="V12" s="248"/>
    </row>
    <row r="13" spans="1:22" ht="15.75">
      <c r="A13" s="584"/>
      <c r="B13" s="584"/>
      <c r="C13" s="324"/>
      <c r="D13" s="324"/>
      <c r="E13" s="324"/>
      <c r="F13" s="364"/>
      <c r="G13" s="248"/>
      <c r="H13" s="249"/>
      <c r="I13" s="230"/>
      <c r="J13" s="249"/>
      <c r="K13" s="230"/>
      <c r="L13" s="249"/>
      <c r="M13" s="230"/>
      <c r="N13" s="249"/>
      <c r="O13" s="230"/>
      <c r="P13" s="379">
        <f t="shared" si="0"/>
        <v>0</v>
      </c>
      <c r="Q13" s="380">
        <f t="shared" si="1"/>
        <v>0</v>
      </c>
      <c r="R13" s="248"/>
      <c r="S13" s="248"/>
      <c r="T13" s="248"/>
      <c r="U13" s="248"/>
      <c r="V13" s="248"/>
    </row>
    <row r="14" spans="1:22" ht="15.75">
      <c r="A14" s="584"/>
      <c r="B14" s="584"/>
      <c r="C14" s="324"/>
      <c r="D14" s="324"/>
      <c r="E14" s="324"/>
      <c r="F14" s="364"/>
      <c r="G14" s="248"/>
      <c r="H14" s="249"/>
      <c r="I14" s="230"/>
      <c r="J14" s="249"/>
      <c r="K14" s="230"/>
      <c r="L14" s="249"/>
      <c r="M14" s="230"/>
      <c r="N14" s="249"/>
      <c r="O14" s="230"/>
      <c r="P14" s="379">
        <f t="shared" si="0"/>
        <v>0</v>
      </c>
      <c r="Q14" s="380">
        <f t="shared" si="1"/>
        <v>0</v>
      </c>
      <c r="R14" s="248"/>
      <c r="S14" s="248"/>
      <c r="T14" s="248"/>
      <c r="U14" s="248"/>
      <c r="V14" s="248"/>
    </row>
    <row r="15" spans="1:22" ht="15.75">
      <c r="A15" s="584"/>
      <c r="B15" s="584"/>
      <c r="C15" s="324"/>
      <c r="D15" s="324"/>
      <c r="E15" s="324"/>
      <c r="F15" s="364"/>
      <c r="G15" s="248"/>
      <c r="H15" s="249"/>
      <c r="I15" s="230"/>
      <c r="J15" s="249"/>
      <c r="K15" s="230"/>
      <c r="L15" s="249"/>
      <c r="M15" s="230"/>
      <c r="N15" s="249"/>
      <c r="O15" s="230"/>
      <c r="P15" s="379">
        <f t="shared" si="0"/>
        <v>0</v>
      </c>
      <c r="Q15" s="380">
        <f t="shared" si="1"/>
        <v>0</v>
      </c>
      <c r="R15" s="248"/>
      <c r="S15" s="248"/>
      <c r="T15" s="248"/>
      <c r="U15" s="248"/>
      <c r="V15" s="248"/>
    </row>
    <row r="16" spans="1:22" ht="15.75">
      <c r="A16" s="584"/>
      <c r="B16" s="584"/>
      <c r="C16" s="324"/>
      <c r="D16" s="324"/>
      <c r="E16" s="324"/>
      <c r="F16" s="364"/>
      <c r="G16" s="248"/>
      <c r="H16" s="249"/>
      <c r="I16" s="230"/>
      <c r="J16" s="249"/>
      <c r="K16" s="230"/>
      <c r="L16" s="249"/>
      <c r="M16" s="230"/>
      <c r="N16" s="249"/>
      <c r="O16" s="230"/>
      <c r="P16" s="379">
        <f t="shared" si="0"/>
        <v>0</v>
      </c>
      <c r="Q16" s="380">
        <f t="shared" si="1"/>
        <v>0</v>
      </c>
      <c r="R16" s="248"/>
      <c r="S16" s="248"/>
      <c r="T16" s="248"/>
      <c r="U16" s="248"/>
      <c r="V16" s="248"/>
    </row>
    <row r="17" spans="1:22" ht="15.75">
      <c r="A17" s="584"/>
      <c r="B17" s="584"/>
      <c r="C17" s="324"/>
      <c r="D17" s="324"/>
      <c r="E17" s="324"/>
      <c r="F17" s="364"/>
      <c r="G17" s="253"/>
      <c r="H17" s="253"/>
      <c r="I17" s="269"/>
      <c r="J17" s="253"/>
      <c r="K17" s="269"/>
      <c r="L17" s="253"/>
      <c r="M17" s="269"/>
      <c r="N17" s="253"/>
      <c r="O17" s="269"/>
      <c r="P17" s="387">
        <f t="shared" si="0"/>
        <v>0</v>
      </c>
      <c r="Q17" s="388">
        <f t="shared" si="1"/>
        <v>0</v>
      </c>
      <c r="R17" s="253"/>
      <c r="S17" s="253"/>
      <c r="T17" s="253"/>
      <c r="U17" s="253"/>
      <c r="V17" s="253"/>
    </row>
    <row r="18" spans="1:22" ht="15.75">
      <c r="A18" s="584"/>
      <c r="B18" s="584"/>
      <c r="C18" s="324"/>
      <c r="D18" s="324"/>
      <c r="E18" s="324"/>
      <c r="F18" s="364"/>
      <c r="G18" s="248"/>
      <c r="H18" s="248"/>
      <c r="I18" s="230"/>
      <c r="J18" s="248"/>
      <c r="K18" s="230"/>
      <c r="L18" s="248"/>
      <c r="M18" s="230"/>
      <c r="N18" s="248"/>
      <c r="O18" s="230"/>
      <c r="P18" s="379">
        <f t="shared" si="0"/>
        <v>0</v>
      </c>
      <c r="Q18" s="380">
        <f t="shared" si="1"/>
        <v>0</v>
      </c>
      <c r="R18" s="270"/>
      <c r="S18" s="270"/>
      <c r="T18" s="270"/>
      <c r="U18" s="248"/>
      <c r="V18" s="271"/>
    </row>
    <row r="19" spans="1:22" ht="15.75">
      <c r="A19" s="584"/>
      <c r="B19" s="584"/>
      <c r="C19" s="324"/>
      <c r="D19" s="324"/>
      <c r="E19" s="324"/>
      <c r="F19" s="364"/>
      <c r="G19" s="253"/>
      <c r="H19" s="253"/>
      <c r="I19" s="269"/>
      <c r="J19" s="253"/>
      <c r="K19" s="269"/>
      <c r="L19" s="253"/>
      <c r="M19" s="269"/>
      <c r="N19" s="253"/>
      <c r="O19" s="269"/>
      <c r="P19" s="387">
        <f t="shared" si="0"/>
        <v>0</v>
      </c>
      <c r="Q19" s="388">
        <f t="shared" si="1"/>
        <v>0</v>
      </c>
      <c r="R19" s="253"/>
      <c r="S19" s="253"/>
      <c r="T19" s="253"/>
      <c r="U19" s="253"/>
      <c r="V19" s="253"/>
    </row>
    <row r="20" spans="1:22" ht="15.75">
      <c r="A20" s="585"/>
      <c r="B20" s="585"/>
      <c r="C20" s="324"/>
      <c r="D20" s="324"/>
      <c r="E20" s="324"/>
      <c r="F20" s="364"/>
      <c r="G20" s="248"/>
      <c r="H20" s="249"/>
      <c r="I20" s="230"/>
      <c r="J20" s="249"/>
      <c r="K20" s="230"/>
      <c r="L20" s="249"/>
      <c r="M20" s="230"/>
      <c r="N20" s="248"/>
      <c r="O20" s="230"/>
      <c r="P20" s="379">
        <f t="shared" si="0"/>
        <v>0</v>
      </c>
      <c r="Q20" s="380">
        <f t="shared" si="1"/>
        <v>0</v>
      </c>
      <c r="R20" s="248"/>
      <c r="S20" s="248"/>
      <c r="T20" s="248"/>
      <c r="U20" s="248"/>
      <c r="V20" s="248"/>
    </row>
    <row r="21" spans="1:22" ht="15.75">
      <c r="A21" s="291"/>
      <c r="B21" s="292"/>
      <c r="C21" s="291" t="s">
        <v>1381</v>
      </c>
      <c r="D21" s="292"/>
      <c r="E21" s="292"/>
      <c r="F21" s="292"/>
      <c r="G21" s="293"/>
      <c r="H21" s="262">
        <f t="shared" ref="H21:Q21" si="2">SUM(H8:H20)</f>
        <v>0</v>
      </c>
      <c r="I21" s="272">
        <f t="shared" si="2"/>
        <v>0</v>
      </c>
      <c r="J21" s="262">
        <f t="shared" si="2"/>
        <v>0</v>
      </c>
      <c r="K21" s="272">
        <f t="shared" si="2"/>
        <v>0</v>
      </c>
      <c r="L21" s="262">
        <f t="shared" si="2"/>
        <v>0</v>
      </c>
      <c r="M21" s="272">
        <f t="shared" si="2"/>
        <v>0</v>
      </c>
      <c r="N21" s="262">
        <f t="shared" si="2"/>
        <v>0</v>
      </c>
      <c r="O21" s="272">
        <f t="shared" si="2"/>
        <v>0</v>
      </c>
      <c r="P21" s="272">
        <f t="shared" si="2"/>
        <v>0</v>
      </c>
      <c r="Q21" s="272">
        <f t="shared" si="2"/>
        <v>0</v>
      </c>
      <c r="R21" s="263"/>
      <c r="S21" s="263"/>
      <c r="T21" s="263"/>
      <c r="U21" s="263"/>
      <c r="V21" s="263"/>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3:V3"/>
    <mergeCell ref="S4:S6"/>
    <mergeCell ref="T4:T6"/>
    <mergeCell ref="U4:U6"/>
    <mergeCell ref="V4:V6"/>
    <mergeCell ref="A4:A6"/>
    <mergeCell ref="B4:B6"/>
    <mergeCell ref="C4:C6"/>
    <mergeCell ref="E4:E6"/>
    <mergeCell ref="G4:G6"/>
    <mergeCell ref="A8:A20"/>
    <mergeCell ref="B8:B20"/>
    <mergeCell ref="R4:R6"/>
    <mergeCell ref="L5:M5"/>
    <mergeCell ref="N5:O5"/>
    <mergeCell ref="J5:K5"/>
    <mergeCell ref="D4:D6"/>
    <mergeCell ref="F4:F6"/>
    <mergeCell ref="H5:I5"/>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cols>
    <col min="1" max="1" width="21.7109375" customWidth="1"/>
    <col min="2" max="2" width="41.4257812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2" customWidth="1"/>
    <col min="17" max="17" width="18.28515625" style="393" customWidth="1"/>
    <col min="18" max="20" width="14.140625" customWidth="1"/>
    <col min="21" max="21" width="17" customWidth="1"/>
  </cols>
  <sheetData>
    <row r="1" spans="1:33" ht="18.75">
      <c r="C1" s="505" t="s">
        <v>1600</v>
      </c>
      <c r="D1" s="505" t="s">
        <v>1601</v>
      </c>
      <c r="H1" s="283" t="s">
        <v>1382</v>
      </c>
      <c r="J1" s="283"/>
      <c r="K1" s="283"/>
      <c r="M1" s="505" t="s">
        <v>1579</v>
      </c>
      <c r="N1" s="505" t="s">
        <v>1580</v>
      </c>
      <c r="O1" s="505" t="s">
        <v>1581</v>
      </c>
      <c r="P1" s="505" t="s">
        <v>1582</v>
      </c>
      <c r="Q1" s="505" t="s">
        <v>1583</v>
      </c>
      <c r="R1" s="505" t="s">
        <v>1584</v>
      </c>
      <c r="S1" s="505" t="s">
        <v>1585</v>
      </c>
      <c r="T1" s="505" t="s">
        <v>1586</v>
      </c>
      <c r="U1" s="505" t="s">
        <v>1587</v>
      </c>
      <c r="V1" s="505" t="s">
        <v>1588</v>
      </c>
      <c r="W1" s="505" t="s">
        <v>1589</v>
      </c>
      <c r="X1" s="505" t="s">
        <v>1590</v>
      </c>
      <c r="Y1" s="505" t="s">
        <v>1591</v>
      </c>
      <c r="Z1" s="505" t="s">
        <v>1592</v>
      </c>
      <c r="AA1" s="505" t="s">
        <v>1593</v>
      </c>
      <c r="AB1" s="505" t="s">
        <v>1594</v>
      </c>
      <c r="AC1" s="505" t="s">
        <v>1595</v>
      </c>
      <c r="AD1" s="505" t="s">
        <v>1596</v>
      </c>
      <c r="AE1" s="505" t="s">
        <v>1597</v>
      </c>
      <c r="AF1" s="505" t="s">
        <v>1598</v>
      </c>
      <c r="AG1" s="505" t="s">
        <v>1599</v>
      </c>
    </row>
    <row r="2" spans="1:33" ht="18.75">
      <c r="A2" s="314" t="s">
        <v>1345</v>
      </c>
      <c r="H2" s="283"/>
      <c r="J2" s="283"/>
      <c r="K2" s="283"/>
      <c r="L2" s="283"/>
      <c r="M2" s="283"/>
      <c r="N2" s="283"/>
      <c r="O2" s="283"/>
      <c r="P2" s="389"/>
      <c r="Q2" s="389"/>
      <c r="R2" s="283"/>
      <c r="S2" s="283"/>
      <c r="T2" s="283"/>
      <c r="U2" s="283"/>
      <c r="V2" s="283"/>
      <c r="W2" s="283"/>
      <c r="X2" s="283"/>
      <c r="Y2" s="283"/>
      <c r="Z2" s="283"/>
      <c r="AA2" s="283"/>
    </row>
    <row r="3" spans="1:33" ht="18.75">
      <c r="A3" s="315" t="s">
        <v>1390</v>
      </c>
      <c r="H3" s="283"/>
      <c r="J3" s="283"/>
      <c r="K3" s="283"/>
      <c r="L3" s="283"/>
      <c r="M3" s="283"/>
      <c r="N3" s="283"/>
      <c r="O3" s="283"/>
      <c r="P3" s="389"/>
      <c r="Q3" s="389"/>
      <c r="R3" s="283"/>
      <c r="S3" s="283"/>
      <c r="T3" s="283"/>
      <c r="U3" s="283"/>
      <c r="V3" s="283"/>
      <c r="W3" s="283"/>
      <c r="X3" s="283"/>
      <c r="Y3" s="283"/>
      <c r="Z3" s="283"/>
      <c r="AA3" s="283"/>
    </row>
    <row r="4" spans="1:33" ht="18.75">
      <c r="A4" s="315" t="s">
        <v>1389</v>
      </c>
      <c r="H4" s="283"/>
      <c r="J4" s="283"/>
      <c r="K4" s="283"/>
      <c r="L4" s="283"/>
      <c r="M4" s="283"/>
      <c r="N4" s="283"/>
      <c r="O4" s="283"/>
      <c r="P4" s="389"/>
      <c r="Q4" s="389"/>
      <c r="R4" s="283"/>
      <c r="S4" s="283"/>
      <c r="T4" s="283"/>
      <c r="U4" s="283"/>
      <c r="V4" s="283"/>
      <c r="W4" s="283"/>
      <c r="X4" s="283"/>
      <c r="Y4" s="283"/>
      <c r="Z4" s="283"/>
      <c r="AA4" s="283"/>
    </row>
    <row r="5" spans="1:33">
      <c r="A5" s="287" t="s">
        <v>1392</v>
      </c>
      <c r="B5" s="268"/>
      <c r="C5" s="268"/>
      <c r="D5" s="268"/>
      <c r="E5" s="268"/>
      <c r="F5" s="268"/>
      <c r="G5" s="268"/>
      <c r="H5" s="268"/>
      <c r="I5" s="268"/>
      <c r="J5" s="268"/>
      <c r="K5" s="268"/>
      <c r="L5" s="268"/>
      <c r="M5" s="268"/>
      <c r="N5" s="268"/>
      <c r="O5" s="268"/>
      <c r="P5" s="390"/>
      <c r="Q5" s="390"/>
      <c r="R5" s="268"/>
      <c r="S5" s="268"/>
      <c r="T5" s="268"/>
      <c r="U5" s="268"/>
    </row>
    <row r="6" spans="1:33" ht="15" customHeight="1">
      <c r="A6" s="562" t="s">
        <v>96</v>
      </c>
      <c r="B6" s="561" t="s">
        <v>110</v>
      </c>
      <c r="C6" s="564" t="s">
        <v>1536</v>
      </c>
      <c r="D6" s="564" t="s">
        <v>1537</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33" ht="15" customHeight="1">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33" ht="25.5">
      <c r="A8" s="563"/>
      <c r="B8" s="563"/>
      <c r="C8" s="566"/>
      <c r="D8" s="566"/>
      <c r="E8" s="566"/>
      <c r="F8" s="566"/>
      <c r="G8" s="566"/>
      <c r="H8" s="437" t="s">
        <v>107</v>
      </c>
      <c r="I8" s="437" t="s">
        <v>12</v>
      </c>
      <c r="J8" s="437" t="s">
        <v>107</v>
      </c>
      <c r="K8" s="437" t="s">
        <v>12</v>
      </c>
      <c r="L8" s="437" t="s">
        <v>107</v>
      </c>
      <c r="M8" s="437" t="s">
        <v>12</v>
      </c>
      <c r="N8" s="437" t="s">
        <v>107</v>
      </c>
      <c r="O8" s="437" t="s">
        <v>12</v>
      </c>
      <c r="P8" s="437" t="s">
        <v>107</v>
      </c>
      <c r="Q8" s="437" t="s">
        <v>12</v>
      </c>
      <c r="R8" s="563"/>
      <c r="S8" s="563"/>
      <c r="T8" s="563"/>
      <c r="U8" s="560"/>
    </row>
    <row r="9" spans="1:33" s="365" customFormat="1" ht="15.75">
      <c r="A9" s="438"/>
      <c r="B9" s="439"/>
      <c r="C9" s="440"/>
      <c r="D9" s="440"/>
      <c r="E9" s="440"/>
      <c r="F9" s="441"/>
      <c r="G9" s="440"/>
      <c r="H9" s="442"/>
      <c r="I9" s="442"/>
      <c r="J9" s="442"/>
      <c r="K9" s="442"/>
      <c r="L9" s="442"/>
      <c r="M9" s="442"/>
      <c r="N9" s="442"/>
      <c r="O9" s="442"/>
      <c r="P9" s="442"/>
      <c r="Q9" s="442"/>
      <c r="R9" s="443"/>
      <c r="S9" s="443"/>
      <c r="T9" s="443"/>
      <c r="U9" s="444"/>
    </row>
    <row r="10" spans="1:33" ht="15.75">
      <c r="A10" s="583" t="s">
        <v>1383</v>
      </c>
      <c r="B10" s="583" t="s">
        <v>1384</v>
      </c>
      <c r="C10" s="248"/>
      <c r="D10" s="248"/>
      <c r="E10" s="248"/>
      <c r="F10" s="248"/>
      <c r="G10" s="253"/>
      <c r="H10" s="253"/>
      <c r="I10" s="269"/>
      <c r="J10" s="253"/>
      <c r="K10" s="269"/>
      <c r="L10" s="253"/>
      <c r="M10" s="269"/>
      <c r="N10" s="253"/>
      <c r="O10" s="269"/>
      <c r="P10" s="387">
        <f t="shared" ref="P10:P29" si="0">H10+J10+L10+N10</f>
        <v>0</v>
      </c>
      <c r="Q10" s="388">
        <f t="shared" ref="Q10:Q29" si="1">I10+K10+M10+O10</f>
        <v>0</v>
      </c>
      <c r="R10" s="253"/>
      <c r="S10" s="253"/>
      <c r="T10" s="253"/>
      <c r="U10" s="73"/>
    </row>
    <row r="11" spans="1:33" ht="15.75">
      <c r="A11" s="584"/>
      <c r="B11" s="584"/>
      <c r="C11" s="248"/>
      <c r="D11" s="248"/>
      <c r="E11" s="248"/>
      <c r="F11" s="248"/>
      <c r="G11" s="253"/>
      <c r="H11" s="253"/>
      <c r="I11" s="269"/>
      <c r="J11" s="253"/>
      <c r="K11" s="269"/>
      <c r="L11" s="253"/>
      <c r="M11" s="269"/>
      <c r="N11" s="253"/>
      <c r="O11" s="269"/>
      <c r="P11" s="387">
        <f t="shared" si="0"/>
        <v>0</v>
      </c>
      <c r="Q11" s="388">
        <f t="shared" si="1"/>
        <v>0</v>
      </c>
      <c r="R11" s="253"/>
      <c r="S11" s="253"/>
      <c r="T11" s="253"/>
      <c r="U11" s="73"/>
    </row>
    <row r="12" spans="1:33" ht="15.75">
      <c r="A12" s="584"/>
      <c r="B12" s="584"/>
      <c r="C12" s="248"/>
      <c r="D12" s="248"/>
      <c r="E12" s="248"/>
      <c r="F12" s="248"/>
      <c r="G12" s="253"/>
      <c r="H12" s="253"/>
      <c r="I12" s="269"/>
      <c r="J12" s="253"/>
      <c r="K12" s="269"/>
      <c r="L12" s="253"/>
      <c r="M12" s="269"/>
      <c r="N12" s="253"/>
      <c r="O12" s="269"/>
      <c r="P12" s="387">
        <f t="shared" si="0"/>
        <v>0</v>
      </c>
      <c r="Q12" s="388">
        <f t="shared" si="1"/>
        <v>0</v>
      </c>
      <c r="R12" s="253"/>
      <c r="S12" s="253"/>
      <c r="T12" s="253"/>
      <c r="U12" s="73"/>
    </row>
    <row r="13" spans="1:33" ht="15.75">
      <c r="A13" s="584"/>
      <c r="B13" s="584"/>
      <c r="C13" s="248"/>
      <c r="D13" s="248"/>
      <c r="E13" s="248"/>
      <c r="F13" s="248"/>
      <c r="G13" s="253"/>
      <c r="H13" s="253"/>
      <c r="I13" s="269"/>
      <c r="J13" s="253"/>
      <c r="K13" s="269"/>
      <c r="L13" s="253"/>
      <c r="M13" s="269"/>
      <c r="N13" s="253"/>
      <c r="O13" s="269"/>
      <c r="P13" s="387">
        <f t="shared" si="0"/>
        <v>0</v>
      </c>
      <c r="Q13" s="388">
        <f t="shared" si="1"/>
        <v>0</v>
      </c>
      <c r="R13" s="253"/>
      <c r="S13" s="253"/>
      <c r="T13" s="253"/>
      <c r="U13" s="73"/>
    </row>
    <row r="14" spans="1:33" ht="15.75">
      <c r="A14" s="584"/>
      <c r="B14" s="584"/>
      <c r="C14" s="248"/>
      <c r="D14" s="248"/>
      <c r="E14" s="248"/>
      <c r="F14" s="248"/>
      <c r="G14" s="253"/>
      <c r="H14" s="253"/>
      <c r="I14" s="269"/>
      <c r="J14" s="253"/>
      <c r="K14" s="269"/>
      <c r="L14" s="253"/>
      <c r="M14" s="269"/>
      <c r="N14" s="253"/>
      <c r="O14" s="269"/>
      <c r="P14" s="387">
        <f t="shared" si="0"/>
        <v>0</v>
      </c>
      <c r="Q14" s="388">
        <f t="shared" si="1"/>
        <v>0</v>
      </c>
      <c r="R14" s="253"/>
      <c r="S14" s="253"/>
      <c r="T14" s="253"/>
      <c r="U14" s="73"/>
    </row>
    <row r="15" spans="1:33" ht="15.75">
      <c r="A15" s="584"/>
      <c r="B15" s="585"/>
      <c r="C15" s="248"/>
      <c r="D15" s="248"/>
      <c r="E15" s="248"/>
      <c r="F15" s="248"/>
      <c r="G15" s="253"/>
      <c r="H15" s="253"/>
      <c r="I15" s="269"/>
      <c r="J15" s="253"/>
      <c r="K15" s="269"/>
      <c r="L15" s="253"/>
      <c r="M15" s="269"/>
      <c r="N15" s="253"/>
      <c r="O15" s="269"/>
      <c r="P15" s="387">
        <f t="shared" si="0"/>
        <v>0</v>
      </c>
      <c r="Q15" s="388">
        <f t="shared" si="1"/>
        <v>0</v>
      </c>
      <c r="R15" s="253"/>
      <c r="S15" s="253"/>
      <c r="T15" s="253"/>
      <c r="U15" s="73"/>
    </row>
    <row r="16" spans="1:33" ht="15.75">
      <c r="A16" s="584"/>
      <c r="B16" s="583" t="s">
        <v>1386</v>
      </c>
      <c r="C16" s="248"/>
      <c r="D16" s="248"/>
      <c r="E16" s="248"/>
      <c r="F16" s="248"/>
      <c r="G16" s="253"/>
      <c r="H16" s="253"/>
      <c r="I16" s="269"/>
      <c r="J16" s="253"/>
      <c r="K16" s="269"/>
      <c r="L16" s="253"/>
      <c r="M16" s="269"/>
      <c r="N16" s="253"/>
      <c r="O16" s="269"/>
      <c r="P16" s="387">
        <f t="shared" si="0"/>
        <v>0</v>
      </c>
      <c r="Q16" s="388">
        <f t="shared" si="1"/>
        <v>0</v>
      </c>
      <c r="R16" s="253"/>
      <c r="S16" s="253"/>
      <c r="T16" s="253"/>
      <c r="U16" s="73"/>
    </row>
    <row r="17" spans="1:21" ht="15.75">
      <c r="A17" s="584"/>
      <c r="B17" s="584"/>
      <c r="C17" s="248"/>
      <c r="D17" s="248"/>
      <c r="E17" s="248"/>
      <c r="F17" s="248"/>
      <c r="G17" s="253"/>
      <c r="H17" s="253"/>
      <c r="I17" s="269"/>
      <c r="J17" s="253"/>
      <c r="K17" s="269"/>
      <c r="L17" s="253"/>
      <c r="M17" s="269"/>
      <c r="N17" s="253"/>
      <c r="O17" s="269"/>
      <c r="P17" s="387">
        <f t="shared" si="0"/>
        <v>0</v>
      </c>
      <c r="Q17" s="388">
        <f t="shared" si="1"/>
        <v>0</v>
      </c>
      <c r="R17" s="253"/>
      <c r="S17" s="253"/>
      <c r="T17" s="253"/>
      <c r="U17" s="73"/>
    </row>
    <row r="18" spans="1:21" ht="15.75">
      <c r="A18" s="584"/>
      <c r="B18" s="584"/>
      <c r="C18" s="248"/>
      <c r="D18" s="248"/>
      <c r="E18" s="248"/>
      <c r="F18" s="248"/>
      <c r="G18" s="253"/>
      <c r="H18" s="253"/>
      <c r="I18" s="269"/>
      <c r="J18" s="253"/>
      <c r="K18" s="269"/>
      <c r="L18" s="253"/>
      <c r="M18" s="269"/>
      <c r="N18" s="253"/>
      <c r="O18" s="269"/>
      <c r="P18" s="387">
        <f t="shared" si="0"/>
        <v>0</v>
      </c>
      <c r="Q18" s="388">
        <f t="shared" si="1"/>
        <v>0</v>
      </c>
      <c r="R18" s="253"/>
      <c r="S18" s="253"/>
      <c r="T18" s="253"/>
      <c r="U18" s="73"/>
    </row>
    <row r="19" spans="1:21" ht="15.75">
      <c r="A19" s="584"/>
      <c r="B19" s="584"/>
      <c r="C19" s="248"/>
      <c r="D19" s="248"/>
      <c r="E19" s="248"/>
      <c r="F19" s="248"/>
      <c r="G19" s="253"/>
      <c r="H19" s="253"/>
      <c r="I19" s="269"/>
      <c r="J19" s="253"/>
      <c r="K19" s="269"/>
      <c r="L19" s="253"/>
      <c r="M19" s="269"/>
      <c r="N19" s="253"/>
      <c r="O19" s="269"/>
      <c r="P19" s="387">
        <f t="shared" si="0"/>
        <v>0</v>
      </c>
      <c r="Q19" s="388">
        <f t="shared" si="1"/>
        <v>0</v>
      </c>
      <c r="R19" s="253"/>
      <c r="S19" s="253"/>
      <c r="T19" s="253"/>
      <c r="U19" s="73"/>
    </row>
    <row r="20" spans="1:21" ht="15.75">
      <c r="A20" s="584"/>
      <c r="B20" s="585"/>
      <c r="C20" s="248"/>
      <c r="D20" s="248"/>
      <c r="E20" s="248"/>
      <c r="F20" s="248"/>
      <c r="G20" s="248"/>
      <c r="H20" s="248"/>
      <c r="I20" s="230"/>
      <c r="J20" s="248"/>
      <c r="K20" s="230"/>
      <c r="L20" s="248"/>
      <c r="M20" s="230"/>
      <c r="N20" s="248"/>
      <c r="O20" s="230"/>
      <c r="P20" s="379">
        <f t="shared" si="0"/>
        <v>0</v>
      </c>
      <c r="Q20" s="380">
        <f t="shared" si="1"/>
        <v>0</v>
      </c>
      <c r="R20" s="248"/>
      <c r="S20" s="248"/>
      <c r="T20" s="248"/>
      <c r="U20" s="325"/>
    </row>
    <row r="21" spans="1:21" ht="15.75">
      <c r="A21" s="584"/>
      <c r="B21" s="583" t="s">
        <v>1387</v>
      </c>
      <c r="C21" s="248"/>
      <c r="D21" s="248"/>
      <c r="E21" s="248"/>
      <c r="F21" s="248"/>
      <c r="G21" s="253"/>
      <c r="H21" s="249"/>
      <c r="I21" s="352"/>
      <c r="J21" s="249"/>
      <c r="K21" s="352"/>
      <c r="L21" s="249"/>
      <c r="M21" s="230"/>
      <c r="N21" s="248"/>
      <c r="O21" s="230"/>
      <c r="P21" s="379">
        <f t="shared" si="0"/>
        <v>0</v>
      </c>
      <c r="Q21" s="391">
        <f t="shared" si="1"/>
        <v>0</v>
      </c>
      <c r="R21" s="248"/>
      <c r="S21" s="248"/>
      <c r="T21" s="248"/>
      <c r="U21" s="248"/>
    </row>
    <row r="22" spans="1:21" ht="15.75">
      <c r="A22" s="584"/>
      <c r="B22" s="584"/>
      <c r="C22" s="248"/>
      <c r="D22" s="248"/>
      <c r="E22" s="248"/>
      <c r="F22" s="248"/>
      <c r="G22" s="253"/>
      <c r="H22" s="249"/>
      <c r="I22" s="352"/>
      <c r="J22" s="249"/>
      <c r="K22" s="352"/>
      <c r="L22" s="249"/>
      <c r="M22" s="230"/>
      <c r="N22" s="248"/>
      <c r="O22" s="230"/>
      <c r="P22" s="379">
        <f t="shared" si="0"/>
        <v>0</v>
      </c>
      <c r="Q22" s="391">
        <f t="shared" si="1"/>
        <v>0</v>
      </c>
      <c r="R22" s="248"/>
      <c r="S22" s="248"/>
      <c r="T22" s="248"/>
      <c r="U22" s="248"/>
    </row>
    <row r="23" spans="1:21" ht="15.75">
      <c r="A23" s="584"/>
      <c r="B23" s="584"/>
      <c r="C23" s="248"/>
      <c r="D23" s="248"/>
      <c r="E23" s="248"/>
      <c r="F23" s="248"/>
      <c r="G23" s="253"/>
      <c r="H23" s="249"/>
      <c r="I23" s="352"/>
      <c r="J23" s="249"/>
      <c r="K23" s="352"/>
      <c r="L23" s="249"/>
      <c r="M23" s="230"/>
      <c r="N23" s="248"/>
      <c r="O23" s="230"/>
      <c r="P23" s="379">
        <f t="shared" si="0"/>
        <v>0</v>
      </c>
      <c r="Q23" s="391">
        <f t="shared" si="1"/>
        <v>0</v>
      </c>
      <c r="R23" s="248"/>
      <c r="S23" s="248"/>
      <c r="T23" s="248"/>
      <c r="U23" s="248"/>
    </row>
    <row r="24" spans="1:21" ht="15.75">
      <c r="A24" s="584"/>
      <c r="B24" s="585"/>
      <c r="C24" s="248"/>
      <c r="D24" s="248"/>
      <c r="E24" s="248"/>
      <c r="F24" s="248"/>
      <c r="G24" s="253"/>
      <c r="H24" s="249"/>
      <c r="I24" s="352"/>
      <c r="J24" s="249"/>
      <c r="K24" s="352"/>
      <c r="L24" s="249"/>
      <c r="M24" s="230"/>
      <c r="N24" s="248"/>
      <c r="O24" s="230"/>
      <c r="P24" s="379">
        <f t="shared" si="0"/>
        <v>0</v>
      </c>
      <c r="Q24" s="391">
        <f t="shared" si="1"/>
        <v>0</v>
      </c>
      <c r="R24" s="248"/>
      <c r="S24" s="248"/>
      <c r="T24" s="248"/>
      <c r="U24" s="248"/>
    </row>
    <row r="25" spans="1:21" ht="15.75">
      <c r="A25" s="584"/>
      <c r="B25" s="586" t="s">
        <v>1388</v>
      </c>
      <c r="C25" s="248"/>
      <c r="D25" s="248"/>
      <c r="E25" s="248"/>
      <c r="F25" s="248"/>
      <c r="G25" s="253"/>
      <c r="H25" s="249"/>
      <c r="I25" s="352"/>
      <c r="J25" s="249"/>
      <c r="K25" s="352"/>
      <c r="L25" s="249"/>
      <c r="M25" s="230"/>
      <c r="N25" s="248"/>
      <c r="O25" s="230"/>
      <c r="P25" s="379">
        <f t="shared" si="0"/>
        <v>0</v>
      </c>
      <c r="Q25" s="391">
        <f t="shared" si="1"/>
        <v>0</v>
      </c>
      <c r="R25" s="248"/>
      <c r="S25" s="248"/>
      <c r="T25" s="248"/>
      <c r="U25" s="248"/>
    </row>
    <row r="26" spans="1:21" ht="15.75" customHeight="1">
      <c r="A26" s="584"/>
      <c r="B26" s="586"/>
      <c r="C26" s="248"/>
      <c r="D26" s="248"/>
      <c r="E26" s="248"/>
      <c r="F26" s="248"/>
      <c r="G26" s="253"/>
      <c r="H26" s="249"/>
      <c r="I26" s="352"/>
      <c r="J26" s="249"/>
      <c r="K26" s="352"/>
      <c r="L26" s="249"/>
      <c r="M26" s="230"/>
      <c r="N26" s="248"/>
      <c r="O26" s="230"/>
      <c r="P26" s="379">
        <f t="shared" si="0"/>
        <v>0</v>
      </c>
      <c r="Q26" s="391">
        <f t="shared" si="1"/>
        <v>0</v>
      </c>
      <c r="R26" s="248"/>
      <c r="S26" s="248"/>
      <c r="T26" s="248"/>
      <c r="U26" s="248"/>
    </row>
    <row r="27" spans="1:21" ht="15.75">
      <c r="A27" s="584"/>
      <c r="B27" s="586"/>
      <c r="C27" s="248"/>
      <c r="D27" s="248"/>
      <c r="E27" s="248"/>
      <c r="F27" s="248"/>
      <c r="G27" s="253"/>
      <c r="H27" s="249"/>
      <c r="I27" s="352"/>
      <c r="J27" s="249"/>
      <c r="K27" s="352"/>
      <c r="L27" s="249"/>
      <c r="M27" s="230"/>
      <c r="N27" s="248"/>
      <c r="O27" s="230"/>
      <c r="P27" s="379">
        <f t="shared" si="0"/>
        <v>0</v>
      </c>
      <c r="Q27" s="391">
        <f t="shared" si="1"/>
        <v>0</v>
      </c>
      <c r="R27" s="248"/>
      <c r="S27" s="248"/>
      <c r="T27" s="248"/>
      <c r="U27" s="248"/>
    </row>
    <row r="28" spans="1:21" ht="15.75">
      <c r="A28" s="584"/>
      <c r="B28" s="586"/>
      <c r="C28" s="248"/>
      <c r="D28" s="248"/>
      <c r="E28" s="248"/>
      <c r="F28" s="248"/>
      <c r="G28" s="248"/>
      <c r="H28" s="248"/>
      <c r="I28" s="230"/>
      <c r="J28" s="248"/>
      <c r="K28" s="230"/>
      <c r="L28" s="248"/>
      <c r="M28" s="230"/>
      <c r="N28" s="248"/>
      <c r="O28" s="230"/>
      <c r="P28" s="379">
        <f t="shared" si="0"/>
        <v>0</v>
      </c>
      <c r="Q28" s="380">
        <f t="shared" si="1"/>
        <v>0</v>
      </c>
      <c r="R28" s="248"/>
      <c r="S28" s="248"/>
      <c r="T28" s="248"/>
      <c r="U28" s="248"/>
    </row>
    <row r="29" spans="1:21" ht="15.75">
      <c r="A29" s="585"/>
      <c r="B29" s="586"/>
      <c r="C29" s="248"/>
      <c r="D29" s="248"/>
      <c r="E29" s="248"/>
      <c r="F29" s="248"/>
      <c r="G29" s="248"/>
      <c r="H29" s="248"/>
      <c r="I29" s="230"/>
      <c r="J29" s="248"/>
      <c r="K29" s="230"/>
      <c r="L29" s="248"/>
      <c r="M29" s="230"/>
      <c r="N29" s="248"/>
      <c r="O29" s="230"/>
      <c r="P29" s="379">
        <f t="shared" si="0"/>
        <v>0</v>
      </c>
      <c r="Q29" s="380">
        <f t="shared" si="1"/>
        <v>0</v>
      </c>
      <c r="R29" s="248"/>
      <c r="S29" s="248"/>
      <c r="T29" s="248"/>
      <c r="U29" s="248"/>
    </row>
    <row r="30" spans="1:21" ht="15.75">
      <c r="A30" s="595" t="s">
        <v>477</v>
      </c>
      <c r="B30" s="596"/>
      <c r="C30" s="596"/>
      <c r="D30" s="596"/>
      <c r="E30" s="596"/>
      <c r="F30" s="596"/>
      <c r="G30" s="596"/>
      <c r="H30" s="596"/>
      <c r="I30" s="596"/>
      <c r="J30" s="596"/>
      <c r="K30" s="596"/>
      <c r="L30" s="596"/>
      <c r="M30" s="596"/>
      <c r="N30" s="596"/>
      <c r="O30" s="596"/>
      <c r="P30" s="596"/>
      <c r="Q30" s="596"/>
      <c r="R30" s="596"/>
      <c r="S30" s="596"/>
      <c r="T30" s="596"/>
      <c r="U30" s="597"/>
    </row>
    <row r="31" spans="1:21" ht="15.75" customHeight="1">
      <c r="A31" s="583" t="s">
        <v>1393</v>
      </c>
      <c r="B31" s="586" t="s">
        <v>1394</v>
      </c>
      <c r="C31" s="248"/>
      <c r="D31" s="248"/>
      <c r="E31" s="248"/>
      <c r="F31" s="248"/>
      <c r="G31" s="253"/>
      <c r="H31" s="248"/>
      <c r="I31" s="230"/>
      <c r="J31" s="248"/>
      <c r="K31" s="230"/>
      <c r="L31" s="248"/>
      <c r="M31" s="230"/>
      <c r="N31" s="248"/>
      <c r="O31" s="230"/>
      <c r="P31" s="379">
        <f t="shared" ref="P31:P42" si="2">H31+J31+L31+N31</f>
        <v>0</v>
      </c>
      <c r="Q31" s="380">
        <f t="shared" ref="Q31:Q42" si="3">I31+K31+M31+O31</f>
        <v>0</v>
      </c>
      <c r="R31" s="248"/>
      <c r="S31" s="248"/>
      <c r="T31" s="248"/>
      <c r="U31" s="271"/>
    </row>
    <row r="32" spans="1:21" ht="15.75">
      <c r="A32" s="584"/>
      <c r="B32" s="586"/>
      <c r="C32" s="248"/>
      <c r="D32" s="248"/>
      <c r="E32" s="248"/>
      <c r="F32" s="248"/>
      <c r="G32" s="253"/>
      <c r="H32" s="248"/>
      <c r="I32" s="230"/>
      <c r="J32" s="248"/>
      <c r="K32" s="230"/>
      <c r="L32" s="248"/>
      <c r="M32" s="230"/>
      <c r="N32" s="248"/>
      <c r="O32" s="230"/>
      <c r="P32" s="379">
        <f t="shared" si="2"/>
        <v>0</v>
      </c>
      <c r="Q32" s="380">
        <f t="shared" si="3"/>
        <v>0</v>
      </c>
      <c r="R32" s="248"/>
      <c r="S32" s="248"/>
      <c r="T32" s="248"/>
      <c r="U32" s="271"/>
    </row>
    <row r="33" spans="1:21" ht="15.75">
      <c r="A33" s="584"/>
      <c r="B33" s="586"/>
      <c r="C33" s="248"/>
      <c r="D33" s="248"/>
      <c r="E33" s="248"/>
      <c r="F33" s="248"/>
      <c r="G33" s="253"/>
      <c r="H33" s="248"/>
      <c r="I33" s="230"/>
      <c r="J33" s="248"/>
      <c r="K33" s="230"/>
      <c r="L33" s="248"/>
      <c r="M33" s="230"/>
      <c r="N33" s="248"/>
      <c r="O33" s="230"/>
      <c r="P33" s="379">
        <f t="shared" si="2"/>
        <v>0</v>
      </c>
      <c r="Q33" s="380">
        <f t="shared" si="3"/>
        <v>0</v>
      </c>
      <c r="R33" s="248"/>
      <c r="S33" s="248"/>
      <c r="T33" s="248"/>
      <c r="U33" s="271"/>
    </row>
    <row r="34" spans="1:21" ht="15.75">
      <c r="A34" s="584"/>
      <c r="B34" s="586"/>
      <c r="C34" s="248"/>
      <c r="D34" s="248"/>
      <c r="E34" s="248"/>
      <c r="F34" s="248"/>
      <c r="G34" s="253"/>
      <c r="H34" s="248"/>
      <c r="I34" s="230"/>
      <c r="J34" s="248"/>
      <c r="K34" s="230"/>
      <c r="L34" s="248"/>
      <c r="M34" s="230"/>
      <c r="N34" s="248"/>
      <c r="O34" s="230"/>
      <c r="P34" s="379">
        <f t="shared" si="2"/>
        <v>0</v>
      </c>
      <c r="Q34" s="380">
        <f t="shared" si="3"/>
        <v>0</v>
      </c>
      <c r="R34" s="248"/>
      <c r="S34" s="248"/>
      <c r="T34" s="248"/>
      <c r="U34" s="271"/>
    </row>
    <row r="35" spans="1:21" ht="15.75">
      <c r="A35" s="584"/>
      <c r="B35" s="586"/>
      <c r="C35" s="248"/>
      <c r="D35" s="248"/>
      <c r="E35" s="248"/>
      <c r="F35" s="248"/>
      <c r="G35" s="253"/>
      <c r="H35" s="248"/>
      <c r="I35" s="230"/>
      <c r="J35" s="248"/>
      <c r="K35" s="230"/>
      <c r="L35" s="248"/>
      <c r="M35" s="230"/>
      <c r="N35" s="248"/>
      <c r="O35" s="230"/>
      <c r="P35" s="379">
        <f t="shared" si="2"/>
        <v>0</v>
      </c>
      <c r="Q35" s="380">
        <f t="shared" si="3"/>
        <v>0</v>
      </c>
      <c r="R35" s="248"/>
      <c r="S35" s="248"/>
      <c r="T35" s="248"/>
      <c r="U35" s="271"/>
    </row>
    <row r="36" spans="1:21" ht="15.75">
      <c r="A36" s="585"/>
      <c r="B36" s="586"/>
      <c r="C36" s="248"/>
      <c r="D36" s="248"/>
      <c r="E36" s="248"/>
      <c r="F36" s="248"/>
      <c r="G36" s="253"/>
      <c r="H36" s="248"/>
      <c r="I36" s="230"/>
      <c r="J36" s="248"/>
      <c r="K36" s="230"/>
      <c r="L36" s="248"/>
      <c r="M36" s="230"/>
      <c r="N36" s="248"/>
      <c r="O36" s="230"/>
      <c r="P36" s="379">
        <f t="shared" si="2"/>
        <v>0</v>
      </c>
      <c r="Q36" s="380">
        <f t="shared" si="3"/>
        <v>0</v>
      </c>
      <c r="R36" s="248"/>
      <c r="S36" s="248"/>
      <c r="T36" s="248"/>
      <c r="U36" s="271"/>
    </row>
    <row r="37" spans="1:21" ht="15.75">
      <c r="A37" s="586" t="s">
        <v>1391</v>
      </c>
      <c r="B37" s="586" t="s">
        <v>1395</v>
      </c>
      <c r="C37" s="248"/>
      <c r="D37" s="248"/>
      <c r="E37" s="248"/>
      <c r="F37" s="248"/>
      <c r="G37" s="248"/>
      <c r="H37" s="248"/>
      <c r="I37" s="230"/>
      <c r="J37" s="248"/>
      <c r="K37" s="230"/>
      <c r="L37" s="249"/>
      <c r="M37" s="230"/>
      <c r="N37" s="248"/>
      <c r="O37" s="230"/>
      <c r="P37" s="381">
        <f t="shared" si="2"/>
        <v>0</v>
      </c>
      <c r="Q37" s="380">
        <f t="shared" si="3"/>
        <v>0</v>
      </c>
      <c r="R37" s="248"/>
      <c r="S37" s="248"/>
      <c r="T37" s="248"/>
      <c r="U37" s="325"/>
    </row>
    <row r="38" spans="1:21" ht="15.75">
      <c r="A38" s="586"/>
      <c r="B38" s="586"/>
      <c r="C38" s="248"/>
      <c r="D38" s="248"/>
      <c r="E38" s="248"/>
      <c r="F38" s="248"/>
      <c r="G38" s="248"/>
      <c r="H38" s="248"/>
      <c r="I38" s="230"/>
      <c r="J38" s="248"/>
      <c r="K38" s="230"/>
      <c r="L38" s="249"/>
      <c r="M38" s="230"/>
      <c r="N38" s="248"/>
      <c r="O38" s="230"/>
      <c r="P38" s="381">
        <f t="shared" si="2"/>
        <v>0</v>
      </c>
      <c r="Q38" s="380">
        <f t="shared" si="3"/>
        <v>0</v>
      </c>
      <c r="R38" s="248"/>
      <c r="S38" s="248"/>
      <c r="T38" s="248"/>
      <c r="U38" s="325"/>
    </row>
    <row r="39" spans="1:21" ht="15.75">
      <c r="A39" s="586"/>
      <c r="B39" s="586"/>
      <c r="C39" s="248"/>
      <c r="D39" s="248"/>
      <c r="E39" s="248"/>
      <c r="F39" s="248"/>
      <c r="G39" s="248"/>
      <c r="H39" s="248"/>
      <c r="I39" s="230"/>
      <c r="J39" s="248"/>
      <c r="K39" s="230"/>
      <c r="L39" s="249"/>
      <c r="M39" s="230"/>
      <c r="N39" s="248"/>
      <c r="O39" s="230"/>
      <c r="P39" s="381">
        <f t="shared" si="2"/>
        <v>0</v>
      </c>
      <c r="Q39" s="380">
        <f t="shared" si="3"/>
        <v>0</v>
      </c>
      <c r="R39" s="248"/>
      <c r="S39" s="248"/>
      <c r="T39" s="248"/>
      <c r="U39" s="325"/>
    </row>
    <row r="40" spans="1:21" ht="15.75">
      <c r="A40" s="586"/>
      <c r="B40" s="586"/>
      <c r="C40" s="248"/>
      <c r="D40" s="248"/>
      <c r="E40" s="248"/>
      <c r="F40" s="248"/>
      <c r="G40" s="248"/>
      <c r="H40" s="248"/>
      <c r="I40" s="230"/>
      <c r="J40" s="248"/>
      <c r="K40" s="230"/>
      <c r="L40" s="249"/>
      <c r="M40" s="230"/>
      <c r="N40" s="248"/>
      <c r="O40" s="230"/>
      <c r="P40" s="381">
        <f t="shared" si="2"/>
        <v>0</v>
      </c>
      <c r="Q40" s="380">
        <f t="shared" si="3"/>
        <v>0</v>
      </c>
      <c r="R40" s="248"/>
      <c r="S40" s="248"/>
      <c r="T40" s="248"/>
      <c r="U40" s="325"/>
    </row>
    <row r="41" spans="1:21" ht="15.75">
      <c r="A41" s="586"/>
      <c r="B41" s="586"/>
      <c r="C41" s="248"/>
      <c r="D41" s="248"/>
      <c r="E41" s="248"/>
      <c r="F41" s="248"/>
      <c r="G41" s="248"/>
      <c r="H41" s="248"/>
      <c r="I41" s="230"/>
      <c r="J41" s="248"/>
      <c r="K41" s="230"/>
      <c r="L41" s="249"/>
      <c r="M41" s="230"/>
      <c r="N41" s="248"/>
      <c r="O41" s="230"/>
      <c r="P41" s="381">
        <f t="shared" si="2"/>
        <v>0</v>
      </c>
      <c r="Q41" s="380">
        <f t="shared" si="3"/>
        <v>0</v>
      </c>
      <c r="R41" s="248"/>
      <c r="S41" s="248"/>
      <c r="T41" s="248"/>
      <c r="U41" s="325"/>
    </row>
    <row r="42" spans="1:21" ht="15.75">
      <c r="A42" s="586"/>
      <c r="B42" s="586"/>
      <c r="C42" s="248"/>
      <c r="D42" s="248"/>
      <c r="E42" s="248"/>
      <c r="F42" s="248"/>
      <c r="G42" s="248"/>
      <c r="H42" s="248"/>
      <c r="I42" s="230"/>
      <c r="J42" s="248"/>
      <c r="K42" s="230"/>
      <c r="L42" s="248"/>
      <c r="M42" s="230"/>
      <c r="N42" s="249"/>
      <c r="O42" s="230"/>
      <c r="P42" s="381">
        <f t="shared" si="2"/>
        <v>0</v>
      </c>
      <c r="Q42" s="380">
        <f t="shared" si="3"/>
        <v>0</v>
      </c>
      <c r="R42" s="248"/>
      <c r="S42" s="248"/>
      <c r="T42" s="248"/>
      <c r="U42" s="325"/>
    </row>
    <row r="43" spans="1:21" ht="15.75">
      <c r="A43" s="291"/>
      <c r="B43" s="292"/>
      <c r="C43" s="292"/>
      <c r="D43" s="292"/>
      <c r="E43" s="291" t="s">
        <v>1385</v>
      </c>
      <c r="F43" s="292"/>
      <c r="G43" s="293"/>
      <c r="H43" s="273">
        <f t="shared" ref="H43:Q43" si="4">SUM(H10:H42)</f>
        <v>0</v>
      </c>
      <c r="I43" s="274">
        <f t="shared" si="4"/>
        <v>0</v>
      </c>
      <c r="J43" s="273">
        <f t="shared" si="4"/>
        <v>0</v>
      </c>
      <c r="K43" s="274">
        <f t="shared" si="4"/>
        <v>0</v>
      </c>
      <c r="L43" s="273">
        <f t="shared" si="4"/>
        <v>0</v>
      </c>
      <c r="M43" s="274">
        <f t="shared" si="4"/>
        <v>0</v>
      </c>
      <c r="N43" s="273">
        <f t="shared" si="4"/>
        <v>0</v>
      </c>
      <c r="O43" s="274">
        <f t="shared" si="4"/>
        <v>0</v>
      </c>
      <c r="P43" s="274">
        <f t="shared" si="4"/>
        <v>0</v>
      </c>
      <c r="Q43" s="274">
        <f t="shared" si="4"/>
        <v>0</v>
      </c>
      <c r="R43" s="263"/>
      <c r="S43" s="263"/>
      <c r="T43" s="263"/>
      <c r="U43" s="263"/>
    </row>
    <row r="45" spans="1:21">
      <c r="I45"/>
      <c r="K45"/>
      <c r="M45"/>
      <c r="O45"/>
      <c r="Q45" s="392"/>
    </row>
    <row r="46" spans="1:21">
      <c r="I46"/>
      <c r="K46"/>
      <c r="M46"/>
      <c r="O46"/>
      <c r="Q46" s="392"/>
    </row>
    <row r="47" spans="1:21">
      <c r="I47"/>
      <c r="K47"/>
      <c r="M47"/>
      <c r="O47"/>
      <c r="Q47" s="392"/>
    </row>
    <row r="48" spans="1:21">
      <c r="I48"/>
      <c r="K48"/>
      <c r="M48"/>
      <c r="O48"/>
      <c r="Q48" s="392"/>
    </row>
    <row r="49" spans="3:17">
      <c r="C49" s="461"/>
      <c r="I49"/>
      <c r="K49"/>
      <c r="M49"/>
      <c r="O49"/>
      <c r="Q49" s="392"/>
    </row>
    <row r="50" spans="3:17">
      <c r="C50" s="461"/>
      <c r="I50"/>
      <c r="K50"/>
      <c r="M50"/>
      <c r="O50"/>
      <c r="Q50" s="392"/>
    </row>
    <row r="51" spans="3:17">
      <c r="C51" s="461"/>
      <c r="I51"/>
      <c r="K51"/>
      <c r="M51"/>
      <c r="O51"/>
      <c r="Q51" s="392"/>
    </row>
    <row r="52" spans="3:17">
      <c r="C52" s="461"/>
      <c r="I52"/>
      <c r="K52"/>
      <c r="M52"/>
      <c r="O52"/>
      <c r="Q52" s="392"/>
    </row>
    <row r="53" spans="3:17">
      <c r="C53" s="461"/>
      <c r="I53"/>
      <c r="K53"/>
      <c r="M53"/>
      <c r="O53"/>
      <c r="Q53" s="392"/>
    </row>
    <row r="54" spans="3:17">
      <c r="C54" s="461"/>
      <c r="I54"/>
      <c r="K54"/>
      <c r="M54"/>
      <c r="O54"/>
      <c r="Q54" s="392"/>
    </row>
    <row r="55" spans="3:17">
      <c r="C55" s="461"/>
      <c r="I55"/>
      <c r="K55"/>
      <c r="M55"/>
      <c r="O55"/>
      <c r="Q55" s="392"/>
    </row>
    <row r="56" spans="3:17">
      <c r="C56" s="461"/>
      <c r="I56"/>
      <c r="K56"/>
      <c r="M56"/>
      <c r="O56"/>
      <c r="Q56" s="392"/>
    </row>
    <row r="57" spans="3:17">
      <c r="C57" s="461"/>
      <c r="I57"/>
      <c r="K57"/>
      <c r="M57"/>
      <c r="O57"/>
      <c r="Q57" s="392"/>
    </row>
    <row r="58" spans="3:17">
      <c r="C58" s="461"/>
      <c r="I58"/>
      <c r="K58"/>
      <c r="M58"/>
      <c r="O58"/>
      <c r="Q58" s="392"/>
    </row>
    <row r="59" spans="3:17">
      <c r="C59" s="461"/>
      <c r="I59"/>
      <c r="K59"/>
      <c r="M59"/>
      <c r="O59"/>
      <c r="Q59" s="392"/>
    </row>
    <row r="60" spans="3:17">
      <c r="C60" s="461"/>
      <c r="I60"/>
      <c r="K60"/>
      <c r="M60"/>
      <c r="O60"/>
      <c r="Q60" s="392"/>
    </row>
    <row r="61" spans="3:17">
      <c r="C61" s="461"/>
      <c r="I61"/>
      <c r="K61"/>
      <c r="M61"/>
      <c r="O61"/>
      <c r="Q61" s="392"/>
    </row>
    <row r="62" spans="3:17">
      <c r="C62" s="461"/>
      <c r="I62"/>
      <c r="K62"/>
      <c r="M62"/>
      <c r="O62"/>
      <c r="Q62" s="392"/>
    </row>
    <row r="63" spans="3:17">
      <c r="C63" s="461"/>
    </row>
    <row r="64" spans="3:17">
      <c r="C64" s="461"/>
    </row>
    <row r="65" spans="3:3">
      <c r="C65" s="461"/>
    </row>
    <row r="66" spans="3:3">
      <c r="C66" s="461"/>
    </row>
    <row r="67" spans="3:3">
      <c r="C67" s="461"/>
    </row>
    <row r="68" spans="3:3">
      <c r="C68" s="461"/>
    </row>
    <row r="69" spans="3:3">
      <c r="C69" s="461"/>
    </row>
  </sheetData>
  <mergeCells count="27">
    <mergeCell ref="B37:B42"/>
    <mergeCell ref="A37:A42"/>
    <mergeCell ref="A31:A36"/>
    <mergeCell ref="B16:B20"/>
    <mergeCell ref="A10:A29"/>
    <mergeCell ref="B31:B36"/>
    <mergeCell ref="S6:S8"/>
    <mergeCell ref="T6:T8"/>
    <mergeCell ref="L7:M7"/>
    <mergeCell ref="N7:O7"/>
    <mergeCell ref="A30:U30"/>
    <mergeCell ref="H6:O6"/>
    <mergeCell ref="B10:B15"/>
    <mergeCell ref="B21:B24"/>
    <mergeCell ref="B25:B29"/>
    <mergeCell ref="F6:F8"/>
    <mergeCell ref="U6:U8"/>
    <mergeCell ref="H7:I7"/>
    <mergeCell ref="J7:K7"/>
    <mergeCell ref="P6:Q7"/>
    <mergeCell ref="R6:R8"/>
    <mergeCell ref="A6:A8"/>
    <mergeCell ref="B6:B8"/>
    <mergeCell ref="C6:C8"/>
    <mergeCell ref="E6:E8"/>
    <mergeCell ref="D6:D8"/>
    <mergeCell ref="G6:G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P6" sqref="P6"/>
      <selection pane="bottomLeft" activeCell="C15" sqref="C15"/>
    </sheetView>
  </sheetViews>
  <sheetFormatPr baseColWidth="10" defaultRowHeight="15"/>
  <cols>
    <col min="1" max="1" width="21.7109375" customWidth="1"/>
    <col min="2" max="2" width="42.85546875" customWidth="1"/>
    <col min="3" max="3" width="27.42578125" customWidth="1"/>
    <col min="4" max="4" width="27.42578125" style="461"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ustomWidth="1"/>
    <col min="16" max="16" width="15.28515625" customWidth="1"/>
    <col min="17" max="17" width="15.7109375" style="233" customWidth="1"/>
    <col min="18" max="20" width="14.28515625" customWidth="1"/>
    <col min="21" max="21" width="17" customWidth="1"/>
  </cols>
  <sheetData>
    <row r="1" spans="1:21" s="284" customFormat="1" ht="18" customHeight="1">
      <c r="B1" s="283"/>
      <c r="C1" s="505" t="s">
        <v>1602</v>
      </c>
      <c r="D1" s="505" t="s">
        <v>1603</v>
      </c>
      <c r="E1" s="505" t="s">
        <v>1604</v>
      </c>
      <c r="F1" s="283"/>
      <c r="G1" s="283"/>
      <c r="H1" s="283" t="s">
        <v>114</v>
      </c>
      <c r="J1" s="283"/>
      <c r="K1" s="283"/>
      <c r="L1" s="283"/>
      <c r="M1" s="283"/>
      <c r="N1" s="283"/>
      <c r="O1" s="283"/>
      <c r="P1" s="283"/>
      <c r="Q1" s="283"/>
      <c r="R1" s="283"/>
      <c r="S1" s="283"/>
      <c r="T1" s="283"/>
      <c r="U1" s="283"/>
    </row>
    <row r="2" spans="1:21" s="284" customFormat="1" ht="18" customHeight="1">
      <c r="A2" s="318" t="s">
        <v>1348</v>
      </c>
      <c r="B2" s="283"/>
      <c r="C2" s="283"/>
      <c r="D2" s="283"/>
      <c r="E2" s="283"/>
      <c r="F2" s="283"/>
      <c r="G2" s="283"/>
      <c r="H2" s="283"/>
      <c r="J2" s="283"/>
      <c r="K2" s="283"/>
      <c r="L2" s="283"/>
      <c r="M2" s="283"/>
      <c r="N2" s="283"/>
      <c r="O2" s="283"/>
      <c r="P2" s="283"/>
      <c r="Q2" s="283"/>
      <c r="R2" s="283"/>
      <c r="S2" s="283"/>
      <c r="T2" s="283"/>
      <c r="U2" s="283"/>
    </row>
    <row r="3" spans="1:21" s="284" customFormat="1" ht="18.75">
      <c r="A3" s="353" t="s">
        <v>1396</v>
      </c>
      <c r="B3" s="283"/>
      <c r="C3" s="283"/>
      <c r="D3" s="283"/>
      <c r="E3" s="283"/>
      <c r="F3" s="283"/>
      <c r="G3" s="283"/>
      <c r="H3" s="283"/>
      <c r="J3" s="283"/>
      <c r="K3" s="283"/>
      <c r="L3" s="283"/>
      <c r="M3" s="283"/>
      <c r="N3" s="283"/>
      <c r="O3" s="283"/>
      <c r="P3" s="283"/>
      <c r="Q3" s="283"/>
      <c r="R3" s="283"/>
      <c r="S3" s="283"/>
      <c r="T3" s="283"/>
      <c r="U3" s="283"/>
    </row>
    <row r="4" spans="1:21" s="66" customFormat="1" ht="15.7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1" s="66" customFormat="1"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1" s="67" customFormat="1" ht="25.5">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0"/>
    </row>
    <row r="7" spans="1:21" s="67" customFormat="1" ht="15.75">
      <c r="A7" s="438"/>
      <c r="B7" s="439"/>
      <c r="C7" s="440"/>
      <c r="D7" s="440"/>
      <c r="E7" s="440"/>
      <c r="F7" s="441"/>
      <c r="G7" s="440"/>
      <c r="H7" s="442"/>
      <c r="I7" s="442"/>
      <c r="J7" s="442"/>
      <c r="K7" s="442"/>
      <c r="L7" s="442"/>
      <c r="M7" s="442"/>
      <c r="N7" s="442"/>
      <c r="O7" s="442"/>
      <c r="P7" s="442"/>
      <c r="Q7" s="442"/>
      <c r="R7" s="443"/>
      <c r="S7" s="443"/>
      <c r="T7" s="443"/>
      <c r="U7" s="444"/>
    </row>
    <row r="8" spans="1:21" ht="15.75">
      <c r="A8" s="598" t="s">
        <v>1397</v>
      </c>
      <c r="B8" s="598" t="s">
        <v>111</v>
      </c>
      <c r="C8" s="325"/>
      <c r="D8" s="325"/>
      <c r="E8" s="325"/>
      <c r="F8" s="325"/>
      <c r="G8" s="73"/>
      <c r="H8" s="351"/>
      <c r="I8" s="354"/>
      <c r="J8" s="351"/>
      <c r="K8" s="354"/>
      <c r="L8" s="351"/>
      <c r="M8" s="354"/>
      <c r="N8" s="351"/>
      <c r="O8" s="354"/>
      <c r="P8" s="394">
        <f>H8+J8+L8+N8</f>
        <v>0</v>
      </c>
      <c r="Q8" s="395">
        <f>I8+K8+M8+O8</f>
        <v>0</v>
      </c>
      <c r="R8" s="348"/>
      <c r="S8" s="248"/>
      <c r="T8" s="248"/>
      <c r="U8" s="248"/>
    </row>
    <row r="9" spans="1:21" ht="15.75">
      <c r="A9" s="598"/>
      <c r="B9" s="598"/>
      <c r="C9" s="325"/>
      <c r="D9" s="325"/>
      <c r="E9" s="325"/>
      <c r="F9" s="325"/>
      <c r="G9" s="73"/>
      <c r="H9" s="351"/>
      <c r="I9" s="354"/>
      <c r="J9" s="351"/>
      <c r="K9" s="354"/>
      <c r="L9" s="351"/>
      <c r="M9" s="354"/>
      <c r="N9" s="351"/>
      <c r="O9" s="354"/>
      <c r="P9" s="394">
        <f t="shared" ref="P9:P26" si="0">H9+J9+L9+N9</f>
        <v>0</v>
      </c>
      <c r="Q9" s="395">
        <f t="shared" ref="Q9:Q26" si="1">I9+K9+M9+O9</f>
        <v>0</v>
      </c>
      <c r="R9" s="348"/>
      <c r="S9" s="248"/>
      <c r="T9" s="248"/>
      <c r="U9" s="248"/>
    </row>
    <row r="10" spans="1:21" ht="15.75">
      <c r="A10" s="598"/>
      <c r="B10" s="598"/>
      <c r="C10" s="325"/>
      <c r="D10" s="325"/>
      <c r="E10" s="325"/>
      <c r="F10" s="325"/>
      <c r="G10" s="73"/>
      <c r="H10" s="351"/>
      <c r="I10" s="354"/>
      <c r="J10" s="351"/>
      <c r="K10" s="354"/>
      <c r="L10" s="351"/>
      <c r="M10" s="354"/>
      <c r="N10" s="351"/>
      <c r="O10" s="354"/>
      <c r="P10" s="394">
        <f t="shared" si="0"/>
        <v>0</v>
      </c>
      <c r="Q10" s="395">
        <f t="shared" si="1"/>
        <v>0</v>
      </c>
      <c r="R10" s="348"/>
      <c r="S10" s="248"/>
      <c r="T10" s="248"/>
      <c r="U10" s="248"/>
    </row>
    <row r="11" spans="1:21" ht="15.75">
      <c r="A11" s="598"/>
      <c r="B11" s="598"/>
      <c r="C11" s="325"/>
      <c r="D11" s="325"/>
      <c r="E11" s="325"/>
      <c r="F11" s="325"/>
      <c r="G11" s="73"/>
      <c r="H11" s="351"/>
      <c r="I11" s="354"/>
      <c r="J11" s="351"/>
      <c r="K11" s="354"/>
      <c r="L11" s="351"/>
      <c r="M11" s="354"/>
      <c r="N11" s="351"/>
      <c r="O11" s="354"/>
      <c r="P11" s="394">
        <f t="shared" si="0"/>
        <v>0</v>
      </c>
      <c r="Q11" s="395">
        <f t="shared" si="1"/>
        <v>0</v>
      </c>
      <c r="R11" s="348"/>
      <c r="S11" s="248"/>
      <c r="T11" s="248"/>
      <c r="U11" s="248"/>
    </row>
    <row r="12" spans="1:21" ht="15.75">
      <c r="A12" s="598"/>
      <c r="B12" s="598"/>
      <c r="C12" s="325"/>
      <c r="D12" s="325"/>
      <c r="E12" s="325"/>
      <c r="F12" s="325"/>
      <c r="G12" s="73"/>
      <c r="H12" s="351"/>
      <c r="I12" s="354"/>
      <c r="J12" s="351"/>
      <c r="K12" s="354"/>
      <c r="L12" s="351"/>
      <c r="M12" s="354"/>
      <c r="N12" s="351"/>
      <c r="O12" s="354"/>
      <c r="P12" s="394">
        <f t="shared" si="0"/>
        <v>0</v>
      </c>
      <c r="Q12" s="395">
        <f t="shared" si="1"/>
        <v>0</v>
      </c>
      <c r="R12" s="348"/>
      <c r="S12" s="248"/>
      <c r="T12" s="248"/>
      <c r="U12" s="248"/>
    </row>
    <row r="13" spans="1:21" ht="15.75">
      <c r="A13" s="598"/>
      <c r="B13" s="598"/>
      <c r="C13" s="325"/>
      <c r="D13" s="325"/>
      <c r="E13" s="325"/>
      <c r="F13" s="325"/>
      <c r="G13" s="73"/>
      <c r="H13" s="351"/>
      <c r="I13" s="354"/>
      <c r="J13" s="351"/>
      <c r="K13" s="354"/>
      <c r="L13" s="351"/>
      <c r="M13" s="354"/>
      <c r="N13" s="351"/>
      <c r="O13" s="354"/>
      <c r="P13" s="394">
        <f t="shared" si="0"/>
        <v>0</v>
      </c>
      <c r="Q13" s="395">
        <f t="shared" si="1"/>
        <v>0</v>
      </c>
      <c r="R13" s="348"/>
      <c r="S13" s="248"/>
      <c r="T13" s="248"/>
      <c r="U13" s="248"/>
    </row>
    <row r="14" spans="1:21" ht="15.75">
      <c r="A14" s="598"/>
      <c r="B14" s="598" t="s">
        <v>112</v>
      </c>
      <c r="C14" s="325"/>
      <c r="D14" s="325"/>
      <c r="E14" s="325"/>
      <c r="F14" s="325"/>
      <c r="G14" s="73"/>
      <c r="H14" s="351"/>
      <c r="I14" s="354"/>
      <c r="J14" s="351"/>
      <c r="K14" s="354"/>
      <c r="L14" s="351"/>
      <c r="M14" s="354"/>
      <c r="N14" s="351"/>
      <c r="O14" s="354"/>
      <c r="P14" s="394">
        <f t="shared" si="0"/>
        <v>0</v>
      </c>
      <c r="Q14" s="395">
        <f t="shared" si="1"/>
        <v>0</v>
      </c>
      <c r="R14" s="348"/>
      <c r="S14" s="248"/>
      <c r="T14" s="248"/>
      <c r="U14" s="248"/>
    </row>
    <row r="15" spans="1:21" ht="15.75">
      <c r="A15" s="598"/>
      <c r="B15" s="598"/>
      <c r="C15" s="325"/>
      <c r="D15" s="325"/>
      <c r="E15" s="325"/>
      <c r="F15" s="325"/>
      <c r="G15" s="73"/>
      <c r="H15" s="351"/>
      <c r="I15" s="354"/>
      <c r="J15" s="351"/>
      <c r="K15" s="354"/>
      <c r="L15" s="351"/>
      <c r="M15" s="354"/>
      <c r="N15" s="351"/>
      <c r="O15" s="354"/>
      <c r="P15" s="394">
        <f t="shared" si="0"/>
        <v>0</v>
      </c>
      <c r="Q15" s="395">
        <f t="shared" si="1"/>
        <v>0</v>
      </c>
      <c r="R15" s="348"/>
      <c r="S15" s="248"/>
      <c r="T15" s="248"/>
      <c r="U15" s="248"/>
    </row>
    <row r="16" spans="1:21" ht="15.75">
      <c r="A16" s="598"/>
      <c r="B16" s="598"/>
      <c r="C16" s="325"/>
      <c r="D16" s="325"/>
      <c r="E16" s="325"/>
      <c r="F16" s="325"/>
      <c r="G16" s="73"/>
      <c r="H16" s="351"/>
      <c r="I16" s="354"/>
      <c r="J16" s="351"/>
      <c r="K16" s="354"/>
      <c r="L16" s="351"/>
      <c r="M16" s="354"/>
      <c r="N16" s="351"/>
      <c r="O16" s="354"/>
      <c r="P16" s="394">
        <f t="shared" si="0"/>
        <v>0</v>
      </c>
      <c r="Q16" s="395">
        <f t="shared" si="1"/>
        <v>0</v>
      </c>
      <c r="R16" s="348"/>
      <c r="S16" s="248"/>
      <c r="T16" s="248"/>
      <c r="U16" s="248"/>
    </row>
    <row r="17" spans="1:21" ht="15.75">
      <c r="A17" s="598"/>
      <c r="B17" s="598"/>
      <c r="C17" s="325"/>
      <c r="D17" s="325"/>
      <c r="E17" s="325"/>
      <c r="F17" s="325"/>
      <c r="G17" s="73"/>
      <c r="H17" s="351"/>
      <c r="I17" s="354"/>
      <c r="J17" s="351"/>
      <c r="K17" s="354"/>
      <c r="L17" s="351"/>
      <c r="M17" s="354"/>
      <c r="N17" s="351"/>
      <c r="O17" s="354"/>
      <c r="P17" s="394">
        <f t="shared" si="0"/>
        <v>0</v>
      </c>
      <c r="Q17" s="395">
        <f t="shared" si="1"/>
        <v>0</v>
      </c>
      <c r="R17" s="348"/>
      <c r="S17" s="248"/>
      <c r="T17" s="248"/>
      <c r="U17" s="248"/>
    </row>
    <row r="18" spans="1:21" ht="15.75">
      <c r="A18" s="598"/>
      <c r="B18" s="598"/>
      <c r="C18" s="325"/>
      <c r="D18" s="325"/>
      <c r="E18" s="325"/>
      <c r="F18" s="325"/>
      <c r="G18" s="73"/>
      <c r="H18" s="351"/>
      <c r="I18" s="354"/>
      <c r="J18" s="351"/>
      <c r="K18" s="354"/>
      <c r="L18" s="351"/>
      <c r="M18" s="354"/>
      <c r="N18" s="351"/>
      <c r="O18" s="354"/>
      <c r="P18" s="394">
        <f t="shared" si="0"/>
        <v>0</v>
      </c>
      <c r="Q18" s="395">
        <f t="shared" si="1"/>
        <v>0</v>
      </c>
      <c r="R18" s="348"/>
      <c r="S18" s="248"/>
      <c r="T18" s="248"/>
      <c r="U18" s="248"/>
    </row>
    <row r="19" spans="1:21" ht="15.75">
      <c r="A19" s="598"/>
      <c r="B19" s="598"/>
      <c r="C19" s="325"/>
      <c r="D19" s="325"/>
      <c r="E19" s="325"/>
      <c r="F19" s="325"/>
      <c r="G19" s="73"/>
      <c r="H19" s="351"/>
      <c r="I19" s="354"/>
      <c r="J19" s="351"/>
      <c r="K19" s="354"/>
      <c r="L19" s="351"/>
      <c r="M19" s="354"/>
      <c r="N19" s="351"/>
      <c r="O19" s="354"/>
      <c r="P19" s="394">
        <f t="shared" si="0"/>
        <v>0</v>
      </c>
      <c r="Q19" s="395">
        <f t="shared" si="1"/>
        <v>0</v>
      </c>
      <c r="R19" s="348"/>
      <c r="S19" s="248"/>
      <c r="T19" s="248"/>
      <c r="U19" s="248"/>
    </row>
    <row r="20" spans="1:21" ht="15.75">
      <c r="A20" s="598"/>
      <c r="B20" s="598" t="s">
        <v>1398</v>
      </c>
      <c r="C20" s="325"/>
      <c r="D20" s="325"/>
      <c r="E20" s="325"/>
      <c r="F20" s="325"/>
      <c r="G20" s="73"/>
      <c r="H20" s="351"/>
      <c r="I20" s="354"/>
      <c r="J20" s="351"/>
      <c r="K20" s="354"/>
      <c r="L20" s="351"/>
      <c r="M20" s="354"/>
      <c r="N20" s="351"/>
      <c r="O20" s="354"/>
      <c r="P20" s="394">
        <f t="shared" si="0"/>
        <v>0</v>
      </c>
      <c r="Q20" s="395">
        <f t="shared" si="1"/>
        <v>0</v>
      </c>
      <c r="R20" s="348"/>
      <c r="S20" s="248"/>
      <c r="T20" s="248"/>
      <c r="U20" s="248"/>
    </row>
    <row r="21" spans="1:21" ht="15.75">
      <c r="A21" s="598"/>
      <c r="B21" s="598"/>
      <c r="C21" s="325"/>
      <c r="D21" s="325"/>
      <c r="E21" s="325"/>
      <c r="F21" s="325"/>
      <c r="G21" s="73"/>
      <c r="H21" s="351"/>
      <c r="I21" s="354"/>
      <c r="J21" s="351"/>
      <c r="K21" s="354"/>
      <c r="L21" s="351"/>
      <c r="M21" s="354"/>
      <c r="N21" s="351"/>
      <c r="O21" s="354"/>
      <c r="P21" s="394">
        <f t="shared" si="0"/>
        <v>0</v>
      </c>
      <c r="Q21" s="395">
        <f t="shared" si="1"/>
        <v>0</v>
      </c>
      <c r="R21" s="348"/>
      <c r="S21" s="248"/>
      <c r="T21" s="248"/>
      <c r="U21" s="248"/>
    </row>
    <row r="22" spans="1:21" ht="15.75">
      <c r="A22" s="598"/>
      <c r="B22" s="598"/>
      <c r="C22" s="325"/>
      <c r="D22" s="325"/>
      <c r="E22" s="325"/>
      <c r="F22" s="325"/>
      <c r="G22" s="73"/>
      <c r="H22" s="351"/>
      <c r="I22" s="354"/>
      <c r="J22" s="351"/>
      <c r="K22" s="354"/>
      <c r="L22" s="351"/>
      <c r="M22" s="354"/>
      <c r="N22" s="351"/>
      <c r="O22" s="354"/>
      <c r="P22" s="394">
        <f t="shared" si="0"/>
        <v>0</v>
      </c>
      <c r="Q22" s="395">
        <f t="shared" si="1"/>
        <v>0</v>
      </c>
      <c r="R22" s="348"/>
      <c r="S22" s="248"/>
      <c r="T22" s="248"/>
      <c r="U22" s="248"/>
    </row>
    <row r="23" spans="1:21" ht="15.75">
      <c r="A23" s="598"/>
      <c r="B23" s="598"/>
      <c r="C23" s="325"/>
      <c r="D23" s="325"/>
      <c r="E23" s="325"/>
      <c r="F23" s="325"/>
      <c r="G23" s="73"/>
      <c r="H23" s="351"/>
      <c r="I23" s="354"/>
      <c r="J23" s="351"/>
      <c r="K23" s="354"/>
      <c r="L23" s="351"/>
      <c r="M23" s="354"/>
      <c r="N23" s="351"/>
      <c r="O23" s="354"/>
      <c r="P23" s="394">
        <f t="shared" si="0"/>
        <v>0</v>
      </c>
      <c r="Q23" s="395">
        <f t="shared" si="1"/>
        <v>0</v>
      </c>
      <c r="R23" s="348"/>
      <c r="S23" s="248"/>
      <c r="T23" s="248"/>
      <c r="U23" s="248"/>
    </row>
    <row r="24" spans="1:21" ht="15.75">
      <c r="A24" s="598"/>
      <c r="B24" s="598"/>
      <c r="C24" s="74"/>
      <c r="D24" s="74"/>
      <c r="E24" s="325"/>
      <c r="F24" s="325"/>
      <c r="G24" s="73"/>
      <c r="H24" s="351"/>
      <c r="I24" s="354"/>
      <c r="J24" s="351"/>
      <c r="K24" s="354"/>
      <c r="L24" s="351"/>
      <c r="M24" s="354"/>
      <c r="N24" s="351"/>
      <c r="O24" s="354"/>
      <c r="P24" s="394">
        <f t="shared" si="0"/>
        <v>0</v>
      </c>
      <c r="Q24" s="395">
        <f t="shared" si="1"/>
        <v>0</v>
      </c>
      <c r="R24" s="348"/>
      <c r="S24" s="248"/>
      <c r="T24" s="248"/>
      <c r="U24" s="248"/>
    </row>
    <row r="25" spans="1:21" ht="15.75">
      <c r="A25" s="598"/>
      <c r="B25" s="598"/>
      <c r="C25" s="74"/>
      <c r="D25" s="74"/>
      <c r="E25" s="325"/>
      <c r="F25" s="325"/>
      <c r="G25" s="73"/>
      <c r="H25" s="351"/>
      <c r="I25" s="354"/>
      <c r="J25" s="351"/>
      <c r="K25" s="354"/>
      <c r="L25" s="351"/>
      <c r="M25" s="354"/>
      <c r="N25" s="351"/>
      <c r="O25" s="354"/>
      <c r="P25" s="394">
        <f t="shared" si="0"/>
        <v>0</v>
      </c>
      <c r="Q25" s="395">
        <f t="shared" si="1"/>
        <v>0</v>
      </c>
      <c r="R25" s="348"/>
      <c r="S25" s="248"/>
      <c r="T25" s="248"/>
      <c r="U25" s="248"/>
    </row>
    <row r="26" spans="1:21" ht="15.75">
      <c r="A26" s="598"/>
      <c r="B26" s="598"/>
      <c r="C26" s="325"/>
      <c r="D26" s="325"/>
      <c r="E26" s="325"/>
      <c r="F26" s="325"/>
      <c r="G26" s="73"/>
      <c r="H26" s="351"/>
      <c r="I26" s="354"/>
      <c r="J26" s="351"/>
      <c r="K26" s="354"/>
      <c r="L26" s="351"/>
      <c r="M26" s="354"/>
      <c r="N26" s="351"/>
      <c r="O26" s="354"/>
      <c r="P26" s="394">
        <f t="shared" si="0"/>
        <v>0</v>
      </c>
      <c r="Q26" s="395">
        <f t="shared" si="1"/>
        <v>0</v>
      </c>
      <c r="R26" s="348"/>
      <c r="S26" s="248"/>
      <c r="T26" s="248"/>
      <c r="U26" s="248"/>
    </row>
    <row r="27" spans="1:21" s="285" customFormat="1" ht="15.75">
      <c r="A27" s="297"/>
      <c r="B27" s="298"/>
      <c r="C27" s="297" t="s">
        <v>113</v>
      </c>
      <c r="D27" s="298"/>
      <c r="E27" s="298"/>
      <c r="F27" s="298"/>
      <c r="G27" s="299"/>
      <c r="H27" s="263">
        <f t="shared" ref="H27:Q27" si="2">SUM(H8:H26)</f>
        <v>0</v>
      </c>
      <c r="I27" s="232">
        <f t="shared" si="2"/>
        <v>0</v>
      </c>
      <c r="J27" s="263">
        <f t="shared" si="2"/>
        <v>0</v>
      </c>
      <c r="K27" s="232">
        <f t="shared" si="2"/>
        <v>0</v>
      </c>
      <c r="L27" s="263">
        <f t="shared" si="2"/>
        <v>0</v>
      </c>
      <c r="M27" s="232">
        <f t="shared" si="2"/>
        <v>0</v>
      </c>
      <c r="N27" s="263">
        <f t="shared" si="2"/>
        <v>0</v>
      </c>
      <c r="O27" s="232">
        <f t="shared" si="2"/>
        <v>0</v>
      </c>
      <c r="P27" s="232">
        <f t="shared" si="2"/>
        <v>0</v>
      </c>
      <c r="Q27" s="232">
        <f t="shared" si="2"/>
        <v>0</v>
      </c>
      <c r="R27" s="263"/>
      <c r="S27" s="263"/>
      <c r="T27" s="263"/>
      <c r="U27" s="263"/>
    </row>
    <row r="28" spans="1:21">
      <c r="I28"/>
      <c r="K28"/>
      <c r="M28"/>
      <c r="O28"/>
      <c r="Q28"/>
    </row>
    <row r="29" spans="1:21">
      <c r="I29"/>
      <c r="K29"/>
      <c r="M29"/>
      <c r="O29"/>
      <c r="Q29"/>
    </row>
    <row r="30" spans="1:21">
      <c r="C30" s="461"/>
      <c r="I30"/>
      <c r="K30"/>
      <c r="M30"/>
      <c r="O30"/>
      <c r="Q30"/>
    </row>
    <row r="31" spans="1:21">
      <c r="C31" s="461"/>
      <c r="I31"/>
      <c r="K31"/>
      <c r="M31"/>
      <c r="O31"/>
      <c r="Q31"/>
    </row>
    <row r="32" spans="1:21">
      <c r="C32" s="46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E4:E6"/>
    <mergeCell ref="G4:G6"/>
    <mergeCell ref="H4:O4"/>
    <mergeCell ref="N5:O5"/>
    <mergeCell ref="D4:D6"/>
    <mergeCell ref="A8:A26"/>
    <mergeCell ref="A4:A6"/>
    <mergeCell ref="B4:B6"/>
    <mergeCell ref="C4:C6"/>
    <mergeCell ref="B20:B26"/>
    <mergeCell ref="B8:B13"/>
    <mergeCell ref="B14:B19"/>
    <mergeCell ref="T4:T6"/>
    <mergeCell ref="U4:U6"/>
    <mergeCell ref="H5:I5"/>
    <mergeCell ref="F4:F6"/>
    <mergeCell ref="P4:Q5"/>
    <mergeCell ref="R4:R6"/>
    <mergeCell ref="S4:S6"/>
    <mergeCell ref="J5:K5"/>
    <mergeCell ref="L5:M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workbookViewId="0">
      <pane ySplit="5" topLeftCell="A6" activePane="bottomLeft" state="frozen"/>
      <selection activeCell="R5" sqref="R5"/>
      <selection pane="bottomLeft" activeCell="C3" sqref="C3:D5"/>
    </sheetView>
  </sheetViews>
  <sheetFormatPr baseColWidth="10" defaultRowHeight="15"/>
  <cols>
    <col min="1" max="2" width="35.7109375" customWidth="1"/>
    <col min="3" max="3" width="27.42578125" customWidth="1"/>
    <col min="4" max="4" width="27.42578125" style="461" customWidth="1"/>
    <col min="5" max="7" width="27.42578125" customWidth="1"/>
    <col min="8" max="8" width="15.28515625" customWidth="1"/>
    <col min="9" max="9" width="11.5703125" style="233" customWidth="1"/>
    <col min="10" max="10" width="15.28515625" customWidth="1"/>
    <col min="11" max="11" width="18.85546875" style="233" customWidth="1"/>
    <col min="13" max="13" width="11.5703125" style="233" customWidth="1"/>
    <col min="15" max="15" width="11.5703125" style="233"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505" t="s">
        <v>1605</v>
      </c>
      <c r="C1" s="505" t="s">
        <v>1606</v>
      </c>
      <c r="D1" s="505" t="s">
        <v>1607</v>
      </c>
      <c r="E1" s="505" t="s">
        <v>1608</v>
      </c>
      <c r="F1" s="283"/>
      <c r="G1" s="283"/>
      <c r="H1" s="283" t="s">
        <v>478</v>
      </c>
      <c r="J1" s="283"/>
      <c r="K1" s="283"/>
      <c r="L1" s="283"/>
      <c r="M1" s="283"/>
      <c r="N1" s="283"/>
      <c r="O1" s="283"/>
      <c r="P1" s="283"/>
      <c r="Q1" s="283"/>
      <c r="R1" s="283"/>
      <c r="S1" s="283"/>
      <c r="T1" s="283"/>
      <c r="U1" s="283"/>
      <c r="V1" s="283"/>
    </row>
    <row r="2" spans="1:22">
      <c r="A2" s="268" t="s">
        <v>1338</v>
      </c>
      <c r="B2" s="268"/>
      <c r="C2" s="268"/>
      <c r="D2" s="268"/>
      <c r="E2" s="268"/>
      <c r="F2" s="268"/>
      <c r="G2" s="268"/>
      <c r="H2" s="268"/>
      <c r="I2" s="268"/>
      <c r="J2" s="268"/>
      <c r="K2" s="268"/>
      <c r="L2" s="268"/>
      <c r="M2" s="268"/>
      <c r="N2" s="268"/>
      <c r="O2" s="268"/>
      <c r="P2" s="268"/>
      <c r="Q2" s="268"/>
      <c r="R2" s="268"/>
      <c r="S2" s="268"/>
      <c r="T2" s="268"/>
      <c r="U2" s="268"/>
      <c r="V2" s="268"/>
    </row>
    <row r="3" spans="1:22" ht="15" customHeight="1">
      <c r="A3" s="562" t="s">
        <v>96</v>
      </c>
      <c r="B3" s="561" t="s">
        <v>110</v>
      </c>
      <c r="C3" s="564" t="s">
        <v>1536</v>
      </c>
      <c r="D3" s="564" t="s">
        <v>1537</v>
      </c>
      <c r="E3" s="564" t="s">
        <v>86</v>
      </c>
      <c r="F3" s="564" t="s">
        <v>391</v>
      </c>
      <c r="G3" s="564" t="s">
        <v>87</v>
      </c>
      <c r="H3" s="567" t="s">
        <v>99</v>
      </c>
      <c r="I3" s="573"/>
      <c r="J3" s="573"/>
      <c r="K3" s="573"/>
      <c r="L3" s="573"/>
      <c r="M3" s="573"/>
      <c r="N3" s="573"/>
      <c r="O3" s="568"/>
      <c r="P3" s="569" t="s">
        <v>100</v>
      </c>
      <c r="Q3" s="570"/>
      <c r="R3" s="561" t="s">
        <v>101</v>
      </c>
      <c r="S3" s="561" t="s">
        <v>102</v>
      </c>
      <c r="T3" s="561" t="s">
        <v>109</v>
      </c>
      <c r="U3" s="561" t="s">
        <v>108</v>
      </c>
      <c r="V3" s="558" t="s">
        <v>88</v>
      </c>
    </row>
    <row r="4" spans="1:22" ht="15" customHeight="1">
      <c r="A4" s="562"/>
      <c r="B4" s="562"/>
      <c r="C4" s="565"/>
      <c r="D4" s="565"/>
      <c r="E4" s="565"/>
      <c r="F4" s="565"/>
      <c r="G4" s="565"/>
      <c r="H4" s="567" t="s">
        <v>103</v>
      </c>
      <c r="I4" s="568"/>
      <c r="J4" s="567" t="s">
        <v>104</v>
      </c>
      <c r="K4" s="568"/>
      <c r="L4" s="567" t="s">
        <v>105</v>
      </c>
      <c r="M4" s="568"/>
      <c r="N4" s="567" t="s">
        <v>106</v>
      </c>
      <c r="O4" s="568"/>
      <c r="P4" s="571"/>
      <c r="Q4" s="572"/>
      <c r="R4" s="562"/>
      <c r="S4" s="562"/>
      <c r="T4" s="562"/>
      <c r="U4" s="562"/>
      <c r="V4" s="559"/>
    </row>
    <row r="5" spans="1:22" ht="25.5">
      <c r="A5" s="563"/>
      <c r="B5" s="563"/>
      <c r="C5" s="566"/>
      <c r="D5" s="566"/>
      <c r="E5" s="566"/>
      <c r="F5" s="566"/>
      <c r="G5" s="566"/>
      <c r="H5" s="437" t="s">
        <v>107</v>
      </c>
      <c r="I5" s="437" t="s">
        <v>12</v>
      </c>
      <c r="J5" s="437" t="s">
        <v>107</v>
      </c>
      <c r="K5" s="437" t="s">
        <v>12</v>
      </c>
      <c r="L5" s="437" t="s">
        <v>107</v>
      </c>
      <c r="M5" s="437" t="s">
        <v>12</v>
      </c>
      <c r="N5" s="437" t="s">
        <v>107</v>
      </c>
      <c r="O5" s="437" t="s">
        <v>12</v>
      </c>
      <c r="P5" s="437" t="s">
        <v>107</v>
      </c>
      <c r="Q5" s="437" t="s">
        <v>12</v>
      </c>
      <c r="R5" s="563"/>
      <c r="S5" s="563"/>
      <c r="T5" s="563"/>
      <c r="U5" s="563"/>
      <c r="V5" s="560"/>
    </row>
    <row r="6" spans="1:22" s="365" customFormat="1" ht="15.75">
      <c r="A6" s="438"/>
      <c r="B6" s="439"/>
      <c r="C6" s="440"/>
      <c r="D6" s="440"/>
      <c r="E6" s="440"/>
      <c r="F6" s="441"/>
      <c r="G6" s="440"/>
      <c r="H6" s="442"/>
      <c r="I6" s="442"/>
      <c r="J6" s="442"/>
      <c r="K6" s="442"/>
      <c r="L6" s="442"/>
      <c r="M6" s="442"/>
      <c r="N6" s="442"/>
      <c r="O6" s="442"/>
      <c r="P6" s="442"/>
      <c r="Q6" s="442"/>
      <c r="R6" s="443"/>
      <c r="S6" s="443"/>
      <c r="T6" s="443"/>
      <c r="U6" s="443"/>
      <c r="V6" s="444"/>
    </row>
    <row r="7" spans="1:22" ht="15.75">
      <c r="A7" s="586" t="s">
        <v>1434</v>
      </c>
      <c r="B7" s="583" t="s">
        <v>1339</v>
      </c>
      <c r="C7" s="74"/>
      <c r="D7" s="74"/>
      <c r="E7" s="325"/>
      <c r="F7" s="325"/>
      <c r="G7" s="276"/>
      <c r="H7" s="355"/>
      <c r="I7" s="356"/>
      <c r="J7" s="355"/>
      <c r="K7" s="356"/>
      <c r="L7" s="355"/>
      <c r="M7" s="356"/>
      <c r="N7" s="355"/>
      <c r="O7" s="356"/>
      <c r="P7" s="396">
        <f>H7+J7+L7+N7</f>
        <v>0</v>
      </c>
      <c r="Q7" s="397">
        <f>I7+K7+M7+O7</f>
        <v>0</v>
      </c>
      <c r="R7" s="325"/>
      <c r="S7" s="325"/>
      <c r="T7" s="325"/>
      <c r="U7" s="325"/>
      <c r="V7" s="325"/>
    </row>
    <row r="8" spans="1:22" s="365" customFormat="1" ht="15.75">
      <c r="A8" s="586"/>
      <c r="B8" s="584"/>
      <c r="C8" s="74"/>
      <c r="D8" s="74"/>
      <c r="E8" s="325"/>
      <c r="F8" s="325"/>
      <c r="G8" s="276"/>
      <c r="H8" s="355"/>
      <c r="I8" s="356"/>
      <c r="J8" s="355"/>
      <c r="K8" s="356"/>
      <c r="L8" s="355"/>
      <c r="M8" s="356"/>
      <c r="N8" s="355"/>
      <c r="O8" s="356"/>
      <c r="P8" s="396">
        <f t="shared" ref="P8:P33" si="0">H8+J8+L8+N8</f>
        <v>0</v>
      </c>
      <c r="Q8" s="397">
        <f t="shared" ref="Q8:Q33" si="1">I8+K8+M8+O8</f>
        <v>0</v>
      </c>
      <c r="R8" s="325"/>
      <c r="S8" s="325"/>
      <c r="T8" s="325"/>
      <c r="U8" s="325"/>
      <c r="V8" s="325"/>
    </row>
    <row r="9" spans="1:22" s="365" customFormat="1" ht="15.75">
      <c r="A9" s="586"/>
      <c r="B9" s="584"/>
      <c r="C9" s="74"/>
      <c r="D9" s="74"/>
      <c r="E9" s="325"/>
      <c r="F9" s="325"/>
      <c r="G9" s="276"/>
      <c r="H9" s="355"/>
      <c r="I9" s="356"/>
      <c r="J9" s="355"/>
      <c r="K9" s="356"/>
      <c r="L9" s="355"/>
      <c r="M9" s="356"/>
      <c r="N9" s="355"/>
      <c r="O9" s="356"/>
      <c r="P9" s="396">
        <f t="shared" si="0"/>
        <v>0</v>
      </c>
      <c r="Q9" s="397">
        <f t="shared" si="1"/>
        <v>0</v>
      </c>
      <c r="R9" s="325"/>
      <c r="S9" s="325"/>
      <c r="T9" s="325"/>
      <c r="U9" s="325"/>
      <c r="V9" s="325"/>
    </row>
    <row r="10" spans="1:22" ht="15.75">
      <c r="A10" s="586"/>
      <c r="B10" s="584"/>
      <c r="C10" s="74"/>
      <c r="D10" s="74"/>
      <c r="E10" s="325"/>
      <c r="F10" s="325"/>
      <c r="G10" s="276"/>
      <c r="H10" s="355"/>
      <c r="I10" s="356"/>
      <c r="J10" s="355"/>
      <c r="K10" s="356"/>
      <c r="L10" s="355"/>
      <c r="M10" s="356"/>
      <c r="N10" s="355"/>
      <c r="O10" s="356"/>
      <c r="P10" s="396">
        <f t="shared" si="0"/>
        <v>0</v>
      </c>
      <c r="Q10" s="397">
        <f t="shared" si="1"/>
        <v>0</v>
      </c>
      <c r="R10" s="325"/>
      <c r="S10" s="325"/>
      <c r="T10" s="325"/>
      <c r="U10" s="325"/>
      <c r="V10" s="325"/>
    </row>
    <row r="11" spans="1:22" ht="15.75">
      <c r="A11" s="586"/>
      <c r="B11" s="584"/>
      <c r="C11" s="74"/>
      <c r="D11" s="74"/>
      <c r="E11" s="325"/>
      <c r="F11" s="325"/>
      <c r="G11" s="276"/>
      <c r="H11" s="355"/>
      <c r="I11" s="356"/>
      <c r="J11" s="355"/>
      <c r="K11" s="356"/>
      <c r="L11" s="355"/>
      <c r="M11" s="356"/>
      <c r="N11" s="355"/>
      <c r="O11" s="356"/>
      <c r="P11" s="396">
        <f t="shared" si="0"/>
        <v>0</v>
      </c>
      <c r="Q11" s="397">
        <f t="shared" si="1"/>
        <v>0</v>
      </c>
      <c r="R11" s="325"/>
      <c r="S11" s="325"/>
      <c r="T11" s="325"/>
      <c r="U11" s="325"/>
      <c r="V11" s="325"/>
    </row>
    <row r="12" spans="1:22" ht="15.75">
      <c r="A12" s="586"/>
      <c r="B12" s="585"/>
      <c r="C12" s="74"/>
      <c r="D12" s="74"/>
      <c r="E12" s="325"/>
      <c r="F12" s="325"/>
      <c r="G12" s="276"/>
      <c r="H12" s="355"/>
      <c r="I12" s="356"/>
      <c r="J12" s="355"/>
      <c r="K12" s="356"/>
      <c r="L12" s="355"/>
      <c r="M12" s="356"/>
      <c r="N12" s="355"/>
      <c r="O12" s="356"/>
      <c r="P12" s="396">
        <f t="shared" si="0"/>
        <v>0</v>
      </c>
      <c r="Q12" s="397">
        <f t="shared" si="1"/>
        <v>0</v>
      </c>
      <c r="R12" s="325"/>
      <c r="S12" s="325"/>
      <c r="T12" s="325"/>
      <c r="U12" s="325"/>
      <c r="V12" s="325"/>
    </row>
    <row r="13" spans="1:22" ht="15.75">
      <c r="A13" s="584" t="s">
        <v>1435</v>
      </c>
      <c r="B13" s="583" t="s">
        <v>1436</v>
      </c>
      <c r="C13" s="74"/>
      <c r="D13" s="74"/>
      <c r="E13" s="308"/>
      <c r="F13" s="308"/>
      <c r="G13" s="308"/>
      <c r="H13" s="355"/>
      <c r="I13" s="356"/>
      <c r="J13" s="355"/>
      <c r="K13" s="356"/>
      <c r="L13" s="355"/>
      <c r="M13" s="356"/>
      <c r="N13" s="355"/>
      <c r="O13" s="356"/>
      <c r="P13" s="396">
        <f t="shared" si="0"/>
        <v>0</v>
      </c>
      <c r="Q13" s="397">
        <f t="shared" si="1"/>
        <v>0</v>
      </c>
      <c r="R13" s="325"/>
      <c r="S13" s="325"/>
      <c r="T13" s="325"/>
      <c r="U13" s="325"/>
      <c r="V13" s="325"/>
    </row>
    <row r="14" spans="1:22" ht="15.75">
      <c r="A14" s="584"/>
      <c r="B14" s="584"/>
      <c r="C14" s="74"/>
      <c r="D14" s="74"/>
      <c r="E14" s="325"/>
      <c r="F14" s="325"/>
      <c r="G14" s="276"/>
      <c r="H14" s="355"/>
      <c r="I14" s="356"/>
      <c r="J14" s="355"/>
      <c r="K14" s="356"/>
      <c r="L14" s="355"/>
      <c r="M14" s="356"/>
      <c r="N14" s="355"/>
      <c r="O14" s="356"/>
      <c r="P14" s="396">
        <f t="shared" si="0"/>
        <v>0</v>
      </c>
      <c r="Q14" s="397">
        <f t="shared" si="1"/>
        <v>0</v>
      </c>
      <c r="R14" s="325"/>
      <c r="S14" s="325"/>
      <c r="T14" s="325"/>
      <c r="U14" s="325"/>
      <c r="V14" s="325"/>
    </row>
    <row r="15" spans="1:22" ht="15.75">
      <c r="A15" s="584"/>
      <c r="B15" s="584"/>
      <c r="C15" s="74"/>
      <c r="D15" s="74"/>
      <c r="E15" s="325"/>
      <c r="F15" s="325"/>
      <c r="G15" s="276"/>
      <c r="H15" s="355"/>
      <c r="I15" s="356"/>
      <c r="J15" s="355"/>
      <c r="K15" s="356"/>
      <c r="L15" s="355"/>
      <c r="M15" s="356"/>
      <c r="N15" s="355"/>
      <c r="O15" s="356"/>
      <c r="P15" s="396">
        <f t="shared" si="0"/>
        <v>0</v>
      </c>
      <c r="Q15" s="397">
        <f t="shared" si="1"/>
        <v>0</v>
      </c>
      <c r="R15" s="325"/>
      <c r="S15" s="325"/>
      <c r="T15" s="325"/>
      <c r="U15" s="325"/>
      <c r="V15" s="325"/>
    </row>
    <row r="16" spans="1:22" ht="15.75">
      <c r="A16" s="584"/>
      <c r="B16" s="584"/>
      <c r="C16" s="74"/>
      <c r="D16" s="74"/>
      <c r="E16" s="325"/>
      <c r="F16" s="325"/>
      <c r="G16" s="276"/>
      <c r="H16" s="355"/>
      <c r="I16" s="356"/>
      <c r="J16" s="355"/>
      <c r="K16" s="356"/>
      <c r="L16" s="355"/>
      <c r="M16" s="356"/>
      <c r="N16" s="355"/>
      <c r="O16" s="356"/>
      <c r="P16" s="396">
        <f t="shared" si="0"/>
        <v>0</v>
      </c>
      <c r="Q16" s="397">
        <f t="shared" si="1"/>
        <v>0</v>
      </c>
      <c r="R16" s="325"/>
      <c r="S16" s="325"/>
      <c r="T16" s="325"/>
      <c r="U16" s="325"/>
      <c r="V16" s="325"/>
    </row>
    <row r="17" spans="1:22" ht="15.75">
      <c r="A17" s="584"/>
      <c r="B17" s="584"/>
      <c r="C17" s="74"/>
      <c r="D17" s="74"/>
      <c r="E17" s="325"/>
      <c r="F17" s="325"/>
      <c r="G17" s="276"/>
      <c r="H17" s="355"/>
      <c r="I17" s="356"/>
      <c r="J17" s="355"/>
      <c r="K17" s="356"/>
      <c r="L17" s="355"/>
      <c r="M17" s="356"/>
      <c r="N17" s="355"/>
      <c r="O17" s="356"/>
      <c r="P17" s="396">
        <f t="shared" si="0"/>
        <v>0</v>
      </c>
      <c r="Q17" s="397">
        <f t="shared" si="1"/>
        <v>0</v>
      </c>
      <c r="R17" s="325"/>
      <c r="S17" s="325"/>
      <c r="T17" s="325"/>
      <c r="U17" s="325"/>
      <c r="V17" s="325"/>
    </row>
    <row r="18" spans="1:22" ht="15.75">
      <c r="A18" s="584"/>
      <c r="B18" s="584"/>
      <c r="C18" s="74"/>
      <c r="D18" s="74"/>
      <c r="E18" s="325"/>
      <c r="F18" s="325"/>
      <c r="G18" s="276"/>
      <c r="H18" s="355"/>
      <c r="I18" s="356"/>
      <c r="J18" s="355"/>
      <c r="K18" s="356"/>
      <c r="L18" s="355"/>
      <c r="M18" s="356"/>
      <c r="N18" s="355"/>
      <c r="O18" s="356"/>
      <c r="P18" s="396">
        <f t="shared" si="0"/>
        <v>0</v>
      </c>
      <c r="Q18" s="397">
        <f t="shared" si="1"/>
        <v>0</v>
      </c>
      <c r="R18" s="325"/>
      <c r="S18" s="325"/>
      <c r="T18" s="325"/>
      <c r="U18" s="325"/>
      <c r="V18" s="325"/>
    </row>
    <row r="19" spans="1:22" ht="15.75">
      <c r="A19" s="585"/>
      <c r="B19" s="585"/>
      <c r="C19" s="74"/>
      <c r="D19" s="74"/>
      <c r="E19" s="325"/>
      <c r="F19" s="325"/>
      <c r="G19" s="276"/>
      <c r="H19" s="355"/>
      <c r="I19" s="356"/>
      <c r="J19" s="355"/>
      <c r="K19" s="356"/>
      <c r="L19" s="355"/>
      <c r="M19" s="356"/>
      <c r="N19" s="355"/>
      <c r="O19" s="356"/>
      <c r="P19" s="396">
        <f t="shared" si="0"/>
        <v>0</v>
      </c>
      <c r="Q19" s="397">
        <f t="shared" si="1"/>
        <v>0</v>
      </c>
      <c r="R19" s="325"/>
      <c r="S19" s="325"/>
      <c r="T19" s="325"/>
      <c r="U19" s="325"/>
      <c r="V19" s="325"/>
    </row>
    <row r="20" spans="1:22" ht="15.75">
      <c r="A20" s="583" t="s">
        <v>1437</v>
      </c>
      <c r="B20" s="583" t="s">
        <v>1438</v>
      </c>
      <c r="C20" s="74"/>
      <c r="D20" s="74"/>
      <c r="E20" s="325"/>
      <c r="F20" s="325"/>
      <c r="G20" s="276"/>
      <c r="H20" s="355"/>
      <c r="I20" s="356"/>
      <c r="J20" s="355"/>
      <c r="K20" s="356"/>
      <c r="L20" s="355"/>
      <c r="M20" s="356"/>
      <c r="N20" s="355"/>
      <c r="O20" s="356"/>
      <c r="P20" s="396">
        <f t="shared" si="0"/>
        <v>0</v>
      </c>
      <c r="Q20" s="397">
        <f t="shared" si="1"/>
        <v>0</v>
      </c>
      <c r="R20" s="325"/>
      <c r="S20" s="325"/>
      <c r="T20" s="325"/>
      <c r="U20" s="325"/>
      <c r="V20" s="325"/>
    </row>
    <row r="21" spans="1:22" s="365" customFormat="1" ht="15.75">
      <c r="A21" s="584"/>
      <c r="B21" s="584"/>
      <c r="C21" s="74"/>
      <c r="D21" s="74"/>
      <c r="E21" s="325"/>
      <c r="F21" s="325"/>
      <c r="G21" s="276"/>
      <c r="H21" s="355"/>
      <c r="I21" s="356"/>
      <c r="J21" s="355"/>
      <c r="K21" s="356"/>
      <c r="L21" s="355"/>
      <c r="M21" s="356"/>
      <c r="N21" s="355"/>
      <c r="O21" s="356"/>
      <c r="P21" s="396">
        <f t="shared" si="0"/>
        <v>0</v>
      </c>
      <c r="Q21" s="397">
        <f t="shared" si="1"/>
        <v>0</v>
      </c>
      <c r="R21" s="325"/>
      <c r="S21" s="325"/>
      <c r="T21" s="325"/>
      <c r="U21" s="325"/>
      <c r="V21" s="325"/>
    </row>
    <row r="22" spans="1:22" s="365" customFormat="1" ht="15.75">
      <c r="A22" s="584"/>
      <c r="B22" s="584"/>
      <c r="C22" s="74"/>
      <c r="D22" s="74"/>
      <c r="E22" s="325"/>
      <c r="F22" s="325"/>
      <c r="G22" s="276"/>
      <c r="H22" s="355"/>
      <c r="I22" s="356"/>
      <c r="J22" s="355"/>
      <c r="K22" s="356"/>
      <c r="L22" s="355"/>
      <c r="M22" s="356"/>
      <c r="N22" s="355"/>
      <c r="O22" s="356"/>
      <c r="P22" s="396">
        <f t="shared" si="0"/>
        <v>0</v>
      </c>
      <c r="Q22" s="397">
        <f t="shared" si="1"/>
        <v>0</v>
      </c>
      <c r="R22" s="325"/>
      <c r="S22" s="325"/>
      <c r="T22" s="325"/>
      <c r="U22" s="325"/>
      <c r="V22" s="325"/>
    </row>
    <row r="23" spans="1:22" s="365" customFormat="1" ht="15.75">
      <c r="A23" s="584"/>
      <c r="B23" s="584"/>
      <c r="C23" s="74"/>
      <c r="D23" s="74"/>
      <c r="E23" s="325"/>
      <c r="F23" s="325"/>
      <c r="G23" s="276"/>
      <c r="H23" s="355"/>
      <c r="I23" s="356"/>
      <c r="J23" s="355"/>
      <c r="K23" s="356"/>
      <c r="L23" s="355"/>
      <c r="M23" s="356"/>
      <c r="N23" s="355"/>
      <c r="O23" s="356"/>
      <c r="P23" s="396">
        <f t="shared" si="0"/>
        <v>0</v>
      </c>
      <c r="Q23" s="397">
        <f t="shared" si="1"/>
        <v>0</v>
      </c>
      <c r="R23" s="325"/>
      <c r="S23" s="325"/>
      <c r="T23" s="325"/>
      <c r="U23" s="325"/>
      <c r="V23" s="325"/>
    </row>
    <row r="24" spans="1:22" ht="15.75">
      <c r="A24" s="584"/>
      <c r="B24" s="584"/>
      <c r="C24" s="74"/>
      <c r="D24" s="74"/>
      <c r="E24" s="325"/>
      <c r="F24" s="325"/>
      <c r="G24" s="276"/>
      <c r="H24" s="355"/>
      <c r="I24" s="356"/>
      <c r="J24" s="355"/>
      <c r="K24" s="356"/>
      <c r="L24" s="355"/>
      <c r="M24" s="356"/>
      <c r="N24" s="355"/>
      <c r="O24" s="356"/>
      <c r="P24" s="396">
        <f t="shared" si="0"/>
        <v>0</v>
      </c>
      <c r="Q24" s="397">
        <f t="shared" si="1"/>
        <v>0</v>
      </c>
      <c r="R24" s="325"/>
      <c r="S24" s="325"/>
      <c r="T24" s="325"/>
      <c r="U24" s="325"/>
      <c r="V24" s="325"/>
    </row>
    <row r="25" spans="1:22" ht="15.75">
      <c r="A25" s="584"/>
      <c r="B25" s="584"/>
      <c r="C25" s="74"/>
      <c r="D25" s="74"/>
      <c r="E25" s="325"/>
      <c r="F25" s="325"/>
      <c r="G25" s="276"/>
      <c r="H25" s="355"/>
      <c r="I25" s="356"/>
      <c r="J25" s="355"/>
      <c r="K25" s="356"/>
      <c r="L25" s="355"/>
      <c r="M25" s="356"/>
      <c r="N25" s="355"/>
      <c r="O25" s="356"/>
      <c r="P25" s="396">
        <f t="shared" si="0"/>
        <v>0</v>
      </c>
      <c r="Q25" s="397">
        <f t="shared" si="1"/>
        <v>0</v>
      </c>
      <c r="R25" s="325"/>
      <c r="S25" s="325"/>
      <c r="T25" s="325"/>
      <c r="U25" s="325"/>
      <c r="V25" s="325"/>
    </row>
    <row r="26" spans="1:22" ht="15.75">
      <c r="A26" s="585"/>
      <c r="B26" s="585"/>
      <c r="C26" s="74"/>
      <c r="D26" s="74"/>
      <c r="E26" s="325"/>
      <c r="F26" s="325"/>
      <c r="G26" s="276"/>
      <c r="H26" s="355"/>
      <c r="I26" s="356"/>
      <c r="J26" s="355"/>
      <c r="K26" s="356"/>
      <c r="L26" s="355"/>
      <c r="M26" s="356"/>
      <c r="N26" s="355"/>
      <c r="O26" s="356"/>
      <c r="P26" s="396">
        <f t="shared" si="0"/>
        <v>0</v>
      </c>
      <c r="Q26" s="397">
        <f t="shared" si="1"/>
        <v>0</v>
      </c>
      <c r="R26" s="325"/>
      <c r="S26" s="325"/>
      <c r="T26" s="325"/>
      <c r="U26" s="325"/>
      <c r="V26" s="325"/>
    </row>
    <row r="27" spans="1:22" ht="15.75">
      <c r="A27" s="583" t="s">
        <v>1439</v>
      </c>
      <c r="B27" s="583" t="s">
        <v>1440</v>
      </c>
      <c r="C27" s="74"/>
      <c r="D27" s="74"/>
      <c r="E27" s="325"/>
      <c r="F27" s="325"/>
      <c r="G27" s="276"/>
      <c r="H27" s="355"/>
      <c r="I27" s="356"/>
      <c r="J27" s="355"/>
      <c r="K27" s="356"/>
      <c r="L27" s="355"/>
      <c r="M27" s="356"/>
      <c r="N27" s="355"/>
      <c r="O27" s="356"/>
      <c r="P27" s="396">
        <f t="shared" si="0"/>
        <v>0</v>
      </c>
      <c r="Q27" s="397">
        <f t="shared" si="1"/>
        <v>0</v>
      </c>
      <c r="R27" s="325"/>
      <c r="S27" s="325"/>
      <c r="T27" s="325"/>
      <c r="U27" s="325"/>
      <c r="V27" s="325"/>
    </row>
    <row r="28" spans="1:22" s="365" customFormat="1" ht="15.75">
      <c r="A28" s="584"/>
      <c r="B28" s="584"/>
      <c r="C28" s="74"/>
      <c r="D28" s="74"/>
      <c r="E28" s="325"/>
      <c r="F28" s="325"/>
      <c r="G28" s="276"/>
      <c r="H28" s="355"/>
      <c r="I28" s="356"/>
      <c r="J28" s="355"/>
      <c r="K28" s="356"/>
      <c r="L28" s="355"/>
      <c r="M28" s="356"/>
      <c r="N28" s="355"/>
      <c r="O28" s="356"/>
      <c r="P28" s="396">
        <f t="shared" si="0"/>
        <v>0</v>
      </c>
      <c r="Q28" s="397">
        <f t="shared" si="1"/>
        <v>0</v>
      </c>
      <c r="R28" s="325"/>
      <c r="S28" s="325"/>
      <c r="T28" s="325"/>
      <c r="U28" s="325"/>
      <c r="V28" s="325"/>
    </row>
    <row r="29" spans="1:22" s="365" customFormat="1" ht="15.75">
      <c r="A29" s="584"/>
      <c r="B29" s="584"/>
      <c r="C29" s="74"/>
      <c r="D29" s="74"/>
      <c r="E29" s="325"/>
      <c r="F29" s="325"/>
      <c r="G29" s="276"/>
      <c r="H29" s="355"/>
      <c r="I29" s="356"/>
      <c r="J29" s="355"/>
      <c r="K29" s="356"/>
      <c r="L29" s="355"/>
      <c r="M29" s="356"/>
      <c r="N29" s="355"/>
      <c r="O29" s="356"/>
      <c r="P29" s="396">
        <f t="shared" si="0"/>
        <v>0</v>
      </c>
      <c r="Q29" s="397">
        <f t="shared" si="1"/>
        <v>0</v>
      </c>
      <c r="R29" s="325"/>
      <c r="S29" s="325"/>
      <c r="T29" s="325"/>
      <c r="U29" s="325"/>
      <c r="V29" s="325"/>
    </row>
    <row r="30" spans="1:22" s="365" customFormat="1" ht="15.75">
      <c r="A30" s="584"/>
      <c r="B30" s="584"/>
      <c r="C30" s="74"/>
      <c r="D30" s="74"/>
      <c r="E30" s="325"/>
      <c r="F30" s="325"/>
      <c r="G30" s="276"/>
      <c r="H30" s="355"/>
      <c r="I30" s="356"/>
      <c r="J30" s="355"/>
      <c r="K30" s="356"/>
      <c r="L30" s="355"/>
      <c r="M30" s="356"/>
      <c r="N30" s="355"/>
      <c r="O30" s="356"/>
      <c r="P30" s="396">
        <f t="shared" si="0"/>
        <v>0</v>
      </c>
      <c r="Q30" s="397">
        <f t="shared" si="1"/>
        <v>0</v>
      </c>
      <c r="R30" s="325"/>
      <c r="S30" s="325"/>
      <c r="T30" s="325"/>
      <c r="U30" s="325"/>
      <c r="V30" s="325"/>
    </row>
    <row r="31" spans="1:22" ht="15.75">
      <c r="A31" s="584"/>
      <c r="B31" s="584"/>
      <c r="C31" s="74"/>
      <c r="D31" s="74"/>
      <c r="E31" s="325"/>
      <c r="F31" s="325"/>
      <c r="G31" s="276"/>
      <c r="H31" s="355"/>
      <c r="I31" s="356"/>
      <c r="J31" s="355"/>
      <c r="K31" s="356"/>
      <c r="L31" s="355"/>
      <c r="M31" s="356"/>
      <c r="N31" s="355"/>
      <c r="O31" s="356"/>
      <c r="P31" s="396">
        <f t="shared" si="0"/>
        <v>0</v>
      </c>
      <c r="Q31" s="397">
        <f t="shared" si="1"/>
        <v>0</v>
      </c>
      <c r="R31" s="325"/>
      <c r="S31" s="325"/>
      <c r="T31" s="325"/>
      <c r="U31" s="325"/>
      <c r="V31" s="325"/>
    </row>
    <row r="32" spans="1:22" ht="15.75">
      <c r="A32" s="584"/>
      <c r="B32" s="584"/>
      <c r="C32" s="74"/>
      <c r="D32" s="74"/>
      <c r="E32" s="325"/>
      <c r="F32" s="325"/>
      <c r="G32" s="276"/>
      <c r="H32" s="355"/>
      <c r="I32" s="356"/>
      <c r="J32" s="355"/>
      <c r="K32" s="356"/>
      <c r="L32" s="355"/>
      <c r="M32" s="356"/>
      <c r="N32" s="355"/>
      <c r="O32" s="356"/>
      <c r="P32" s="396">
        <f t="shared" si="0"/>
        <v>0</v>
      </c>
      <c r="Q32" s="397">
        <f t="shared" si="1"/>
        <v>0</v>
      </c>
      <c r="R32" s="325"/>
      <c r="S32" s="325"/>
      <c r="T32" s="325"/>
      <c r="U32" s="325"/>
      <c r="V32" s="325"/>
    </row>
    <row r="33" spans="1:22" ht="15.75">
      <c r="A33" s="585"/>
      <c r="B33" s="585"/>
      <c r="C33" s="74"/>
      <c r="D33" s="74"/>
      <c r="E33" s="325"/>
      <c r="F33" s="325"/>
      <c r="G33" s="276"/>
      <c r="H33" s="355"/>
      <c r="I33" s="356"/>
      <c r="J33" s="355"/>
      <c r="K33" s="356"/>
      <c r="L33" s="355"/>
      <c r="M33" s="356"/>
      <c r="N33" s="355"/>
      <c r="O33" s="356"/>
      <c r="P33" s="396">
        <f t="shared" si="0"/>
        <v>0</v>
      </c>
      <c r="Q33" s="397">
        <f t="shared" si="1"/>
        <v>0</v>
      </c>
      <c r="R33" s="325"/>
      <c r="S33" s="325"/>
      <c r="T33" s="325"/>
      <c r="U33" s="325"/>
      <c r="V33" s="325"/>
    </row>
    <row r="34" spans="1:22" ht="15.6" customHeight="1">
      <c r="A34" s="291"/>
      <c r="B34" s="292"/>
      <c r="C34" s="291" t="s">
        <v>117</v>
      </c>
      <c r="D34" s="292"/>
      <c r="E34" s="292"/>
      <c r="F34" s="292"/>
      <c r="G34" s="293"/>
      <c r="H34" s="282">
        <f t="shared" ref="H34:P34" si="2">SUM(H7:I33)</f>
        <v>0</v>
      </c>
      <c r="I34" s="282">
        <f t="shared" si="2"/>
        <v>0</v>
      </c>
      <c r="J34" s="282">
        <f t="shared" si="2"/>
        <v>0</v>
      </c>
      <c r="K34" s="282">
        <f t="shared" si="2"/>
        <v>0</v>
      </c>
      <c r="L34" s="282">
        <f t="shared" si="2"/>
        <v>0</v>
      </c>
      <c r="M34" s="282">
        <f t="shared" si="2"/>
        <v>0</v>
      </c>
      <c r="N34" s="282">
        <f t="shared" si="2"/>
        <v>0</v>
      </c>
      <c r="O34" s="282">
        <f t="shared" si="2"/>
        <v>0</v>
      </c>
      <c r="P34" s="282">
        <f t="shared" si="2"/>
        <v>0</v>
      </c>
      <c r="Q34" s="282">
        <f>SUM(Q7:R33)</f>
        <v>0</v>
      </c>
      <c r="R34" s="263"/>
      <c r="S34" s="263"/>
      <c r="T34" s="263"/>
      <c r="U34" s="263"/>
      <c r="V34" s="263"/>
    </row>
    <row r="38" spans="1:22">
      <c r="C38" s="461"/>
    </row>
    <row r="39" spans="1:22">
      <c r="C39" s="461"/>
    </row>
    <row r="40" spans="1:22">
      <c r="C40" s="461"/>
    </row>
    <row r="41" spans="1:22">
      <c r="C41" s="461"/>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U3:U5"/>
    <mergeCell ref="V3:V5"/>
    <mergeCell ref="H4:I4"/>
    <mergeCell ref="J4:K4"/>
    <mergeCell ref="L4:M4"/>
    <mergeCell ref="N4:O4"/>
    <mergeCell ref="H3:O3"/>
    <mergeCell ref="P3:Q4"/>
    <mergeCell ref="R3:R5"/>
    <mergeCell ref="S3:S5"/>
    <mergeCell ref="T3:T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c r="B1" s="283"/>
      <c r="C1" s="503" t="s">
        <v>1609</v>
      </c>
      <c r="D1" s="503"/>
      <c r="E1" s="283"/>
      <c r="F1" s="283"/>
      <c r="G1" s="283"/>
      <c r="H1" s="283" t="s">
        <v>1404</v>
      </c>
      <c r="K1" s="283"/>
      <c r="L1" s="283"/>
      <c r="M1" s="283"/>
      <c r="N1" s="283"/>
      <c r="O1" s="283"/>
      <c r="P1" s="283"/>
      <c r="Q1" s="283"/>
      <c r="R1" s="283"/>
      <c r="S1" s="283"/>
      <c r="T1" s="283"/>
      <c r="U1" s="283"/>
    </row>
    <row r="2" spans="1:21" ht="18.75">
      <c r="A2" s="268" t="s">
        <v>1345</v>
      </c>
      <c r="B2" s="283"/>
      <c r="C2" s="283"/>
      <c r="D2" s="283"/>
      <c r="E2" s="283"/>
      <c r="F2" s="283"/>
      <c r="G2" s="283"/>
      <c r="H2" s="283"/>
      <c r="K2" s="283"/>
      <c r="L2" s="283"/>
      <c r="M2" s="283"/>
      <c r="N2" s="283"/>
      <c r="O2" s="283"/>
      <c r="P2" s="283"/>
      <c r="Q2" s="283"/>
      <c r="R2" s="283"/>
      <c r="S2" s="283"/>
      <c r="T2" s="283"/>
      <c r="U2" s="283"/>
    </row>
    <row r="3" spans="1:21">
      <c r="A3" s="602" t="s">
        <v>1405</v>
      </c>
      <c r="B3" s="602"/>
      <c r="C3" s="602"/>
      <c r="D3" s="602"/>
      <c r="E3" s="602"/>
      <c r="F3" s="602"/>
      <c r="G3" s="602"/>
      <c r="H3" s="602"/>
      <c r="I3" s="602"/>
      <c r="J3" s="602"/>
      <c r="K3" s="602"/>
      <c r="L3" s="602"/>
      <c r="M3" s="602"/>
      <c r="N3" s="602"/>
      <c r="O3" s="602"/>
      <c r="P3" s="602"/>
      <c r="Q3" s="602"/>
      <c r="R3" s="602"/>
      <c r="S3" s="602"/>
      <c r="T3" s="602"/>
      <c r="U3" s="602"/>
    </row>
    <row r="4" spans="1:21" ht="1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1"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1" ht="25.5">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0"/>
    </row>
    <row r="7" spans="1:21" s="365" customFormat="1" ht="15.75">
      <c r="A7" s="438"/>
      <c r="B7" s="439"/>
      <c r="C7" s="440"/>
      <c r="D7" s="440"/>
      <c r="E7" s="440"/>
      <c r="F7" s="441"/>
      <c r="G7" s="440"/>
      <c r="H7" s="442"/>
      <c r="I7" s="442"/>
      <c r="J7" s="442"/>
      <c r="K7" s="442"/>
      <c r="L7" s="442"/>
      <c r="M7" s="442"/>
      <c r="N7" s="442"/>
      <c r="O7" s="442"/>
      <c r="P7" s="442"/>
      <c r="Q7" s="442"/>
      <c r="R7" s="443"/>
      <c r="S7" s="443"/>
      <c r="T7" s="443"/>
      <c r="U7" s="444"/>
    </row>
    <row r="8" spans="1:21" ht="15.75" customHeight="1">
      <c r="A8" s="599" t="s">
        <v>1405</v>
      </c>
      <c r="B8" s="599" t="s">
        <v>1406</v>
      </c>
      <c r="C8" s="279"/>
      <c r="D8" s="279"/>
      <c r="E8" s="279"/>
      <c r="F8" s="279"/>
      <c r="G8" s="280"/>
      <c r="H8" s="280"/>
      <c r="I8" s="358"/>
      <c r="J8" s="280"/>
      <c r="K8" s="358"/>
      <c r="L8" s="280"/>
      <c r="M8" s="358"/>
      <c r="N8" s="280"/>
      <c r="O8" s="358"/>
      <c r="P8" s="398">
        <f>H8+J8+L8+N8</f>
        <v>0</v>
      </c>
      <c r="Q8" s="399">
        <f>I8+K8+M8+O8</f>
        <v>0</v>
      </c>
      <c r="R8" s="280"/>
      <c r="S8" s="280"/>
      <c r="T8" s="280"/>
      <c r="U8" s="280"/>
    </row>
    <row r="9" spans="1:21" ht="15.75">
      <c r="A9" s="600"/>
      <c r="B9" s="600"/>
      <c r="C9" s="279"/>
      <c r="D9" s="279"/>
      <c r="E9" s="279"/>
      <c r="F9" s="279"/>
      <c r="G9" s="280"/>
      <c r="H9" s="280"/>
      <c r="I9" s="358"/>
      <c r="J9" s="280"/>
      <c r="K9" s="358"/>
      <c r="L9" s="280"/>
      <c r="M9" s="358"/>
      <c r="N9" s="280"/>
      <c r="O9" s="358"/>
      <c r="P9" s="398">
        <f t="shared" ref="P9:P20" si="0">H9+J9+L9+N9</f>
        <v>0</v>
      </c>
      <c r="Q9" s="399">
        <f t="shared" ref="Q9:Q20" si="1">I9+K9+M9+O9</f>
        <v>0</v>
      </c>
      <c r="R9" s="280"/>
      <c r="S9" s="280"/>
      <c r="T9" s="280"/>
      <c r="U9" s="280"/>
    </row>
    <row r="10" spans="1:21" ht="15.75">
      <c r="A10" s="600"/>
      <c r="B10" s="600"/>
      <c r="C10" s="279"/>
      <c r="D10" s="279"/>
      <c r="E10" s="279"/>
      <c r="F10" s="279"/>
      <c r="G10" s="280"/>
      <c r="H10" s="280"/>
      <c r="I10" s="358"/>
      <c r="J10" s="280"/>
      <c r="K10" s="358"/>
      <c r="L10" s="280"/>
      <c r="M10" s="358"/>
      <c r="N10" s="280"/>
      <c r="O10" s="358"/>
      <c r="P10" s="398">
        <f t="shared" si="0"/>
        <v>0</v>
      </c>
      <c r="Q10" s="399">
        <f t="shared" si="1"/>
        <v>0</v>
      </c>
      <c r="R10" s="280"/>
      <c r="S10" s="280"/>
      <c r="T10" s="280"/>
      <c r="U10" s="280"/>
    </row>
    <row r="11" spans="1:21" ht="15.75">
      <c r="A11" s="600"/>
      <c r="B11" s="600"/>
      <c r="C11" s="279"/>
      <c r="D11" s="279"/>
      <c r="E11" s="279"/>
      <c r="F11" s="279"/>
      <c r="G11" s="280"/>
      <c r="H11" s="280"/>
      <c r="I11" s="358"/>
      <c r="J11" s="280"/>
      <c r="K11" s="358"/>
      <c r="L11" s="280"/>
      <c r="M11" s="358"/>
      <c r="N11" s="280"/>
      <c r="O11" s="358"/>
      <c r="P11" s="398">
        <f t="shared" si="0"/>
        <v>0</v>
      </c>
      <c r="Q11" s="399">
        <f t="shared" si="1"/>
        <v>0</v>
      </c>
      <c r="R11" s="280"/>
      <c r="S11" s="280"/>
      <c r="T11" s="280"/>
      <c r="U11" s="280"/>
    </row>
    <row r="12" spans="1:21" ht="15.75">
      <c r="A12" s="600"/>
      <c r="B12" s="600"/>
      <c r="C12" s="279"/>
      <c r="D12" s="279"/>
      <c r="E12" s="279"/>
      <c r="F12" s="279"/>
      <c r="G12" s="280"/>
      <c r="H12" s="280"/>
      <c r="I12" s="358"/>
      <c r="J12" s="280"/>
      <c r="K12" s="358"/>
      <c r="L12" s="280"/>
      <c r="M12" s="358"/>
      <c r="N12" s="280"/>
      <c r="O12" s="358"/>
      <c r="P12" s="398">
        <f t="shared" si="0"/>
        <v>0</v>
      </c>
      <c r="Q12" s="399">
        <f t="shared" si="1"/>
        <v>0</v>
      </c>
      <c r="R12" s="280"/>
      <c r="S12" s="280"/>
      <c r="T12" s="280"/>
      <c r="U12" s="280"/>
    </row>
    <row r="13" spans="1:21" s="365" customFormat="1" ht="15.75">
      <c r="A13" s="600"/>
      <c r="B13" s="600"/>
      <c r="C13" s="279"/>
      <c r="D13" s="279"/>
      <c r="E13" s="279"/>
      <c r="F13" s="279"/>
      <c r="G13" s="280"/>
      <c r="H13" s="280"/>
      <c r="I13" s="358"/>
      <c r="J13" s="280"/>
      <c r="K13" s="358"/>
      <c r="L13" s="280"/>
      <c r="M13" s="358"/>
      <c r="N13" s="280"/>
      <c r="O13" s="358"/>
      <c r="P13" s="398">
        <f>H13+J13+L13+N13</f>
        <v>0</v>
      </c>
      <c r="Q13" s="399">
        <f>I13+K13+M13+O13</f>
        <v>0</v>
      </c>
      <c r="R13" s="280"/>
      <c r="S13" s="280"/>
      <c r="T13" s="280"/>
      <c r="U13" s="280"/>
    </row>
    <row r="14" spans="1:21" ht="15.75">
      <c r="A14" s="600"/>
      <c r="B14" s="600"/>
      <c r="C14" s="279"/>
      <c r="D14" s="279"/>
      <c r="E14" s="279"/>
      <c r="F14" s="279"/>
      <c r="G14" s="280"/>
      <c r="H14" s="280"/>
      <c r="I14" s="358"/>
      <c r="J14" s="280"/>
      <c r="K14" s="358"/>
      <c r="L14" s="280"/>
      <c r="M14" s="358"/>
      <c r="N14" s="280"/>
      <c r="O14" s="358"/>
      <c r="P14" s="398">
        <f t="shared" si="0"/>
        <v>0</v>
      </c>
      <c r="Q14" s="399">
        <f t="shared" si="1"/>
        <v>0</v>
      </c>
      <c r="R14" s="280"/>
      <c r="S14" s="280"/>
      <c r="T14" s="280"/>
      <c r="U14" s="359"/>
    </row>
    <row r="15" spans="1:21" ht="15.75" customHeight="1">
      <c r="A15" s="600"/>
      <c r="B15" s="600"/>
      <c r="C15" s="279"/>
      <c r="D15" s="279"/>
      <c r="E15" s="279"/>
      <c r="F15" s="279"/>
      <c r="G15" s="280"/>
      <c r="H15" s="280"/>
      <c r="I15" s="358"/>
      <c r="J15" s="280"/>
      <c r="K15" s="358"/>
      <c r="L15" s="360"/>
      <c r="M15" s="358"/>
      <c r="N15" s="280"/>
      <c r="O15" s="358"/>
      <c r="P15" s="398">
        <f t="shared" si="0"/>
        <v>0</v>
      </c>
      <c r="Q15" s="399">
        <f t="shared" si="1"/>
        <v>0</v>
      </c>
      <c r="R15" s="280"/>
      <c r="S15" s="280"/>
      <c r="T15" s="280"/>
      <c r="U15" s="280"/>
    </row>
    <row r="16" spans="1:21" ht="15.75">
      <c r="A16" s="600"/>
      <c r="B16" s="600"/>
      <c r="C16" s="279"/>
      <c r="D16" s="279"/>
      <c r="E16" s="279"/>
      <c r="F16" s="279"/>
      <c r="G16" s="280"/>
      <c r="H16" s="280"/>
      <c r="I16" s="358"/>
      <c r="J16" s="280"/>
      <c r="K16" s="358"/>
      <c r="L16" s="360"/>
      <c r="M16" s="358"/>
      <c r="N16" s="280"/>
      <c r="O16" s="358"/>
      <c r="P16" s="398">
        <f t="shared" si="0"/>
        <v>0</v>
      </c>
      <c r="Q16" s="399">
        <f t="shared" si="1"/>
        <v>0</v>
      </c>
      <c r="R16" s="280"/>
      <c r="S16" s="280"/>
      <c r="T16" s="280"/>
      <c r="U16" s="280"/>
    </row>
    <row r="17" spans="1:21" ht="15.75">
      <c r="A17" s="600"/>
      <c r="B17" s="600"/>
      <c r="C17" s="279"/>
      <c r="D17" s="279"/>
      <c r="E17" s="279"/>
      <c r="F17" s="279"/>
      <c r="G17" s="280"/>
      <c r="H17" s="280"/>
      <c r="I17" s="358"/>
      <c r="J17" s="280"/>
      <c r="K17" s="358"/>
      <c r="L17" s="360"/>
      <c r="M17" s="358"/>
      <c r="N17" s="280"/>
      <c r="O17" s="358"/>
      <c r="P17" s="398">
        <f t="shared" si="0"/>
        <v>0</v>
      </c>
      <c r="Q17" s="399">
        <f t="shared" si="1"/>
        <v>0</v>
      </c>
      <c r="R17" s="280"/>
      <c r="S17" s="280"/>
      <c r="T17" s="280"/>
      <c r="U17" s="280"/>
    </row>
    <row r="18" spans="1:21" ht="15.75">
      <c r="A18" s="600"/>
      <c r="B18" s="600"/>
      <c r="C18" s="279"/>
      <c r="D18" s="279"/>
      <c r="E18" s="279"/>
      <c r="F18" s="279"/>
      <c r="G18" s="280"/>
      <c r="H18" s="280"/>
      <c r="I18" s="358"/>
      <c r="J18" s="280"/>
      <c r="K18" s="358"/>
      <c r="L18" s="360"/>
      <c r="M18" s="358"/>
      <c r="N18" s="280"/>
      <c r="O18" s="358"/>
      <c r="P18" s="398">
        <f t="shared" si="0"/>
        <v>0</v>
      </c>
      <c r="Q18" s="399">
        <f t="shared" si="1"/>
        <v>0</v>
      </c>
      <c r="R18" s="280"/>
      <c r="S18" s="280"/>
      <c r="T18" s="280"/>
      <c r="U18" s="280"/>
    </row>
    <row r="19" spans="1:21" ht="15.75">
      <c r="A19" s="600"/>
      <c r="B19" s="600"/>
      <c r="C19" s="279"/>
      <c r="D19" s="279"/>
      <c r="E19" s="279"/>
      <c r="F19" s="279"/>
      <c r="G19" s="280"/>
      <c r="H19" s="280"/>
      <c r="I19" s="358"/>
      <c r="J19" s="280"/>
      <c r="K19" s="358"/>
      <c r="L19" s="280"/>
      <c r="M19" s="358"/>
      <c r="N19" s="280"/>
      <c r="O19" s="358"/>
      <c r="P19" s="398">
        <f t="shared" si="0"/>
        <v>0</v>
      </c>
      <c r="Q19" s="399">
        <f t="shared" si="1"/>
        <v>0</v>
      </c>
      <c r="R19" s="280"/>
      <c r="S19" s="280"/>
      <c r="T19" s="280"/>
      <c r="U19" s="361"/>
    </row>
    <row r="20" spans="1:21" ht="15.75">
      <c r="A20" s="601"/>
      <c r="B20" s="601"/>
      <c r="C20" s="279"/>
      <c r="D20" s="279"/>
      <c r="E20" s="279"/>
      <c r="F20" s="279"/>
      <c r="G20" s="280"/>
      <c r="H20" s="280"/>
      <c r="I20" s="358"/>
      <c r="J20" s="280"/>
      <c r="K20" s="358"/>
      <c r="L20" s="280"/>
      <c r="M20" s="358"/>
      <c r="N20" s="280"/>
      <c r="O20" s="358"/>
      <c r="P20" s="398">
        <f t="shared" si="0"/>
        <v>0</v>
      </c>
      <c r="Q20" s="399">
        <f t="shared" si="1"/>
        <v>0</v>
      </c>
      <c r="R20" s="280"/>
      <c r="S20" s="280"/>
      <c r="T20" s="280"/>
      <c r="U20" s="280"/>
    </row>
    <row r="21" spans="1:21" ht="15.75">
      <c r="A21" s="291"/>
      <c r="B21" s="292"/>
      <c r="C21" s="291" t="s">
        <v>1403</v>
      </c>
      <c r="D21" s="292"/>
      <c r="E21" s="292"/>
      <c r="F21" s="292"/>
      <c r="G21" s="293"/>
      <c r="H21" s="281">
        <f t="shared" ref="H21:Q21" si="2">SUM(H8:H20)</f>
        <v>0</v>
      </c>
      <c r="I21" s="282">
        <f t="shared" si="2"/>
        <v>0</v>
      </c>
      <c r="J21" s="281">
        <f t="shared" si="2"/>
        <v>0</v>
      </c>
      <c r="K21" s="282">
        <f t="shared" si="2"/>
        <v>0</v>
      </c>
      <c r="L21" s="281">
        <f t="shared" si="2"/>
        <v>0</v>
      </c>
      <c r="M21" s="282">
        <f t="shared" si="2"/>
        <v>0</v>
      </c>
      <c r="N21" s="281">
        <f t="shared" si="2"/>
        <v>0</v>
      </c>
      <c r="O21" s="282">
        <f t="shared" si="2"/>
        <v>0</v>
      </c>
      <c r="P21" s="282">
        <f t="shared" si="2"/>
        <v>0</v>
      </c>
      <c r="Q21" s="282">
        <f t="shared" si="2"/>
        <v>0</v>
      </c>
      <c r="R21" s="262"/>
      <c r="S21" s="262"/>
      <c r="T21" s="262"/>
      <c r="U21" s="262"/>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A3:U3"/>
    <mergeCell ref="A4:A6"/>
    <mergeCell ref="B4:B6"/>
    <mergeCell ref="C4:C6"/>
    <mergeCell ref="E4:E6"/>
    <mergeCell ref="F4:F6"/>
    <mergeCell ref="G4:G6"/>
    <mergeCell ref="H4:O4"/>
    <mergeCell ref="P4:Q5"/>
    <mergeCell ref="T4:T6"/>
    <mergeCell ref="B8:B20"/>
    <mergeCell ref="A8:A20"/>
    <mergeCell ref="R4:R6"/>
    <mergeCell ref="S4:S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C7" workbookViewId="0">
      <selection activeCell="C27" sqref="C27"/>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c r="H2" s="550" t="s">
        <v>1367</v>
      </c>
      <c r="I2" s="550"/>
    </row>
    <row r="3" spans="2:11" ht="19.5" thickBot="1">
      <c r="B3" s="81" t="s">
        <v>21</v>
      </c>
      <c r="C3" s="81" t="s">
        <v>390</v>
      </c>
      <c r="H3" s="419" t="s">
        <v>389</v>
      </c>
      <c r="I3" s="420" t="s">
        <v>390</v>
      </c>
    </row>
    <row r="4" spans="2:11" ht="18.75">
      <c r="B4" s="82" t="s">
        <v>121</v>
      </c>
      <c r="C4" s="201">
        <f>'1. TALLERES SEMINARIOS'!D5</f>
        <v>765374</v>
      </c>
      <c r="H4" s="412" t="s">
        <v>1355</v>
      </c>
      <c r="I4" s="415">
        <f>'1. Desarrollo e Innov. Curricu.'!Q28</f>
        <v>0</v>
      </c>
    </row>
    <row r="5" spans="2:11" ht="18.75">
      <c r="B5" s="82" t="s">
        <v>414</v>
      </c>
      <c r="C5" s="201">
        <f>'2. CONTRATACION DE PERSONAL'!D5</f>
        <v>1770850</v>
      </c>
      <c r="H5" s="413" t="s">
        <v>1357</v>
      </c>
      <c r="I5" s="416">
        <f>'2. Investigación Científica'!Q47</f>
        <v>0</v>
      </c>
    </row>
    <row r="6" spans="2:11" ht="18.75">
      <c r="B6" s="82" t="s">
        <v>125</v>
      </c>
      <c r="C6" s="201">
        <f>'3. EQUIPO DE OFICINA'!D5</f>
        <v>16000</v>
      </c>
      <c r="H6" s="413" t="s">
        <v>470</v>
      </c>
      <c r="I6" s="416">
        <f>'3. Vinculación Univ. Sociedad'!Q74</f>
        <v>0</v>
      </c>
    </row>
    <row r="7" spans="2:11" ht="19.5" thickBot="1">
      <c r="B7" s="82" t="s">
        <v>415</v>
      </c>
      <c r="C7" s="201">
        <f>'4. EQUIPO TECNOLÓGICOS'!D5</f>
        <v>19200</v>
      </c>
      <c r="E7" s="423" t="s">
        <v>118</v>
      </c>
      <c r="F7" s="432" t="s">
        <v>1481</v>
      </c>
      <c r="H7" s="413" t="s">
        <v>1356</v>
      </c>
      <c r="I7" s="416">
        <f>'4. Docencia y Profesorado Univ.'!Q21</f>
        <v>0</v>
      </c>
    </row>
    <row r="8" spans="2:11" ht="18.75">
      <c r="B8" s="82" t="s">
        <v>126</v>
      </c>
      <c r="C8" s="201">
        <f>'5. ACTIVIDADES ESPECIALES'!D5</f>
        <v>87079</v>
      </c>
      <c r="E8" s="428" t="s">
        <v>1483</v>
      </c>
      <c r="F8" s="429">
        <f>Presupuesto!D566</f>
        <v>871653</v>
      </c>
      <c r="H8" s="413" t="s">
        <v>1358</v>
      </c>
      <c r="I8" s="416">
        <f>'5. Estudiantes y Graduados'!Q43</f>
        <v>0</v>
      </c>
    </row>
    <row r="9" spans="2:11" ht="19.5" thickBot="1">
      <c r="B9" s="92" t="s">
        <v>385</v>
      </c>
      <c r="C9" s="83">
        <f>'6. Becas'!D5</f>
        <v>0</v>
      </c>
      <c r="E9" s="430" t="s">
        <v>1505</v>
      </c>
      <c r="F9" s="431">
        <f>Presupuesto!E566</f>
        <v>1786850</v>
      </c>
      <c r="H9" s="413" t="s">
        <v>471</v>
      </c>
      <c r="I9" s="416">
        <f>'6. Gestión del Conocimiento'!Q27</f>
        <v>0</v>
      </c>
    </row>
    <row r="10" spans="2:11" ht="19.5" thickBot="1">
      <c r="B10" s="92" t="s">
        <v>386</v>
      </c>
      <c r="C10" s="83">
        <f>'7. Infraestructura'!D5</f>
        <v>0</v>
      </c>
      <c r="E10" s="433" t="s">
        <v>1482</v>
      </c>
      <c r="F10" s="434">
        <f>Presupuesto!F566</f>
        <v>2658503</v>
      </c>
      <c r="G10" s="111"/>
      <c r="H10" s="413" t="s">
        <v>1359</v>
      </c>
      <c r="I10" s="417">
        <f>'7. Lo Esencial de la Reforma U.'!Q34</f>
        <v>0</v>
      </c>
    </row>
    <row r="11" spans="2:11" ht="18.75">
      <c r="B11" s="82" t="s">
        <v>417</v>
      </c>
      <c r="C11" s="83">
        <f>'8. Venta de Servicios'!D5</f>
        <v>0</v>
      </c>
      <c r="E11" s="435" t="s">
        <v>404</v>
      </c>
      <c r="F11" s="436">
        <f>Presupuesto!AR566</f>
        <v>2658503</v>
      </c>
      <c r="G11" s="111"/>
      <c r="H11" s="413" t="s">
        <v>1361</v>
      </c>
      <c r="I11" s="417">
        <f>'8. Cultura de Inno. Insti...'!Q21</f>
        <v>0</v>
      </c>
    </row>
    <row r="12" spans="2:11" ht="18.75">
      <c r="B12" s="92"/>
      <c r="C12" s="83"/>
      <c r="F12" s="111"/>
      <c r="G12" s="111"/>
      <c r="H12" s="413" t="s">
        <v>1476</v>
      </c>
      <c r="I12" s="417">
        <f>'9. Asegura. de la Calid. y M'!Q36</f>
        <v>0</v>
      </c>
      <c r="K12" s="156"/>
    </row>
    <row r="13" spans="2:11" ht="24" thickBot="1">
      <c r="B13" s="84" t="s">
        <v>124</v>
      </c>
      <c r="C13" s="427">
        <f>SUM(C4:C12)</f>
        <v>2658503</v>
      </c>
      <c r="F13" s="111"/>
      <c r="G13" s="111"/>
      <c r="H13" s="414" t="s">
        <v>1452</v>
      </c>
      <c r="I13" s="418">
        <f>'10. Posgrado'!Q43</f>
        <v>0</v>
      </c>
    </row>
    <row r="14" spans="2:11" ht="23.25">
      <c r="B14" s="84"/>
      <c r="C14" s="85"/>
      <c r="F14" s="111"/>
      <c r="G14" s="111"/>
      <c r="H14" s="421" t="s">
        <v>124</v>
      </c>
      <c r="I14" s="422">
        <f>SUM(I4:I13)</f>
        <v>0</v>
      </c>
    </row>
    <row r="15" spans="2:11" ht="15.75">
      <c r="F15" s="111"/>
      <c r="G15" s="111"/>
      <c r="H15" s="551"/>
      <c r="I15" s="551"/>
    </row>
    <row r="16" spans="2:11" ht="16.5" thickBot="1">
      <c r="F16" s="111"/>
      <c r="G16" s="111"/>
      <c r="H16" s="552" t="s">
        <v>1369</v>
      </c>
      <c r="I16" s="552"/>
    </row>
    <row r="17" spans="2:15" ht="15.75" thickBot="1">
      <c r="F17" s="111"/>
      <c r="G17" s="111"/>
      <c r="H17" s="423" t="s">
        <v>389</v>
      </c>
      <c r="I17" s="424" t="s">
        <v>390</v>
      </c>
      <c r="J17" s="196"/>
    </row>
    <row r="18" spans="2:15">
      <c r="H18" s="475" t="s">
        <v>1362</v>
      </c>
      <c r="I18" s="476">
        <f>'11. Gestion Administrativa'!Q14</f>
        <v>2387424</v>
      </c>
      <c r="J18" s="196"/>
    </row>
    <row r="19" spans="2:15">
      <c r="H19" s="477" t="s">
        <v>1363</v>
      </c>
      <c r="I19" s="478">
        <f>'12. Gestión del Talento Humano'!Q9</f>
        <v>271079</v>
      </c>
      <c r="J19" s="196"/>
    </row>
    <row r="20" spans="2:15">
      <c r="B20" s="469" t="s">
        <v>1503</v>
      </c>
      <c r="C20" s="470">
        <v>22.584900000000001</v>
      </c>
      <c r="D20" s="469" t="s">
        <v>1535</v>
      </c>
      <c r="E20" s="471"/>
      <c r="H20" s="477" t="s">
        <v>1364</v>
      </c>
      <c r="I20" s="478">
        <f>'13. Gestión Académica'!Q21</f>
        <v>0</v>
      </c>
      <c r="J20" s="196"/>
    </row>
    <row r="21" spans="2:15">
      <c r="H21" s="477" t="s">
        <v>1365</v>
      </c>
      <c r="I21" s="478">
        <f>'14. Internacional... de la E.S.'!Q36</f>
        <v>0</v>
      </c>
      <c r="J21" s="196"/>
    </row>
    <row r="22" spans="2:15">
      <c r="H22" s="479" t="s">
        <v>1366</v>
      </c>
      <c r="I22" s="480">
        <f>'15. Gobernabilidad y Proceso...'!Q13</f>
        <v>0</v>
      </c>
      <c r="J22" s="196"/>
    </row>
    <row r="23" spans="2:15">
      <c r="H23" s="481" t="s">
        <v>1477</v>
      </c>
      <c r="I23" s="482">
        <f>'16. Desa. del Sistema Educ.Sup.'!Q70</f>
        <v>0</v>
      </c>
      <c r="J23" s="196"/>
    </row>
    <row r="24" spans="2:15" s="462" customFormat="1" ht="15.75" thickBot="1">
      <c r="H24" s="483" t="s">
        <v>1512</v>
      </c>
      <c r="I24" s="484">
        <f>'17. Gestión TIC'!Q74</f>
        <v>0</v>
      </c>
      <c r="J24" s="196"/>
    </row>
    <row r="25" spans="2:15" ht="15.75" thickBot="1">
      <c r="H25" s="473" t="s">
        <v>124</v>
      </c>
      <c r="I25" s="474">
        <f>SUM(I18:I24)</f>
        <v>2658503</v>
      </c>
    </row>
    <row r="26" spans="2:15" ht="15.75" thickBot="1"/>
    <row r="27" spans="2:15" ht="15.75" thickBot="1">
      <c r="H27" s="425" t="s">
        <v>1368</v>
      </c>
      <c r="I27" s="426">
        <f>I14+I25</f>
        <v>2658503</v>
      </c>
    </row>
    <row r="28" spans="2:15">
      <c r="H28" s="341"/>
      <c r="I28" s="342"/>
    </row>
    <row r="29" spans="2:15">
      <c r="H29" s="341"/>
      <c r="I29" s="342"/>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0</v>
      </c>
      <c r="D43" s="237">
        <f>SUMIF('2. CONTRATACION DE PERSONAL'!$C:$C,'Cuadro Resumen'!$B$40:$B$56,'2. CONTRATACION DE PERSONAL'!$G:$G)</f>
        <v>0</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0</v>
      </c>
      <c r="D49" s="237">
        <f>SUMIF('2. CONTRATACION DE PERSONAL'!$C:$C,'Cuadro Resumen'!$B$40:$B$56,'2. CONTRATACION DE PERSONAL'!$G:$G)</f>
        <v>0</v>
      </c>
    </row>
    <row r="50" spans="2:4" ht="18.75">
      <c r="B50" s="86" t="s">
        <v>491</v>
      </c>
      <c r="C50" s="167">
        <f>SUMIF('2. CONTRATACION DE PERSONAL'!C:C,'Cuadro Resumen'!$B$40:$B$56,'2. CONTRATACION DE PERSONAL'!D:D)</f>
        <v>0</v>
      </c>
      <c r="D50" s="237">
        <f>SUMIF('2. CONTRATACION DE PERSONAL'!$C:$C,'Cuadro Resumen'!$B$40:$B$56,'2. CONTRATACION DE PERSONAL'!$G:$G)</f>
        <v>0</v>
      </c>
    </row>
    <row r="51" spans="2:4" ht="18.75">
      <c r="B51" s="86" t="s">
        <v>492</v>
      </c>
      <c r="C51" s="167">
        <f>SUMIF('2. CONTRATACION DE PERSONAL'!C:C,'Cuadro Resumen'!$B$40:$B$56,'2. CONTRATACION DE PERSONAL'!D:D)</f>
        <v>0</v>
      </c>
      <c r="D51" s="237">
        <f>SUMIF('2. CONTRATACION DE PERSONAL'!$C:$C,'Cuadro Resumen'!$B$40:$B$56,'2. CONTRATACION DE PERSONAL'!$G:$G)</f>
        <v>0</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4</v>
      </c>
      <c r="D54" s="237">
        <f>SUMIF('2. CONTRATACION DE PERSONAL'!$C:$C,'Cuadro Resumen'!$B$40:$B$56,'2. CONTRATACION DE PERSONAL'!$G:$G)</f>
        <v>1440000</v>
      </c>
    </row>
    <row r="55" spans="2:4" ht="18.75">
      <c r="B55" s="82" t="s">
        <v>60</v>
      </c>
      <c r="C55" s="167">
        <f>SUMIF('2. CONTRATACION DE PERSONAL'!C:C,'Cuadro Resumen'!$B$40:$B$56,'2. CONTRATACION DE PERSONAL'!D:D)</f>
        <v>2</v>
      </c>
      <c r="D55" s="237">
        <f>SUMIF('2. CONTRATACION DE PERSONAL'!$C:$C,'Cuadro Resumen'!$B$40:$B$56,'2. CONTRATACION DE PERSONAL'!$G:$G)</f>
        <v>100000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124</v>
      </c>
      <c r="C57" s="168">
        <f>SUBTOTAL(109,C40:C56)</f>
        <v>6</v>
      </c>
      <c r="D57" s="237">
        <f>SUM(D40:D56)</f>
        <v>1540000</v>
      </c>
    </row>
    <row r="66" spans="2:4">
      <c r="B66" s="197" t="s">
        <v>379</v>
      </c>
    </row>
    <row r="68" spans="2:4" ht="18.75">
      <c r="B68" s="81" t="s">
        <v>21</v>
      </c>
      <c r="C68" s="81" t="s">
        <v>55</v>
      </c>
      <c r="D68" s="236" t="s">
        <v>474</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2</v>
      </c>
      <c r="D75" s="238">
        <f>SUMIF('3. EQUIPO DE OFICINA'!$C:$C,'Cuadro Resumen'!$B$69:$B$78,'3. EQUIPO DE OFICINA'!$F:$F)</f>
        <v>16000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2</v>
      </c>
      <c r="D80" s="239">
        <f>SUM(D69:D79)</f>
        <v>16000</v>
      </c>
    </row>
    <row r="83" spans="2:4">
      <c r="B83" s="197" t="s">
        <v>380</v>
      </c>
    </row>
    <row r="85" spans="2:4" ht="18.75">
      <c r="B85" s="81" t="s">
        <v>381</v>
      </c>
      <c r="C85" s="81" t="s">
        <v>55</v>
      </c>
      <c r="D85" s="236" t="s">
        <v>474</v>
      </c>
    </row>
    <row r="86" spans="2:4" ht="37.5">
      <c r="B86" s="305" t="s">
        <v>1335</v>
      </c>
      <c r="C86" s="83">
        <f>SUMIF('4. EQUIPO TECNOLÓGICOS'!C:C,'Cuadro Resumen'!$B$86:$B$102,'4. EQUIPO TECNOLÓGICOS'!D:D)</f>
        <v>0</v>
      </c>
      <c r="D86" s="83">
        <f>SUMIF('4. EQUIPO TECNOLÓGICOS'!$C:$C,'Cuadro Resumen'!$B$86:$B$102,'4. EQUIPO TECNOLÓGICOS'!F:F)</f>
        <v>0</v>
      </c>
    </row>
    <row r="87" spans="2:4" ht="18.75">
      <c r="B87" s="305" t="s">
        <v>1336</v>
      </c>
      <c r="C87" s="83">
        <f>SUMIF('4. EQUIPO TECNOLÓGICOS'!C:C,'Cuadro Resumen'!$B$86:$B$102,'4. EQUIPO TECNOLÓGICOS'!D:D)</f>
        <v>0</v>
      </c>
      <c r="D87" s="83">
        <f>SUMIF('4. EQUIPO TECNOLÓGICOS'!$C:$C,'Cuadro Resumen'!$B$86:$B$102,'4. EQUIPO TECNOLÓGICOS'!F:F)</f>
        <v>0</v>
      </c>
    </row>
    <row r="88" spans="2:4" ht="37.5">
      <c r="B88" s="305" t="s">
        <v>1334</v>
      </c>
      <c r="C88" s="83">
        <f>SUMIF('4. EQUIPO TECNOLÓGICOS'!C:C,'Cuadro Resumen'!$B$86:$B$102,'4. EQUIPO TECNOLÓGICOS'!D:D)</f>
        <v>0</v>
      </c>
      <c r="D88" s="83">
        <f>SUMIF('4. EQUIPO TECNOLÓGICOS'!$C:$C,'Cuadro Resumen'!$B$86:$B$102,'4. EQUIPO TECNOLÓGICOS'!F:F)</f>
        <v>0</v>
      </c>
    </row>
    <row r="89" spans="2:4" ht="37.5">
      <c r="B89" s="305" t="s">
        <v>1337</v>
      </c>
      <c r="C89" s="83">
        <f>SUMIF('4. EQUIPO TECNOLÓGICOS'!C:C,'Cuadro Resumen'!$B$86:$B$102,'4. EQUIPO TECNOLÓGICOS'!D:D)</f>
        <v>0</v>
      </c>
      <c r="D89" s="83">
        <f>SUMIF('4. EQUIPO TECNOLÓGICOS'!$C:$C,'Cuadro Resumen'!$B$86:$B$102,'4. EQUIPO TECNOLÓGICOS'!F:F)</f>
        <v>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1480</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6</v>
      </c>
      <c r="D101" s="83">
        <f>SUMIF('4. EQUIPO TECNOLÓGICOS'!$C:$C,'Cuadro Resumen'!$B$86:$B$102,'4. EQUIPO TECNOLÓGICOS'!F:F)</f>
        <v>1500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124</v>
      </c>
      <c r="C103" s="85">
        <f>SUM(C86:C102)</f>
        <v>6</v>
      </c>
      <c r="D103" s="85">
        <f>SUM(D86:D102)</f>
        <v>1500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46"/>
    </row>
    <row r="198" spans="2:9" hidden="1">
      <c r="B198" s="553" t="s">
        <v>1496</v>
      </c>
      <c r="C198" s="553"/>
      <c r="D198" s="553"/>
      <c r="E198" s="553"/>
      <c r="F198" s="553"/>
    </row>
    <row r="199" spans="2:9" hidden="1">
      <c r="B199" s="450" t="s">
        <v>1497</v>
      </c>
      <c r="C199" s="449" t="s">
        <v>1498</v>
      </c>
      <c r="D199" s="449" t="s">
        <v>1498</v>
      </c>
      <c r="E199" s="449" t="s">
        <v>1499</v>
      </c>
      <c r="F199" s="449" t="s">
        <v>1499</v>
      </c>
    </row>
    <row r="200" spans="2:9" hidden="1">
      <c r="B200" s="448"/>
      <c r="C200" s="448" t="s">
        <v>1500</v>
      </c>
      <c r="D200" s="448" t="s">
        <v>1501</v>
      </c>
      <c r="E200" s="448" t="s">
        <v>1500</v>
      </c>
      <c r="F200" s="448" t="s">
        <v>1501</v>
      </c>
    </row>
    <row r="201" spans="2:9" hidden="1">
      <c r="B201" s="450" t="s">
        <v>3</v>
      </c>
      <c r="C201" s="447">
        <v>255</v>
      </c>
      <c r="D201" s="447">
        <v>235</v>
      </c>
      <c r="E201" s="447">
        <v>300</v>
      </c>
      <c r="F201" s="447">
        <v>280</v>
      </c>
    </row>
    <row r="202" spans="2:9" hidden="1">
      <c r="B202" s="450" t="s">
        <v>4</v>
      </c>
      <c r="C202" s="447">
        <v>225</v>
      </c>
      <c r="D202" s="447">
        <v>205</v>
      </c>
      <c r="E202" s="447">
        <v>270</v>
      </c>
      <c r="F202" s="447">
        <v>250</v>
      </c>
    </row>
    <row r="203" spans="2:9" hidden="1">
      <c r="B203" s="450" t="s">
        <v>5</v>
      </c>
      <c r="C203" s="447">
        <v>195</v>
      </c>
      <c r="D203" s="447">
        <v>180</v>
      </c>
      <c r="E203" s="447">
        <v>240</v>
      </c>
      <c r="F203" s="447">
        <v>220</v>
      </c>
    </row>
    <row r="204" spans="2:9" hidden="1">
      <c r="B204" s="450" t="s">
        <v>6</v>
      </c>
      <c r="C204" s="447">
        <v>165</v>
      </c>
      <c r="D204" s="447">
        <v>150</v>
      </c>
      <c r="E204" s="447">
        <v>210</v>
      </c>
      <c r="F204" s="447">
        <v>195</v>
      </c>
    </row>
    <row r="205" spans="2:9" hidden="1">
      <c r="B205" s="450" t="s">
        <v>1502</v>
      </c>
      <c r="C205" s="447">
        <v>145</v>
      </c>
      <c r="D205" s="447">
        <v>135</v>
      </c>
      <c r="E205" s="447">
        <v>185</v>
      </c>
      <c r="F205" s="447">
        <v>170</v>
      </c>
    </row>
    <row r="206" spans="2:9" hidden="1">
      <c r="B206" s="445"/>
      <c r="C206" s="445"/>
      <c r="D206" s="445"/>
      <c r="E206" s="445"/>
      <c r="F206" s="445"/>
    </row>
    <row r="207" spans="2:9" hidden="1">
      <c r="B207" s="554" t="s">
        <v>1503</v>
      </c>
      <c r="C207" s="554"/>
      <c r="D207" s="554"/>
      <c r="E207" s="472">
        <f>C20</f>
        <v>22.584900000000001</v>
      </c>
      <c r="F207" s="472" t="str">
        <f>D20</f>
        <v>Lunes, 08 de febrero del 2016 Fuente el BCH</v>
      </c>
    </row>
    <row r="208" spans="2:9" hidden="1">
      <c r="B208" s="445"/>
      <c r="C208" s="445"/>
      <c r="D208" s="445"/>
      <c r="E208" s="445"/>
      <c r="F208" s="445"/>
    </row>
    <row r="209" spans="2:9" hidden="1">
      <c r="B209" s="445"/>
      <c r="C209" s="445"/>
      <c r="D209" s="445"/>
      <c r="E209" s="445"/>
      <c r="F209" s="445"/>
    </row>
    <row r="210" spans="2:9" hidden="1">
      <c r="B210" s="553" t="s">
        <v>1496</v>
      </c>
      <c r="C210" s="553"/>
      <c r="D210" s="553"/>
      <c r="E210" s="553"/>
      <c r="F210" s="553"/>
    </row>
    <row r="211" spans="2:9" hidden="1">
      <c r="B211" s="450" t="s">
        <v>1497</v>
      </c>
      <c r="C211" s="449" t="s">
        <v>1498</v>
      </c>
      <c r="D211" s="449" t="s">
        <v>1498</v>
      </c>
      <c r="E211" s="449" t="s">
        <v>1499</v>
      </c>
      <c r="F211" s="449" t="s">
        <v>1499</v>
      </c>
    </row>
    <row r="212" spans="2:9" hidden="1">
      <c r="B212" s="448"/>
      <c r="C212" s="448" t="s">
        <v>1500</v>
      </c>
      <c r="D212" s="448" t="s">
        <v>1501</v>
      </c>
      <c r="E212" s="448" t="s">
        <v>1500</v>
      </c>
      <c r="F212" s="448" t="s">
        <v>1501</v>
      </c>
    </row>
    <row r="213" spans="2:9" hidden="1">
      <c r="B213" s="450" t="s">
        <v>3</v>
      </c>
      <c r="C213" s="451">
        <f>+C201*E207</f>
        <v>5759.1495000000004</v>
      </c>
      <c r="D213" s="452">
        <f>+D201*E207</f>
        <v>5307.4515000000001</v>
      </c>
      <c r="E213" s="452">
        <f>+E201*E207</f>
        <v>6775.47</v>
      </c>
      <c r="F213" s="452">
        <f>+F201*E207</f>
        <v>6323.7719999999999</v>
      </c>
    </row>
    <row r="214" spans="2:9" hidden="1">
      <c r="B214" s="450" t="s">
        <v>4</v>
      </c>
      <c r="C214" s="451">
        <f>+C202*E207</f>
        <v>5081.6025</v>
      </c>
      <c r="D214" s="452">
        <f>+D202*E207</f>
        <v>4629.9045000000006</v>
      </c>
      <c r="E214" s="452">
        <f>+E202*E207</f>
        <v>6097.9230000000007</v>
      </c>
      <c r="F214" s="452">
        <f>+F202*E207</f>
        <v>5646.2250000000004</v>
      </c>
    </row>
    <row r="215" spans="2:9" hidden="1">
      <c r="B215" s="450" t="s">
        <v>5</v>
      </c>
      <c r="C215" s="451">
        <f>+C203*E207</f>
        <v>4404.0555000000004</v>
      </c>
      <c r="D215" s="452">
        <f>+D203*E207</f>
        <v>4065.2820000000002</v>
      </c>
      <c r="E215" s="452">
        <f>+E203*E207</f>
        <v>5420.3760000000002</v>
      </c>
      <c r="F215" s="452">
        <f>+F203*E207</f>
        <v>4968.6779999999999</v>
      </c>
    </row>
    <row r="216" spans="2:9" hidden="1">
      <c r="B216" s="450" t="s">
        <v>6</v>
      </c>
      <c r="C216" s="451">
        <f>+C204*E207</f>
        <v>3726.5085000000004</v>
      </c>
      <c r="D216" s="452">
        <f>+D204*E207</f>
        <v>3387.7350000000001</v>
      </c>
      <c r="E216" s="452">
        <f>+E204*E207</f>
        <v>4742.8290000000006</v>
      </c>
      <c r="F216" s="452">
        <f>+F204*E207</f>
        <v>4404.0555000000004</v>
      </c>
    </row>
    <row r="217" spans="2:9" hidden="1">
      <c r="B217" s="450" t="s">
        <v>1502</v>
      </c>
      <c r="C217" s="451">
        <f>+C205*E207</f>
        <v>3274.8105</v>
      </c>
      <c r="D217" s="452">
        <f>+D205*E207</f>
        <v>3048.9615000000003</v>
      </c>
      <c r="E217" s="452">
        <f>+E205*E207</f>
        <v>4178.2065000000002</v>
      </c>
      <c r="F217" s="452">
        <f>+F205*E207</f>
        <v>3839.433</v>
      </c>
    </row>
    <row r="218" spans="2:9" hidden="1"/>
    <row r="220" spans="2:9" s="122" customFormat="1">
      <c r="I220" s="446"/>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workbookViewId="0">
      <pane ySplit="8" topLeftCell="A9" activePane="bottomLeft" state="frozen"/>
      <selection activeCell="A7" sqref="A7"/>
      <selection pane="bottomLeft" activeCell="C49" sqref="C38:C49"/>
    </sheetView>
  </sheetViews>
  <sheetFormatPr baseColWidth="10" defaultRowHeight="1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3"/>
      <c r="C1" s="283"/>
      <c r="D1" s="283"/>
      <c r="E1" s="283"/>
      <c r="F1" s="283"/>
      <c r="G1" s="283"/>
      <c r="H1" s="283" t="s">
        <v>1513</v>
      </c>
      <c r="K1" s="283"/>
      <c r="L1" s="283"/>
      <c r="M1" s="283"/>
      <c r="N1" s="283"/>
      <c r="O1" s="283"/>
      <c r="P1" s="505" t="s">
        <v>1610</v>
      </c>
      <c r="Q1" s="505" t="s">
        <v>1611</v>
      </c>
      <c r="R1" s="505" t="s">
        <v>1612</v>
      </c>
      <c r="S1" s="505" t="s">
        <v>1613</v>
      </c>
      <c r="T1" s="505" t="s">
        <v>1614</v>
      </c>
      <c r="U1" s="505" t="s">
        <v>1615</v>
      </c>
      <c r="V1" s="505" t="s">
        <v>1616</v>
      </c>
      <c r="W1" s="505" t="s">
        <v>1617</v>
      </c>
    </row>
    <row r="2" spans="1:23" ht="18.75">
      <c r="A2" s="268" t="s">
        <v>1345</v>
      </c>
      <c r="B2" s="283"/>
      <c r="C2" s="283"/>
      <c r="D2" s="283"/>
      <c r="E2" s="283"/>
      <c r="F2" s="283"/>
      <c r="G2" s="283"/>
      <c r="H2" s="283"/>
      <c r="K2" s="283"/>
      <c r="L2" s="283"/>
      <c r="M2" s="283"/>
      <c r="N2" s="283"/>
      <c r="O2" s="283"/>
      <c r="P2" s="283"/>
      <c r="Q2" s="283"/>
      <c r="R2" s="283"/>
      <c r="S2" s="283"/>
      <c r="T2" s="283"/>
      <c r="U2" s="283"/>
    </row>
    <row r="3" spans="1:23">
      <c r="A3" s="602" t="s">
        <v>1400</v>
      </c>
      <c r="B3" s="602"/>
      <c r="C3" s="602"/>
      <c r="D3" s="602"/>
      <c r="E3" s="602"/>
      <c r="F3" s="602"/>
      <c r="G3" s="602"/>
      <c r="H3" s="602"/>
      <c r="I3" s="602"/>
      <c r="J3" s="602"/>
      <c r="K3" s="602"/>
      <c r="L3" s="602"/>
      <c r="M3" s="602"/>
      <c r="N3" s="602"/>
      <c r="O3" s="602"/>
      <c r="P3" s="602"/>
      <c r="Q3" s="602"/>
      <c r="R3" s="602"/>
      <c r="S3" s="602"/>
      <c r="T3" s="602"/>
      <c r="U3" s="602"/>
    </row>
    <row r="4" spans="1:23" s="365" customFormat="1">
      <c r="A4" s="375" t="s">
        <v>1399</v>
      </c>
      <c r="B4" s="374"/>
      <c r="C4" s="374"/>
      <c r="D4" s="374"/>
      <c r="E4" s="374"/>
      <c r="F4" s="374"/>
      <c r="G4" s="374"/>
      <c r="H4" s="374"/>
      <c r="I4" s="374"/>
      <c r="J4" s="374"/>
      <c r="K4" s="374"/>
      <c r="L4" s="374"/>
      <c r="M4" s="374"/>
      <c r="N4" s="374"/>
      <c r="O4" s="374"/>
      <c r="P4" s="374"/>
      <c r="Q4" s="374"/>
      <c r="R4" s="374"/>
      <c r="S4" s="374"/>
      <c r="T4" s="374"/>
      <c r="U4" s="374"/>
    </row>
    <row r="5" spans="1:23">
      <c r="A5" s="315" t="s">
        <v>1475</v>
      </c>
      <c r="B5" s="268"/>
      <c r="C5" s="268"/>
      <c r="D5" s="268"/>
      <c r="E5" s="268"/>
      <c r="F5" s="268"/>
      <c r="G5" s="268"/>
      <c r="H5" s="268"/>
      <c r="I5" s="268"/>
      <c r="J5" s="268"/>
      <c r="K5" s="268"/>
      <c r="L5" s="268"/>
      <c r="M5" s="268"/>
      <c r="N5" s="268"/>
      <c r="O5" s="268"/>
      <c r="P5" s="268"/>
      <c r="Q5" s="268"/>
      <c r="R5" s="268"/>
      <c r="S5" s="268"/>
      <c r="T5" s="268"/>
      <c r="U5" s="268"/>
    </row>
    <row r="6" spans="1:23" ht="15" customHeight="1">
      <c r="A6" s="562" t="s">
        <v>96</v>
      </c>
      <c r="B6" s="561" t="s">
        <v>110</v>
      </c>
      <c r="C6" s="564" t="s">
        <v>1536</v>
      </c>
      <c r="D6" s="564" t="s">
        <v>1537</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23" ht="15" customHeight="1">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23" ht="25.5">
      <c r="A8" s="563"/>
      <c r="B8" s="563"/>
      <c r="C8" s="566"/>
      <c r="D8" s="566"/>
      <c r="E8" s="566"/>
      <c r="F8" s="566"/>
      <c r="G8" s="566"/>
      <c r="H8" s="437" t="s">
        <v>107</v>
      </c>
      <c r="I8" s="437" t="s">
        <v>12</v>
      </c>
      <c r="J8" s="437" t="s">
        <v>107</v>
      </c>
      <c r="K8" s="437" t="s">
        <v>12</v>
      </c>
      <c r="L8" s="437" t="s">
        <v>107</v>
      </c>
      <c r="M8" s="437" t="s">
        <v>12</v>
      </c>
      <c r="N8" s="437" t="s">
        <v>107</v>
      </c>
      <c r="O8" s="437" t="s">
        <v>12</v>
      </c>
      <c r="P8" s="437" t="s">
        <v>107</v>
      </c>
      <c r="Q8" s="437" t="s">
        <v>12</v>
      </c>
      <c r="R8" s="563"/>
      <c r="S8" s="563"/>
      <c r="T8" s="563"/>
      <c r="U8" s="560"/>
    </row>
    <row r="9" spans="1:23" s="365" customFormat="1" ht="15.75">
      <c r="A9" s="438"/>
      <c r="B9" s="439"/>
      <c r="C9" s="440"/>
      <c r="D9" s="440"/>
      <c r="E9" s="440"/>
      <c r="F9" s="441"/>
      <c r="G9" s="440"/>
      <c r="H9" s="442"/>
      <c r="I9" s="442"/>
      <c r="J9" s="442"/>
      <c r="K9" s="442"/>
      <c r="L9" s="442"/>
      <c r="M9" s="442"/>
      <c r="N9" s="442"/>
      <c r="O9" s="442"/>
      <c r="P9" s="442"/>
      <c r="Q9" s="442"/>
      <c r="R9" s="443"/>
      <c r="S9" s="443"/>
      <c r="T9" s="443"/>
      <c r="U9" s="444"/>
    </row>
    <row r="10" spans="1:23" ht="15.75">
      <c r="A10" s="599" t="s">
        <v>1400</v>
      </c>
      <c r="B10" s="599" t="s">
        <v>1401</v>
      </c>
      <c r="C10" s="279"/>
      <c r="D10" s="279"/>
      <c r="E10" s="279"/>
      <c r="F10" s="279"/>
      <c r="G10" s="280"/>
      <c r="H10" s="280"/>
      <c r="I10" s="358"/>
      <c r="J10" s="280"/>
      <c r="K10" s="358"/>
      <c r="L10" s="280"/>
      <c r="M10" s="358"/>
      <c r="N10" s="280"/>
      <c r="O10" s="358"/>
      <c r="P10" s="398">
        <f>H10+J10+L10+N10</f>
        <v>0</v>
      </c>
      <c r="Q10" s="399">
        <f>I10+K10+M10+O10</f>
        <v>0</v>
      </c>
      <c r="R10" s="280"/>
      <c r="S10" s="280"/>
      <c r="T10" s="280"/>
      <c r="U10" s="280"/>
    </row>
    <row r="11" spans="1:23" ht="15.75">
      <c r="A11" s="600"/>
      <c r="B11" s="600"/>
      <c r="C11" s="279"/>
      <c r="D11" s="279"/>
      <c r="E11" s="279"/>
      <c r="F11" s="279"/>
      <c r="G11" s="280"/>
      <c r="H11" s="280"/>
      <c r="I11" s="358"/>
      <c r="J11" s="280"/>
      <c r="K11" s="358"/>
      <c r="L11" s="280"/>
      <c r="M11" s="358"/>
      <c r="N11" s="280"/>
      <c r="O11" s="358"/>
      <c r="P11" s="398">
        <f t="shared" ref="P11:P35" si="0">H11+J11+L11+N11</f>
        <v>0</v>
      </c>
      <c r="Q11" s="399">
        <f t="shared" ref="Q11:Q35" si="1">I11+K11+M11+O11</f>
        <v>0</v>
      </c>
      <c r="R11" s="280"/>
      <c r="S11" s="280"/>
      <c r="T11" s="280"/>
      <c r="U11" s="280"/>
    </row>
    <row r="12" spans="1:23" ht="15.75">
      <c r="A12" s="600"/>
      <c r="B12" s="600"/>
      <c r="C12" s="279"/>
      <c r="D12" s="279"/>
      <c r="E12" s="279"/>
      <c r="F12" s="279"/>
      <c r="G12" s="280"/>
      <c r="H12" s="280"/>
      <c r="I12" s="358"/>
      <c r="J12" s="280"/>
      <c r="K12" s="358"/>
      <c r="L12" s="280"/>
      <c r="M12" s="358"/>
      <c r="N12" s="280"/>
      <c r="O12" s="358"/>
      <c r="P12" s="398">
        <f t="shared" si="0"/>
        <v>0</v>
      </c>
      <c r="Q12" s="399">
        <f t="shared" si="1"/>
        <v>0</v>
      </c>
      <c r="R12" s="280"/>
      <c r="S12" s="280"/>
      <c r="T12" s="280"/>
      <c r="U12" s="280"/>
    </row>
    <row r="13" spans="1:23" ht="15.75">
      <c r="A13" s="600"/>
      <c r="B13" s="600"/>
      <c r="C13" s="279"/>
      <c r="D13" s="279"/>
      <c r="E13" s="279"/>
      <c r="F13" s="279"/>
      <c r="G13" s="280"/>
      <c r="H13" s="280"/>
      <c r="I13" s="358"/>
      <c r="J13" s="280"/>
      <c r="K13" s="358"/>
      <c r="L13" s="280"/>
      <c r="M13" s="358"/>
      <c r="N13" s="280"/>
      <c r="O13" s="358"/>
      <c r="P13" s="398">
        <f t="shared" si="0"/>
        <v>0</v>
      </c>
      <c r="Q13" s="399">
        <f t="shared" si="1"/>
        <v>0</v>
      </c>
      <c r="R13" s="280"/>
      <c r="S13" s="280"/>
      <c r="T13" s="280"/>
      <c r="U13" s="280"/>
    </row>
    <row r="14" spans="1:23" ht="15.75">
      <c r="A14" s="600"/>
      <c r="B14" s="600"/>
      <c r="C14" s="279"/>
      <c r="D14" s="279"/>
      <c r="E14" s="279"/>
      <c r="F14" s="279"/>
      <c r="G14" s="280"/>
      <c r="H14" s="280"/>
      <c r="I14" s="358"/>
      <c r="J14" s="280"/>
      <c r="K14" s="358"/>
      <c r="L14" s="280"/>
      <c r="M14" s="358"/>
      <c r="N14" s="280"/>
      <c r="O14" s="358"/>
      <c r="P14" s="398">
        <f t="shared" si="0"/>
        <v>0</v>
      </c>
      <c r="Q14" s="399">
        <f t="shared" si="1"/>
        <v>0</v>
      </c>
      <c r="R14" s="280"/>
      <c r="S14" s="280"/>
      <c r="T14" s="280"/>
      <c r="U14" s="280"/>
    </row>
    <row r="15" spans="1:23" ht="15.75">
      <c r="A15" s="601"/>
      <c r="B15" s="601"/>
      <c r="C15" s="279"/>
      <c r="D15" s="279"/>
      <c r="E15" s="279"/>
      <c r="F15" s="279"/>
      <c r="G15" s="280"/>
      <c r="H15" s="280"/>
      <c r="I15" s="358"/>
      <c r="J15" s="280"/>
      <c r="K15" s="358"/>
      <c r="L15" s="280"/>
      <c r="M15" s="358"/>
      <c r="N15" s="280"/>
      <c r="O15" s="358"/>
      <c r="P15" s="398">
        <f t="shared" si="0"/>
        <v>0</v>
      </c>
      <c r="Q15" s="399">
        <f t="shared" si="1"/>
        <v>0</v>
      </c>
      <c r="R15" s="280"/>
      <c r="S15" s="280"/>
      <c r="T15" s="280"/>
      <c r="U15" s="359"/>
    </row>
    <row r="16" spans="1:23" ht="15.75" customHeight="1">
      <c r="A16" s="599" t="s">
        <v>1399</v>
      </c>
      <c r="B16" s="599" t="s">
        <v>1402</v>
      </c>
      <c r="C16" s="279"/>
      <c r="D16" s="279"/>
      <c r="E16" s="279"/>
      <c r="F16" s="279"/>
      <c r="G16" s="280"/>
      <c r="H16" s="280"/>
      <c r="I16" s="358"/>
      <c r="J16" s="280"/>
      <c r="K16" s="358"/>
      <c r="L16" s="360"/>
      <c r="M16" s="358"/>
      <c r="N16" s="280"/>
      <c r="O16" s="358"/>
      <c r="P16" s="398">
        <f t="shared" si="0"/>
        <v>0</v>
      </c>
      <c r="Q16" s="399">
        <f t="shared" si="1"/>
        <v>0</v>
      </c>
      <c r="R16" s="280"/>
      <c r="S16" s="280"/>
      <c r="T16" s="280"/>
      <c r="U16" s="280"/>
    </row>
    <row r="17" spans="1:21" ht="15.75">
      <c r="A17" s="600"/>
      <c r="B17" s="600"/>
      <c r="C17" s="279"/>
      <c r="D17" s="279"/>
      <c r="E17" s="279"/>
      <c r="F17" s="279"/>
      <c r="G17" s="280"/>
      <c r="H17" s="280"/>
      <c r="I17" s="358"/>
      <c r="J17" s="280"/>
      <c r="K17" s="358"/>
      <c r="L17" s="360"/>
      <c r="M17" s="358"/>
      <c r="N17" s="280"/>
      <c r="O17" s="358"/>
      <c r="P17" s="398">
        <f t="shared" si="0"/>
        <v>0</v>
      </c>
      <c r="Q17" s="399">
        <f t="shared" si="1"/>
        <v>0</v>
      </c>
      <c r="R17" s="280"/>
      <c r="S17" s="280"/>
      <c r="T17" s="280"/>
      <c r="U17" s="280"/>
    </row>
    <row r="18" spans="1:21" ht="15.75">
      <c r="A18" s="600"/>
      <c r="B18" s="600"/>
      <c r="C18" s="279"/>
      <c r="D18" s="279"/>
      <c r="E18" s="279"/>
      <c r="F18" s="279"/>
      <c r="G18" s="280"/>
      <c r="H18" s="280"/>
      <c r="I18" s="358"/>
      <c r="J18" s="280"/>
      <c r="K18" s="358"/>
      <c r="L18" s="360"/>
      <c r="M18" s="358"/>
      <c r="N18" s="280"/>
      <c r="O18" s="358"/>
      <c r="P18" s="398">
        <f t="shared" si="0"/>
        <v>0</v>
      </c>
      <c r="Q18" s="399">
        <f t="shared" si="1"/>
        <v>0</v>
      </c>
      <c r="R18" s="280"/>
      <c r="S18" s="280"/>
      <c r="T18" s="280"/>
      <c r="U18" s="280"/>
    </row>
    <row r="19" spans="1:21" ht="15.75">
      <c r="A19" s="600"/>
      <c r="B19" s="600"/>
      <c r="C19" s="279"/>
      <c r="D19" s="279"/>
      <c r="E19" s="279"/>
      <c r="F19" s="279"/>
      <c r="G19" s="280"/>
      <c r="H19" s="280"/>
      <c r="I19" s="358"/>
      <c r="J19" s="280"/>
      <c r="K19" s="358"/>
      <c r="L19" s="360"/>
      <c r="M19" s="358"/>
      <c r="N19" s="280"/>
      <c r="O19" s="358"/>
      <c r="P19" s="398">
        <f t="shared" si="0"/>
        <v>0</v>
      </c>
      <c r="Q19" s="399">
        <f t="shared" si="1"/>
        <v>0</v>
      </c>
      <c r="R19" s="280"/>
      <c r="S19" s="280"/>
      <c r="T19" s="280"/>
      <c r="U19" s="280"/>
    </row>
    <row r="20" spans="1:21" ht="15.75">
      <c r="A20" s="600"/>
      <c r="B20" s="600"/>
      <c r="C20" s="279"/>
      <c r="D20" s="279"/>
      <c r="E20" s="279"/>
      <c r="F20" s="279"/>
      <c r="G20" s="280"/>
      <c r="H20" s="280"/>
      <c r="I20" s="358"/>
      <c r="J20" s="280"/>
      <c r="K20" s="358"/>
      <c r="L20" s="280"/>
      <c r="M20" s="358"/>
      <c r="N20" s="280"/>
      <c r="O20" s="358"/>
      <c r="P20" s="398">
        <f t="shared" si="0"/>
        <v>0</v>
      </c>
      <c r="Q20" s="399">
        <f t="shared" si="1"/>
        <v>0</v>
      </c>
      <c r="R20" s="280"/>
      <c r="S20" s="280"/>
      <c r="T20" s="280"/>
      <c r="U20" s="361"/>
    </row>
    <row r="21" spans="1:21" s="365" customFormat="1" ht="15.75">
      <c r="A21" s="600"/>
      <c r="B21" s="600"/>
      <c r="C21" s="279"/>
      <c r="D21" s="279"/>
      <c r="E21" s="279"/>
      <c r="F21" s="279"/>
      <c r="G21" s="280"/>
      <c r="H21" s="280"/>
      <c r="I21" s="358"/>
      <c r="J21" s="280"/>
      <c r="K21" s="358"/>
      <c r="L21" s="280"/>
      <c r="M21" s="358"/>
      <c r="N21" s="280"/>
      <c r="O21" s="358"/>
      <c r="P21" s="398">
        <f t="shared" si="0"/>
        <v>0</v>
      </c>
      <c r="Q21" s="399">
        <f t="shared" si="1"/>
        <v>0</v>
      </c>
      <c r="R21" s="280"/>
      <c r="S21" s="280"/>
      <c r="T21" s="280"/>
      <c r="U21" s="361"/>
    </row>
    <row r="22" spans="1:21" s="365" customFormat="1" ht="15.75">
      <c r="A22" s="600"/>
      <c r="B22" s="600"/>
      <c r="C22" s="279"/>
      <c r="D22" s="279"/>
      <c r="E22" s="279"/>
      <c r="F22" s="279"/>
      <c r="G22" s="280"/>
      <c r="H22" s="280"/>
      <c r="I22" s="358"/>
      <c r="J22" s="280"/>
      <c r="K22" s="358"/>
      <c r="L22" s="280"/>
      <c r="M22" s="358"/>
      <c r="N22" s="280"/>
      <c r="O22" s="358"/>
      <c r="P22" s="398">
        <f t="shared" si="0"/>
        <v>0</v>
      </c>
      <c r="Q22" s="399">
        <f t="shared" si="1"/>
        <v>0</v>
      </c>
      <c r="R22" s="280"/>
      <c r="S22" s="280"/>
      <c r="T22" s="280"/>
      <c r="U22" s="361"/>
    </row>
    <row r="23" spans="1:21" s="365" customFormat="1" ht="15.75">
      <c r="A23" s="600"/>
      <c r="B23" s="600"/>
      <c r="C23" s="279"/>
      <c r="D23" s="279"/>
      <c r="E23" s="279"/>
      <c r="F23" s="279"/>
      <c r="G23" s="280"/>
      <c r="H23" s="280"/>
      <c r="I23" s="358"/>
      <c r="J23" s="280"/>
      <c r="K23" s="358"/>
      <c r="L23" s="280"/>
      <c r="M23" s="358"/>
      <c r="N23" s="280"/>
      <c r="O23" s="358"/>
      <c r="P23" s="398">
        <f t="shared" si="0"/>
        <v>0</v>
      </c>
      <c r="Q23" s="399">
        <f t="shared" si="1"/>
        <v>0</v>
      </c>
      <c r="R23" s="280"/>
      <c r="S23" s="280"/>
      <c r="T23" s="280"/>
      <c r="U23" s="361"/>
    </row>
    <row r="24" spans="1:21" s="365" customFormat="1" ht="15.75">
      <c r="A24" s="600"/>
      <c r="B24" s="600"/>
      <c r="C24" s="279"/>
      <c r="D24" s="279"/>
      <c r="E24" s="279"/>
      <c r="F24" s="279"/>
      <c r="G24" s="280"/>
      <c r="H24" s="280"/>
      <c r="I24" s="358"/>
      <c r="J24" s="280"/>
      <c r="K24" s="358"/>
      <c r="L24" s="280"/>
      <c r="M24" s="358"/>
      <c r="N24" s="280"/>
      <c r="O24" s="358"/>
      <c r="P24" s="398">
        <f t="shared" si="0"/>
        <v>0</v>
      </c>
      <c r="Q24" s="399">
        <f t="shared" si="1"/>
        <v>0</v>
      </c>
      <c r="R24" s="280"/>
      <c r="S24" s="280"/>
      <c r="T24" s="280"/>
      <c r="U24" s="361"/>
    </row>
    <row r="25" spans="1:21" s="365" customFormat="1" ht="15.75">
      <c r="A25" s="603" t="s">
        <v>1475</v>
      </c>
      <c r="B25" s="603" t="s">
        <v>1423</v>
      </c>
      <c r="C25" s="279"/>
      <c r="D25" s="279"/>
      <c r="E25" s="279"/>
      <c r="F25" s="279"/>
      <c r="G25" s="280"/>
      <c r="H25" s="280"/>
      <c r="I25" s="358"/>
      <c r="J25" s="280"/>
      <c r="K25" s="358"/>
      <c r="L25" s="280"/>
      <c r="M25" s="358"/>
      <c r="N25" s="280"/>
      <c r="O25" s="358"/>
      <c r="P25" s="398">
        <f t="shared" si="0"/>
        <v>0</v>
      </c>
      <c r="Q25" s="399">
        <f t="shared" si="1"/>
        <v>0</v>
      </c>
      <c r="R25" s="280"/>
      <c r="S25" s="280"/>
      <c r="T25" s="280"/>
      <c r="U25" s="361"/>
    </row>
    <row r="26" spans="1:21" s="365" customFormat="1" ht="15.75">
      <c r="A26" s="603"/>
      <c r="B26" s="603"/>
      <c r="C26" s="279"/>
      <c r="D26" s="279"/>
      <c r="E26" s="279"/>
      <c r="F26" s="279"/>
      <c r="G26" s="280"/>
      <c r="H26" s="280"/>
      <c r="I26" s="358"/>
      <c r="J26" s="280"/>
      <c r="K26" s="358"/>
      <c r="L26" s="280"/>
      <c r="M26" s="358"/>
      <c r="N26" s="280"/>
      <c r="O26" s="358"/>
      <c r="P26" s="398">
        <f t="shared" si="0"/>
        <v>0</v>
      </c>
      <c r="Q26" s="399">
        <f t="shared" si="1"/>
        <v>0</v>
      </c>
      <c r="R26" s="280"/>
      <c r="S26" s="280"/>
      <c r="T26" s="280"/>
      <c r="U26" s="361"/>
    </row>
    <row r="27" spans="1:21" s="365" customFormat="1" ht="15.75">
      <c r="A27" s="603"/>
      <c r="B27" s="603"/>
      <c r="C27" s="279"/>
      <c r="D27" s="279"/>
      <c r="E27" s="279"/>
      <c r="F27" s="279"/>
      <c r="G27" s="280"/>
      <c r="H27" s="280"/>
      <c r="I27" s="358"/>
      <c r="J27" s="280"/>
      <c r="K27" s="358"/>
      <c r="L27" s="280"/>
      <c r="M27" s="358"/>
      <c r="N27" s="280"/>
      <c r="O27" s="358"/>
      <c r="P27" s="398">
        <f t="shared" si="0"/>
        <v>0</v>
      </c>
      <c r="Q27" s="399">
        <f t="shared" si="1"/>
        <v>0</v>
      </c>
      <c r="R27" s="280"/>
      <c r="S27" s="280"/>
      <c r="T27" s="280"/>
      <c r="U27" s="361"/>
    </row>
    <row r="28" spans="1:21" s="365" customFormat="1" ht="15.75">
      <c r="A28" s="603"/>
      <c r="B28" s="603"/>
      <c r="C28" s="279"/>
      <c r="D28" s="279"/>
      <c r="E28" s="279"/>
      <c r="F28" s="279"/>
      <c r="G28" s="280"/>
      <c r="H28" s="280"/>
      <c r="I28" s="358"/>
      <c r="J28" s="280"/>
      <c r="K28" s="358"/>
      <c r="L28" s="280"/>
      <c r="M28" s="358"/>
      <c r="N28" s="280"/>
      <c r="O28" s="358"/>
      <c r="P28" s="398">
        <f t="shared" si="0"/>
        <v>0</v>
      </c>
      <c r="Q28" s="399">
        <f t="shared" si="1"/>
        <v>0</v>
      </c>
      <c r="R28" s="280"/>
      <c r="S28" s="280"/>
      <c r="T28" s="280"/>
      <c r="U28" s="361"/>
    </row>
    <row r="29" spans="1:21" s="365" customFormat="1" ht="15.75">
      <c r="A29" s="603"/>
      <c r="B29" s="603"/>
      <c r="C29" s="279"/>
      <c r="D29" s="279"/>
      <c r="E29" s="279"/>
      <c r="F29" s="279"/>
      <c r="G29" s="280"/>
      <c r="H29" s="280"/>
      <c r="I29" s="358"/>
      <c r="J29" s="280"/>
      <c r="K29" s="358"/>
      <c r="L29" s="280"/>
      <c r="M29" s="358"/>
      <c r="N29" s="280"/>
      <c r="O29" s="358"/>
      <c r="P29" s="398">
        <f t="shared" si="0"/>
        <v>0</v>
      </c>
      <c r="Q29" s="399">
        <f t="shared" si="1"/>
        <v>0</v>
      </c>
      <c r="R29" s="280"/>
      <c r="S29" s="280"/>
      <c r="T29" s="280"/>
      <c r="U29" s="361"/>
    </row>
    <row r="30" spans="1:21" s="365" customFormat="1" ht="15.75">
      <c r="A30" s="603"/>
      <c r="B30" s="603"/>
      <c r="C30" s="279"/>
      <c r="D30" s="279"/>
      <c r="E30" s="279"/>
      <c r="F30" s="279"/>
      <c r="G30" s="280"/>
      <c r="H30" s="280"/>
      <c r="I30" s="358"/>
      <c r="J30" s="280"/>
      <c r="K30" s="358"/>
      <c r="L30" s="280"/>
      <c r="M30" s="358"/>
      <c r="N30" s="280"/>
      <c r="O30" s="358"/>
      <c r="P30" s="398">
        <f t="shared" si="0"/>
        <v>0</v>
      </c>
      <c r="Q30" s="399">
        <f t="shared" si="1"/>
        <v>0</v>
      </c>
      <c r="R30" s="280"/>
      <c r="S30" s="280"/>
      <c r="T30" s="280"/>
      <c r="U30" s="361"/>
    </row>
    <row r="31" spans="1:21" s="365" customFormat="1" ht="15.75">
      <c r="A31" s="603"/>
      <c r="B31" s="603"/>
      <c r="C31" s="279"/>
      <c r="D31" s="279"/>
      <c r="E31" s="279"/>
      <c r="F31" s="279"/>
      <c r="G31" s="280"/>
      <c r="H31" s="280"/>
      <c r="I31" s="358"/>
      <c r="J31" s="280"/>
      <c r="K31" s="358"/>
      <c r="L31" s="280"/>
      <c r="M31" s="358"/>
      <c r="N31" s="280"/>
      <c r="O31" s="358"/>
      <c r="P31" s="398">
        <f t="shared" si="0"/>
        <v>0</v>
      </c>
      <c r="Q31" s="399">
        <f t="shared" si="1"/>
        <v>0</v>
      </c>
      <c r="R31" s="280"/>
      <c r="S31" s="280"/>
      <c r="T31" s="280"/>
      <c r="U31" s="361"/>
    </row>
    <row r="32" spans="1:21" s="365" customFormat="1" ht="15.75">
      <c r="A32" s="603"/>
      <c r="B32" s="603"/>
      <c r="C32" s="279"/>
      <c r="D32" s="279"/>
      <c r="E32" s="279"/>
      <c r="F32" s="279"/>
      <c r="G32" s="280"/>
      <c r="H32" s="280"/>
      <c r="I32" s="358"/>
      <c r="J32" s="280"/>
      <c r="K32" s="358"/>
      <c r="L32" s="280"/>
      <c r="M32" s="358"/>
      <c r="N32" s="280"/>
      <c r="O32" s="358"/>
      <c r="P32" s="398">
        <f t="shared" si="0"/>
        <v>0</v>
      </c>
      <c r="Q32" s="399">
        <f t="shared" si="1"/>
        <v>0</v>
      </c>
      <c r="R32" s="280"/>
      <c r="S32" s="280"/>
      <c r="T32" s="280"/>
      <c r="U32" s="361"/>
    </row>
    <row r="33" spans="1:21" s="365" customFormat="1" ht="15.75">
      <c r="A33" s="603"/>
      <c r="B33" s="603"/>
      <c r="C33" s="279"/>
      <c r="D33" s="279"/>
      <c r="E33" s="279"/>
      <c r="F33" s="279"/>
      <c r="G33" s="280"/>
      <c r="H33" s="280"/>
      <c r="I33" s="358"/>
      <c r="J33" s="280"/>
      <c r="K33" s="358"/>
      <c r="L33" s="280"/>
      <c r="M33" s="358"/>
      <c r="N33" s="280"/>
      <c r="O33" s="358"/>
      <c r="P33" s="398">
        <f t="shared" si="0"/>
        <v>0</v>
      </c>
      <c r="Q33" s="399">
        <f t="shared" si="1"/>
        <v>0</v>
      </c>
      <c r="R33" s="280"/>
      <c r="S33" s="280"/>
      <c r="T33" s="280"/>
      <c r="U33" s="361"/>
    </row>
    <row r="34" spans="1:21" s="365" customFormat="1" ht="15.75">
      <c r="A34" s="603"/>
      <c r="B34" s="603"/>
      <c r="C34" s="279"/>
      <c r="D34" s="279"/>
      <c r="E34" s="279"/>
      <c r="F34" s="279"/>
      <c r="G34" s="280"/>
      <c r="H34" s="280"/>
      <c r="I34" s="358"/>
      <c r="J34" s="280"/>
      <c r="K34" s="358"/>
      <c r="L34" s="280"/>
      <c r="M34" s="358"/>
      <c r="N34" s="280"/>
      <c r="O34" s="358"/>
      <c r="P34" s="398">
        <f t="shared" si="0"/>
        <v>0</v>
      </c>
      <c r="Q34" s="399">
        <f t="shared" si="1"/>
        <v>0</v>
      </c>
      <c r="R34" s="280"/>
      <c r="S34" s="280"/>
      <c r="T34" s="280"/>
      <c r="U34" s="361"/>
    </row>
    <row r="35" spans="1:21" ht="15.75">
      <c r="A35" s="603"/>
      <c r="B35" s="603"/>
      <c r="C35" s="279"/>
      <c r="D35" s="279"/>
      <c r="E35" s="279"/>
      <c r="F35" s="279"/>
      <c r="G35" s="280"/>
      <c r="H35" s="280"/>
      <c r="I35" s="358"/>
      <c r="J35" s="280"/>
      <c r="K35" s="358"/>
      <c r="L35" s="280"/>
      <c r="M35" s="358"/>
      <c r="N35" s="280"/>
      <c r="O35" s="358"/>
      <c r="P35" s="398">
        <f t="shared" si="0"/>
        <v>0</v>
      </c>
      <c r="Q35" s="399">
        <f t="shared" si="1"/>
        <v>0</v>
      </c>
      <c r="R35" s="280"/>
      <c r="S35" s="280"/>
      <c r="T35" s="280"/>
      <c r="U35" s="280"/>
    </row>
    <row r="36" spans="1:21" ht="15.75">
      <c r="A36" s="291"/>
      <c r="B36" s="292"/>
      <c r="C36" s="291" t="s">
        <v>1514</v>
      </c>
      <c r="D36" s="292"/>
      <c r="E36" s="292"/>
      <c r="F36" s="292"/>
      <c r="G36" s="293"/>
      <c r="H36" s="281">
        <f t="shared" ref="H36:Q36" si="2">SUM(H10:H35)</f>
        <v>0</v>
      </c>
      <c r="I36" s="282">
        <f t="shared" si="2"/>
        <v>0</v>
      </c>
      <c r="J36" s="281">
        <f t="shared" si="2"/>
        <v>0</v>
      </c>
      <c r="K36" s="282">
        <f t="shared" si="2"/>
        <v>0</v>
      </c>
      <c r="L36" s="281">
        <f t="shared" si="2"/>
        <v>0</v>
      </c>
      <c r="M36" s="282">
        <f t="shared" si="2"/>
        <v>0</v>
      </c>
      <c r="N36" s="281">
        <f t="shared" si="2"/>
        <v>0</v>
      </c>
      <c r="O36" s="282">
        <f t="shared" si="2"/>
        <v>0</v>
      </c>
      <c r="P36" s="282">
        <f t="shared" si="2"/>
        <v>0</v>
      </c>
      <c r="Q36" s="282">
        <f t="shared" si="2"/>
        <v>0</v>
      </c>
      <c r="R36" s="262"/>
      <c r="S36" s="262"/>
      <c r="T36" s="262"/>
      <c r="U36" s="262"/>
    </row>
    <row r="39" spans="1:21">
      <c r="C39" s="461"/>
    </row>
    <row r="40" spans="1:21">
      <c r="C40" s="461"/>
    </row>
    <row r="41" spans="1:21">
      <c r="C41" s="461"/>
    </row>
    <row r="42" spans="1:21">
      <c r="C42" s="461"/>
      <c r="I42"/>
      <c r="K42"/>
      <c r="M42"/>
      <c r="O42"/>
      <c r="Q42"/>
    </row>
    <row r="43" spans="1:21">
      <c r="C43" s="461"/>
      <c r="I43"/>
      <c r="K43"/>
      <c r="M43"/>
      <c r="O43"/>
      <c r="Q43"/>
    </row>
    <row r="44" spans="1:21">
      <c r="C44" s="461"/>
      <c r="I44"/>
      <c r="K44"/>
      <c r="M44"/>
      <c r="O44"/>
      <c r="Q44"/>
    </row>
    <row r="45" spans="1:21">
      <c r="C45" s="461"/>
      <c r="I45"/>
      <c r="K45"/>
      <c r="M45"/>
      <c r="O45"/>
      <c r="Q45"/>
    </row>
    <row r="46" spans="1:21">
      <c r="C46" s="461"/>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T6:T8"/>
    <mergeCell ref="B6:B8"/>
    <mergeCell ref="C6:C8"/>
    <mergeCell ref="E6:E8"/>
    <mergeCell ref="G6:G8"/>
    <mergeCell ref="S6:S8"/>
    <mergeCell ref="R6:R8"/>
    <mergeCell ref="N7:O7"/>
    <mergeCell ref="H6:O6"/>
    <mergeCell ref="P6:Q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cols>
    <col min="1" max="1" width="21.7109375" style="365" customWidth="1"/>
    <col min="2" max="2" width="24.28515625" style="365" customWidth="1"/>
    <col min="3" max="3" width="27.42578125" style="365" customWidth="1"/>
    <col min="4" max="4" width="27.42578125" style="461"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c r="B1" s="283"/>
      <c r="C1" s="283"/>
      <c r="D1" s="283"/>
      <c r="E1" s="283"/>
      <c r="F1" s="283"/>
      <c r="G1" s="283"/>
      <c r="H1" s="283" t="s">
        <v>1450</v>
      </c>
      <c r="K1" s="283"/>
      <c r="L1" s="283"/>
      <c r="M1" s="505" t="s">
        <v>1618</v>
      </c>
      <c r="N1" s="505" t="s">
        <v>1619</v>
      </c>
      <c r="O1" s="505" t="s">
        <v>1620</v>
      </c>
      <c r="P1" s="505" t="s">
        <v>1621</v>
      </c>
      <c r="Q1" s="505" t="s">
        <v>1622</v>
      </c>
      <c r="R1" s="505" t="s">
        <v>1623</v>
      </c>
      <c r="S1" s="505" t="s">
        <v>1624</v>
      </c>
      <c r="T1" s="505" t="s">
        <v>1625</v>
      </c>
      <c r="U1" s="505" t="s">
        <v>1626</v>
      </c>
      <c r="V1" s="507" t="s">
        <v>1627</v>
      </c>
      <c r="W1" s="505" t="s">
        <v>1628</v>
      </c>
      <c r="X1" s="505" t="s">
        <v>1629</v>
      </c>
      <c r="Y1" s="505" t="s">
        <v>1630</v>
      </c>
      <c r="Z1" s="505" t="s">
        <v>1631</v>
      </c>
      <c r="AA1" s="505" t="s">
        <v>1632</v>
      </c>
      <c r="AB1" s="505" t="s">
        <v>1633</v>
      </c>
      <c r="AC1" s="505" t="s">
        <v>1634</v>
      </c>
      <c r="AD1" s="505" t="s">
        <v>1635</v>
      </c>
      <c r="AE1" s="505" t="s">
        <v>1636</v>
      </c>
      <c r="AF1" s="505" t="s">
        <v>1637</v>
      </c>
    </row>
    <row r="2" spans="1:32" ht="18.75">
      <c r="A2" s="268" t="s">
        <v>1345</v>
      </c>
      <c r="B2" s="283"/>
      <c r="C2" s="283"/>
      <c r="D2" s="283"/>
      <c r="E2" s="283"/>
      <c r="F2" s="283"/>
      <c r="G2" s="283"/>
      <c r="H2" s="283"/>
      <c r="K2" s="283"/>
      <c r="L2" s="283"/>
      <c r="M2" s="283"/>
      <c r="N2" s="283"/>
      <c r="O2" s="283"/>
      <c r="P2" s="283"/>
      <c r="Q2" s="283"/>
      <c r="R2" s="283"/>
      <c r="S2" s="283"/>
      <c r="T2" s="283"/>
      <c r="U2" s="283"/>
    </row>
    <row r="3" spans="1:32">
      <c r="A3" s="602" t="s">
        <v>1449</v>
      </c>
      <c r="B3" s="602"/>
      <c r="C3" s="602"/>
      <c r="D3" s="602"/>
      <c r="E3" s="602"/>
      <c r="F3" s="602"/>
      <c r="G3" s="602"/>
      <c r="H3" s="602"/>
      <c r="I3" s="602"/>
      <c r="J3" s="602"/>
      <c r="K3" s="602"/>
      <c r="L3" s="602"/>
      <c r="M3" s="602"/>
      <c r="N3" s="602"/>
      <c r="O3" s="602"/>
      <c r="P3" s="602"/>
      <c r="Q3" s="602"/>
      <c r="R3" s="602"/>
      <c r="S3" s="602"/>
      <c r="T3" s="602"/>
      <c r="U3" s="602"/>
    </row>
    <row r="4" spans="1:32" ht="1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32"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32" ht="25.5">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0"/>
    </row>
    <row r="7" spans="1:32" ht="15.75">
      <c r="A7" s="438"/>
      <c r="B7" s="439"/>
      <c r="C7" s="440"/>
      <c r="D7" s="440"/>
      <c r="E7" s="440"/>
      <c r="F7" s="441"/>
      <c r="G7" s="440"/>
      <c r="H7" s="442"/>
      <c r="I7" s="442"/>
      <c r="J7" s="442"/>
      <c r="K7" s="442"/>
      <c r="L7" s="442"/>
      <c r="M7" s="442"/>
      <c r="N7" s="442"/>
      <c r="O7" s="442"/>
      <c r="P7" s="442"/>
      <c r="Q7" s="442"/>
      <c r="R7" s="443"/>
      <c r="S7" s="443"/>
      <c r="T7" s="443"/>
      <c r="U7" s="444"/>
    </row>
    <row r="8" spans="1:32" ht="15.75">
      <c r="A8" s="599" t="s">
        <v>1443</v>
      </c>
      <c r="B8" s="603" t="s">
        <v>1441</v>
      </c>
      <c r="C8" s="279"/>
      <c r="D8" s="279"/>
      <c r="E8" s="279"/>
      <c r="F8" s="279"/>
      <c r="G8" s="280"/>
      <c r="H8" s="280"/>
      <c r="I8" s="358"/>
      <c r="J8" s="280"/>
      <c r="K8" s="358"/>
      <c r="L8" s="280"/>
      <c r="M8" s="358"/>
      <c r="N8" s="280"/>
      <c r="O8" s="358"/>
      <c r="P8" s="400">
        <f t="shared" ref="P8:P22" si="0">H8+J8+L8+N8</f>
        <v>0</v>
      </c>
      <c r="Q8" s="399">
        <f t="shared" ref="Q8:Q22" si="1">I8+K8+M8+O8</f>
        <v>0</v>
      </c>
      <c r="R8" s="280"/>
      <c r="S8" s="280"/>
      <c r="T8" s="280"/>
      <c r="U8" s="280"/>
    </row>
    <row r="9" spans="1:32" ht="15.75">
      <c r="A9" s="600"/>
      <c r="B9" s="603"/>
      <c r="C9" s="279"/>
      <c r="D9" s="279"/>
      <c r="E9" s="279"/>
      <c r="F9" s="279"/>
      <c r="G9" s="280"/>
      <c r="H9" s="280"/>
      <c r="I9" s="358"/>
      <c r="J9" s="280"/>
      <c r="K9" s="358"/>
      <c r="L9" s="280"/>
      <c r="M9" s="358"/>
      <c r="N9" s="280"/>
      <c r="O9" s="358"/>
      <c r="P9" s="400">
        <f t="shared" si="0"/>
        <v>0</v>
      </c>
      <c r="Q9" s="399">
        <f t="shared" si="1"/>
        <v>0</v>
      </c>
      <c r="R9" s="280"/>
      <c r="S9" s="280"/>
      <c r="T9" s="280"/>
      <c r="U9" s="280"/>
    </row>
    <row r="10" spans="1:32" ht="15.75">
      <c r="A10" s="600"/>
      <c r="B10" s="603"/>
      <c r="C10" s="279"/>
      <c r="D10" s="279"/>
      <c r="E10" s="279"/>
      <c r="F10" s="279"/>
      <c r="G10" s="280"/>
      <c r="H10" s="280"/>
      <c r="I10" s="358"/>
      <c r="J10" s="280"/>
      <c r="K10" s="358"/>
      <c r="L10" s="280"/>
      <c r="M10" s="358"/>
      <c r="N10" s="280"/>
      <c r="O10" s="358"/>
      <c r="P10" s="400">
        <f t="shared" si="0"/>
        <v>0</v>
      </c>
      <c r="Q10" s="399">
        <f t="shared" si="1"/>
        <v>0</v>
      </c>
      <c r="R10" s="280"/>
      <c r="S10" s="280"/>
      <c r="T10" s="280"/>
      <c r="U10" s="280"/>
    </row>
    <row r="11" spans="1:32" ht="15.75">
      <c r="A11" s="600"/>
      <c r="B11" s="603"/>
      <c r="C11" s="279"/>
      <c r="D11" s="279"/>
      <c r="E11" s="279"/>
      <c r="F11" s="279"/>
      <c r="G11" s="280"/>
      <c r="H11" s="280"/>
      <c r="I11" s="358"/>
      <c r="J11" s="280"/>
      <c r="K11" s="358"/>
      <c r="L11" s="280"/>
      <c r="M11" s="358"/>
      <c r="N11" s="280"/>
      <c r="O11" s="358"/>
      <c r="P11" s="400">
        <f t="shared" si="0"/>
        <v>0</v>
      </c>
      <c r="Q11" s="399">
        <f t="shared" si="1"/>
        <v>0</v>
      </c>
      <c r="R11" s="280"/>
      <c r="S11" s="280"/>
      <c r="T11" s="280"/>
      <c r="U11" s="280"/>
    </row>
    <row r="12" spans="1:32" ht="15.75">
      <c r="A12" s="600"/>
      <c r="B12" s="603"/>
      <c r="C12" s="279"/>
      <c r="D12" s="279"/>
      <c r="E12" s="279"/>
      <c r="F12" s="279"/>
      <c r="G12" s="280"/>
      <c r="H12" s="280"/>
      <c r="I12" s="358"/>
      <c r="J12" s="280"/>
      <c r="K12" s="358"/>
      <c r="L12" s="280"/>
      <c r="M12" s="358"/>
      <c r="N12" s="280"/>
      <c r="O12" s="358"/>
      <c r="P12" s="400">
        <f t="shared" si="0"/>
        <v>0</v>
      </c>
      <c r="Q12" s="399">
        <f t="shared" si="1"/>
        <v>0</v>
      </c>
      <c r="R12" s="280"/>
      <c r="S12" s="280"/>
      <c r="T12" s="280"/>
      <c r="U12" s="280"/>
    </row>
    <row r="13" spans="1:32" ht="15.75">
      <c r="A13" s="600"/>
      <c r="B13" s="603" t="s">
        <v>1448</v>
      </c>
      <c r="C13" s="279"/>
      <c r="D13" s="279"/>
      <c r="E13" s="279"/>
      <c r="F13" s="279"/>
      <c r="G13" s="280"/>
      <c r="H13" s="280"/>
      <c r="I13" s="358"/>
      <c r="J13" s="280"/>
      <c r="K13" s="358"/>
      <c r="L13" s="280"/>
      <c r="M13" s="358"/>
      <c r="N13" s="280"/>
      <c r="O13" s="358"/>
      <c r="P13" s="400">
        <f t="shared" si="0"/>
        <v>0</v>
      </c>
      <c r="Q13" s="399">
        <f t="shared" si="1"/>
        <v>0</v>
      </c>
      <c r="R13" s="280"/>
      <c r="S13" s="280"/>
      <c r="T13" s="280"/>
      <c r="U13" s="280"/>
    </row>
    <row r="14" spans="1:32" ht="15.75">
      <c r="A14" s="600"/>
      <c r="B14" s="603"/>
      <c r="C14" s="279"/>
      <c r="D14" s="279"/>
      <c r="E14" s="279"/>
      <c r="F14" s="279"/>
      <c r="G14" s="280"/>
      <c r="H14" s="280"/>
      <c r="I14" s="358"/>
      <c r="J14" s="280"/>
      <c r="K14" s="358"/>
      <c r="L14" s="280"/>
      <c r="M14" s="358"/>
      <c r="N14" s="280"/>
      <c r="O14" s="358"/>
      <c r="P14" s="400">
        <f t="shared" si="0"/>
        <v>0</v>
      </c>
      <c r="Q14" s="399">
        <f t="shared" si="1"/>
        <v>0</v>
      </c>
      <c r="R14" s="280"/>
      <c r="S14" s="280"/>
      <c r="T14" s="280"/>
      <c r="U14" s="359"/>
    </row>
    <row r="15" spans="1:32" ht="15.75">
      <c r="A15" s="600"/>
      <c r="B15" s="603"/>
      <c r="C15" s="279"/>
      <c r="D15" s="279"/>
      <c r="E15" s="279"/>
      <c r="F15" s="279"/>
      <c r="G15" s="280"/>
      <c r="H15" s="280"/>
      <c r="I15" s="358"/>
      <c r="J15" s="280"/>
      <c r="K15" s="358"/>
      <c r="L15" s="280"/>
      <c r="M15" s="358"/>
      <c r="N15" s="280"/>
      <c r="O15" s="358"/>
      <c r="P15" s="400">
        <f t="shared" si="0"/>
        <v>0</v>
      </c>
      <c r="Q15" s="399">
        <f t="shared" si="1"/>
        <v>0</v>
      </c>
      <c r="R15" s="280"/>
      <c r="S15" s="280"/>
      <c r="T15" s="280"/>
      <c r="U15" s="359"/>
    </row>
    <row r="16" spans="1:32" ht="15.75">
      <c r="A16" s="600"/>
      <c r="B16" s="603"/>
      <c r="C16" s="279"/>
      <c r="D16" s="279"/>
      <c r="E16" s="279"/>
      <c r="F16" s="279"/>
      <c r="G16" s="280"/>
      <c r="H16" s="280"/>
      <c r="I16" s="358"/>
      <c r="J16" s="280"/>
      <c r="K16" s="358"/>
      <c r="L16" s="280"/>
      <c r="M16" s="358"/>
      <c r="N16" s="280"/>
      <c r="O16" s="358"/>
      <c r="P16" s="400">
        <f t="shared" si="0"/>
        <v>0</v>
      </c>
      <c r="Q16" s="399">
        <f t="shared" si="1"/>
        <v>0</v>
      </c>
      <c r="R16" s="280"/>
      <c r="S16" s="280"/>
      <c r="T16" s="280"/>
      <c r="U16" s="359"/>
    </row>
    <row r="17" spans="1:21" ht="15.75">
      <c r="A17" s="600"/>
      <c r="B17" s="603"/>
      <c r="C17" s="279"/>
      <c r="D17" s="279"/>
      <c r="E17" s="279"/>
      <c r="F17" s="279"/>
      <c r="G17" s="280"/>
      <c r="H17" s="280"/>
      <c r="I17" s="358"/>
      <c r="J17" s="280"/>
      <c r="K17" s="358"/>
      <c r="L17" s="360"/>
      <c r="M17" s="358"/>
      <c r="N17" s="280"/>
      <c r="O17" s="358"/>
      <c r="P17" s="400">
        <f t="shared" si="0"/>
        <v>0</v>
      </c>
      <c r="Q17" s="399">
        <f t="shared" si="1"/>
        <v>0</v>
      </c>
      <c r="R17" s="280"/>
      <c r="S17" s="280"/>
      <c r="T17" s="280"/>
      <c r="U17" s="280"/>
    </row>
    <row r="18" spans="1:21" ht="15.75">
      <c r="A18" s="600"/>
      <c r="B18" s="603" t="s">
        <v>1442</v>
      </c>
      <c r="C18" s="279"/>
      <c r="D18" s="279"/>
      <c r="E18" s="279"/>
      <c r="F18" s="279"/>
      <c r="G18" s="280"/>
      <c r="H18" s="280"/>
      <c r="I18" s="358"/>
      <c r="J18" s="280"/>
      <c r="K18" s="358"/>
      <c r="L18" s="360"/>
      <c r="M18" s="358"/>
      <c r="N18" s="280"/>
      <c r="O18" s="358"/>
      <c r="P18" s="400">
        <f t="shared" si="0"/>
        <v>0</v>
      </c>
      <c r="Q18" s="399">
        <f t="shared" si="1"/>
        <v>0</v>
      </c>
      <c r="R18" s="280"/>
      <c r="S18" s="280"/>
      <c r="T18" s="280"/>
      <c r="U18" s="280"/>
    </row>
    <row r="19" spans="1:21" ht="15.75">
      <c r="A19" s="600"/>
      <c r="B19" s="603"/>
      <c r="C19" s="279"/>
      <c r="D19" s="279"/>
      <c r="E19" s="279"/>
      <c r="F19" s="279"/>
      <c r="G19" s="280"/>
      <c r="H19" s="280"/>
      <c r="I19" s="358"/>
      <c r="J19" s="280"/>
      <c r="K19" s="358"/>
      <c r="L19" s="360"/>
      <c r="M19" s="358"/>
      <c r="N19" s="280"/>
      <c r="O19" s="358"/>
      <c r="P19" s="400">
        <f t="shared" si="0"/>
        <v>0</v>
      </c>
      <c r="Q19" s="399">
        <f t="shared" si="1"/>
        <v>0</v>
      </c>
      <c r="R19" s="280"/>
      <c r="S19" s="280"/>
      <c r="T19" s="280"/>
      <c r="U19" s="280"/>
    </row>
    <row r="20" spans="1:21" ht="15.75">
      <c r="A20" s="600"/>
      <c r="B20" s="603"/>
      <c r="C20" s="279"/>
      <c r="D20" s="279"/>
      <c r="E20" s="279"/>
      <c r="F20" s="279"/>
      <c r="G20" s="280"/>
      <c r="H20" s="280"/>
      <c r="I20" s="358"/>
      <c r="J20" s="280"/>
      <c r="K20" s="358"/>
      <c r="L20" s="360"/>
      <c r="M20" s="358"/>
      <c r="N20" s="280"/>
      <c r="O20" s="358"/>
      <c r="P20" s="400">
        <f t="shared" si="0"/>
        <v>0</v>
      </c>
      <c r="Q20" s="399">
        <f t="shared" si="1"/>
        <v>0</v>
      </c>
      <c r="R20" s="280"/>
      <c r="S20" s="280"/>
      <c r="T20" s="280"/>
      <c r="U20" s="280"/>
    </row>
    <row r="21" spans="1:21" ht="15.75">
      <c r="A21" s="600"/>
      <c r="B21" s="603"/>
      <c r="C21" s="279"/>
      <c r="D21" s="279"/>
      <c r="E21" s="279"/>
      <c r="F21" s="279"/>
      <c r="G21" s="280"/>
      <c r="H21" s="280"/>
      <c r="I21" s="358"/>
      <c r="J21" s="280"/>
      <c r="K21" s="358"/>
      <c r="L21" s="360"/>
      <c r="M21" s="358"/>
      <c r="N21" s="280"/>
      <c r="O21" s="358"/>
      <c r="P21" s="400">
        <f t="shared" si="0"/>
        <v>0</v>
      </c>
      <c r="Q21" s="399">
        <f t="shared" si="1"/>
        <v>0</v>
      </c>
      <c r="R21" s="280"/>
      <c r="S21" s="280"/>
      <c r="T21" s="280"/>
      <c r="U21" s="280"/>
    </row>
    <row r="22" spans="1:21" ht="15.75">
      <c r="A22" s="600"/>
      <c r="B22" s="603"/>
      <c r="C22" s="279"/>
      <c r="D22" s="279"/>
      <c r="E22" s="279"/>
      <c r="F22" s="279"/>
      <c r="G22" s="280"/>
      <c r="H22" s="280"/>
      <c r="I22" s="358"/>
      <c r="J22" s="280"/>
      <c r="K22" s="358"/>
      <c r="L22" s="360"/>
      <c r="M22" s="358"/>
      <c r="N22" s="280"/>
      <c r="O22" s="358"/>
      <c r="P22" s="400">
        <f t="shared" si="0"/>
        <v>0</v>
      </c>
      <c r="Q22" s="399">
        <f t="shared" si="1"/>
        <v>0</v>
      </c>
      <c r="R22" s="280"/>
      <c r="S22" s="280"/>
      <c r="T22" s="280"/>
      <c r="U22" s="280"/>
    </row>
    <row r="23" spans="1:21" ht="15.75">
      <c r="A23" s="600"/>
      <c r="B23" s="599" t="s">
        <v>1444</v>
      </c>
      <c r="C23" s="279"/>
      <c r="D23" s="279"/>
      <c r="E23" s="279"/>
      <c r="F23" s="279"/>
      <c r="G23" s="280"/>
      <c r="H23" s="280"/>
      <c r="I23" s="358"/>
      <c r="J23" s="280"/>
      <c r="K23" s="358"/>
      <c r="L23" s="360"/>
      <c r="M23" s="358"/>
      <c r="N23" s="280"/>
      <c r="O23" s="358"/>
      <c r="P23" s="400">
        <f>H23+J23+L23+N23</f>
        <v>0</v>
      </c>
      <c r="Q23" s="399">
        <f>I23+K23+M23+O23</f>
        <v>0</v>
      </c>
      <c r="R23" s="280"/>
      <c r="S23" s="280"/>
      <c r="T23" s="280"/>
      <c r="U23" s="280"/>
    </row>
    <row r="24" spans="1:21" ht="15.75">
      <c r="A24" s="600"/>
      <c r="B24" s="600"/>
      <c r="C24" s="279"/>
      <c r="D24" s="279"/>
      <c r="E24" s="279"/>
      <c r="F24" s="279"/>
      <c r="G24" s="280"/>
      <c r="H24" s="280"/>
      <c r="I24" s="358"/>
      <c r="J24" s="280"/>
      <c r="K24" s="358"/>
      <c r="L24" s="360"/>
      <c r="M24" s="358"/>
      <c r="N24" s="280"/>
      <c r="O24" s="358"/>
      <c r="P24" s="400">
        <f t="shared" ref="P24:P42" si="2">H24+J24+L24+N24</f>
        <v>0</v>
      </c>
      <c r="Q24" s="399">
        <f t="shared" ref="Q24:Q42" si="3">I24+K24+M24+O24</f>
        <v>0</v>
      </c>
      <c r="R24" s="280"/>
      <c r="S24" s="280"/>
      <c r="T24" s="280"/>
      <c r="U24" s="280"/>
    </row>
    <row r="25" spans="1:21" ht="15.75">
      <c r="A25" s="600"/>
      <c r="B25" s="600"/>
      <c r="C25" s="279"/>
      <c r="D25" s="279"/>
      <c r="E25" s="279"/>
      <c r="F25" s="279"/>
      <c r="G25" s="280"/>
      <c r="H25" s="280"/>
      <c r="I25" s="358"/>
      <c r="J25" s="280"/>
      <c r="K25" s="358"/>
      <c r="L25" s="360"/>
      <c r="M25" s="358"/>
      <c r="N25" s="280"/>
      <c r="O25" s="358"/>
      <c r="P25" s="400">
        <f t="shared" si="2"/>
        <v>0</v>
      </c>
      <c r="Q25" s="399">
        <f t="shared" si="3"/>
        <v>0</v>
      </c>
      <c r="R25" s="280"/>
      <c r="S25" s="280"/>
      <c r="T25" s="280"/>
      <c r="U25" s="280"/>
    </row>
    <row r="26" spans="1:21" ht="15.75">
      <c r="A26" s="600"/>
      <c r="B26" s="600"/>
      <c r="C26" s="279"/>
      <c r="D26" s="279"/>
      <c r="E26" s="279"/>
      <c r="F26" s="279"/>
      <c r="G26" s="280"/>
      <c r="H26" s="280"/>
      <c r="I26" s="358"/>
      <c r="J26" s="280"/>
      <c r="K26" s="358"/>
      <c r="L26" s="360"/>
      <c r="M26" s="358"/>
      <c r="N26" s="280"/>
      <c r="O26" s="358"/>
      <c r="P26" s="400">
        <f t="shared" si="2"/>
        <v>0</v>
      </c>
      <c r="Q26" s="399">
        <f t="shared" si="3"/>
        <v>0</v>
      </c>
      <c r="R26" s="280"/>
      <c r="S26" s="280"/>
      <c r="T26" s="280"/>
      <c r="U26" s="280"/>
    </row>
    <row r="27" spans="1:21" ht="15.75">
      <c r="A27" s="600"/>
      <c r="B27" s="601"/>
      <c r="C27" s="279"/>
      <c r="D27" s="279"/>
      <c r="E27" s="279"/>
      <c r="F27" s="279"/>
      <c r="G27" s="280"/>
      <c r="H27" s="280"/>
      <c r="I27" s="358"/>
      <c r="J27" s="280"/>
      <c r="K27" s="358"/>
      <c r="L27" s="360"/>
      <c r="M27" s="358"/>
      <c r="N27" s="280"/>
      <c r="O27" s="358"/>
      <c r="P27" s="400">
        <f t="shared" si="2"/>
        <v>0</v>
      </c>
      <c r="Q27" s="399">
        <f t="shared" si="3"/>
        <v>0</v>
      </c>
      <c r="R27" s="280"/>
      <c r="S27" s="280"/>
      <c r="T27" s="280"/>
      <c r="U27" s="280"/>
    </row>
    <row r="28" spans="1:21" ht="15.75">
      <c r="A28" s="600"/>
      <c r="B28" s="599" t="s">
        <v>1445</v>
      </c>
      <c r="C28" s="279"/>
      <c r="D28" s="279"/>
      <c r="E28" s="279"/>
      <c r="F28" s="279"/>
      <c r="G28" s="280"/>
      <c r="H28" s="280"/>
      <c r="I28" s="358"/>
      <c r="J28" s="280"/>
      <c r="K28" s="358"/>
      <c r="L28" s="360"/>
      <c r="M28" s="358"/>
      <c r="N28" s="280"/>
      <c r="O28" s="358"/>
      <c r="P28" s="400">
        <f t="shared" si="2"/>
        <v>0</v>
      </c>
      <c r="Q28" s="399">
        <f t="shared" si="3"/>
        <v>0</v>
      </c>
      <c r="R28" s="280"/>
      <c r="S28" s="280"/>
      <c r="T28" s="280"/>
      <c r="U28" s="280"/>
    </row>
    <row r="29" spans="1:21" ht="15.75">
      <c r="A29" s="600"/>
      <c r="B29" s="600"/>
      <c r="C29" s="279"/>
      <c r="D29" s="279"/>
      <c r="E29" s="279"/>
      <c r="F29" s="279"/>
      <c r="G29" s="280"/>
      <c r="H29" s="280"/>
      <c r="I29" s="358"/>
      <c r="J29" s="280"/>
      <c r="K29" s="358"/>
      <c r="L29" s="360"/>
      <c r="M29" s="358"/>
      <c r="N29" s="280"/>
      <c r="O29" s="358"/>
      <c r="P29" s="400">
        <f t="shared" si="2"/>
        <v>0</v>
      </c>
      <c r="Q29" s="399">
        <f t="shared" si="3"/>
        <v>0</v>
      </c>
      <c r="R29" s="280"/>
      <c r="S29" s="280"/>
      <c r="T29" s="280"/>
      <c r="U29" s="280"/>
    </row>
    <row r="30" spans="1:21" ht="15.75">
      <c r="A30" s="600"/>
      <c r="B30" s="600"/>
      <c r="C30" s="279"/>
      <c r="D30" s="279"/>
      <c r="E30" s="279"/>
      <c r="F30" s="279"/>
      <c r="G30" s="280"/>
      <c r="H30" s="280"/>
      <c r="I30" s="358"/>
      <c r="J30" s="280"/>
      <c r="K30" s="358"/>
      <c r="L30" s="360"/>
      <c r="M30" s="358"/>
      <c r="N30" s="280"/>
      <c r="O30" s="358"/>
      <c r="P30" s="400">
        <f t="shared" si="2"/>
        <v>0</v>
      </c>
      <c r="Q30" s="399">
        <f t="shared" si="3"/>
        <v>0</v>
      </c>
      <c r="R30" s="280"/>
      <c r="S30" s="280"/>
      <c r="T30" s="280"/>
      <c r="U30" s="280"/>
    </row>
    <row r="31" spans="1:21" ht="15.75">
      <c r="A31" s="600"/>
      <c r="B31" s="600"/>
      <c r="C31" s="279"/>
      <c r="D31" s="279"/>
      <c r="E31" s="279"/>
      <c r="F31" s="279"/>
      <c r="G31" s="280"/>
      <c r="H31" s="280"/>
      <c r="I31" s="358"/>
      <c r="J31" s="280"/>
      <c r="K31" s="358"/>
      <c r="L31" s="360"/>
      <c r="M31" s="358"/>
      <c r="N31" s="280"/>
      <c r="O31" s="358"/>
      <c r="P31" s="400">
        <f t="shared" si="2"/>
        <v>0</v>
      </c>
      <c r="Q31" s="399">
        <f t="shared" si="3"/>
        <v>0</v>
      </c>
      <c r="R31" s="280"/>
      <c r="S31" s="280"/>
      <c r="T31" s="280"/>
      <c r="U31" s="280"/>
    </row>
    <row r="32" spans="1:21" ht="15.75">
      <c r="A32" s="600"/>
      <c r="B32" s="601"/>
      <c r="C32" s="279"/>
      <c r="D32" s="279"/>
      <c r="E32" s="279"/>
      <c r="F32" s="279"/>
      <c r="G32" s="280"/>
      <c r="H32" s="280"/>
      <c r="I32" s="358"/>
      <c r="J32" s="280"/>
      <c r="K32" s="358"/>
      <c r="L32" s="360"/>
      <c r="M32" s="358"/>
      <c r="N32" s="280"/>
      <c r="O32" s="358"/>
      <c r="P32" s="400">
        <f t="shared" si="2"/>
        <v>0</v>
      </c>
      <c r="Q32" s="399">
        <f t="shared" si="3"/>
        <v>0</v>
      </c>
      <c r="R32" s="280"/>
      <c r="S32" s="280"/>
      <c r="T32" s="280"/>
      <c r="U32" s="280"/>
    </row>
    <row r="33" spans="1:21" ht="15.75">
      <c r="A33" s="600"/>
      <c r="B33" s="603" t="s">
        <v>1446</v>
      </c>
      <c r="C33" s="369"/>
      <c r="D33" s="369"/>
      <c r="E33" s="279"/>
      <c r="F33" s="279"/>
      <c r="G33" s="280"/>
      <c r="H33" s="280"/>
      <c r="I33" s="358"/>
      <c r="J33" s="280"/>
      <c r="K33" s="358"/>
      <c r="L33" s="360"/>
      <c r="M33" s="358"/>
      <c r="N33" s="280"/>
      <c r="O33" s="358"/>
      <c r="P33" s="400">
        <f t="shared" si="2"/>
        <v>0</v>
      </c>
      <c r="Q33" s="399">
        <f t="shared" si="3"/>
        <v>0</v>
      </c>
      <c r="R33" s="280"/>
      <c r="S33" s="280"/>
      <c r="T33" s="280"/>
      <c r="U33" s="280"/>
    </row>
    <row r="34" spans="1:21" ht="15.75">
      <c r="A34" s="600"/>
      <c r="B34" s="603"/>
      <c r="C34" s="369"/>
      <c r="D34" s="369"/>
      <c r="E34" s="279"/>
      <c r="F34" s="279"/>
      <c r="G34" s="280"/>
      <c r="H34" s="280"/>
      <c r="I34" s="358"/>
      <c r="J34" s="280"/>
      <c r="K34" s="358"/>
      <c r="L34" s="360"/>
      <c r="M34" s="358"/>
      <c r="N34" s="280"/>
      <c r="O34" s="358"/>
      <c r="P34" s="400">
        <f t="shared" si="2"/>
        <v>0</v>
      </c>
      <c r="Q34" s="399">
        <f t="shared" si="3"/>
        <v>0</v>
      </c>
      <c r="R34" s="280"/>
      <c r="S34" s="280"/>
      <c r="T34" s="280"/>
      <c r="U34" s="280"/>
    </row>
    <row r="35" spans="1:21" ht="15.75">
      <c r="A35" s="600"/>
      <c r="B35" s="603"/>
      <c r="C35" s="369"/>
      <c r="D35" s="369"/>
      <c r="E35" s="279"/>
      <c r="F35" s="279"/>
      <c r="G35" s="280"/>
      <c r="H35" s="280"/>
      <c r="I35" s="358"/>
      <c r="J35" s="280"/>
      <c r="K35" s="358"/>
      <c r="L35" s="360"/>
      <c r="M35" s="358"/>
      <c r="N35" s="280"/>
      <c r="O35" s="358"/>
      <c r="P35" s="400">
        <f t="shared" si="2"/>
        <v>0</v>
      </c>
      <c r="Q35" s="399">
        <f t="shared" si="3"/>
        <v>0</v>
      </c>
      <c r="R35" s="280"/>
      <c r="S35" s="280"/>
      <c r="T35" s="280"/>
      <c r="U35" s="280"/>
    </row>
    <row r="36" spans="1:21" ht="15.75">
      <c r="A36" s="600"/>
      <c r="B36" s="603"/>
      <c r="C36" s="369"/>
      <c r="D36" s="369"/>
      <c r="E36" s="279"/>
      <c r="F36" s="279"/>
      <c r="G36" s="280"/>
      <c r="H36" s="280"/>
      <c r="I36" s="358"/>
      <c r="J36" s="280"/>
      <c r="K36" s="358"/>
      <c r="L36" s="360"/>
      <c r="M36" s="358"/>
      <c r="N36" s="280"/>
      <c r="O36" s="358"/>
      <c r="P36" s="400">
        <f t="shared" si="2"/>
        <v>0</v>
      </c>
      <c r="Q36" s="399">
        <f t="shared" si="3"/>
        <v>0</v>
      </c>
      <c r="R36" s="280"/>
      <c r="S36" s="280"/>
      <c r="T36" s="280"/>
      <c r="U36" s="280"/>
    </row>
    <row r="37" spans="1:21" ht="15.75">
      <c r="A37" s="600"/>
      <c r="B37" s="603"/>
      <c r="C37" s="369"/>
      <c r="D37" s="369"/>
      <c r="E37" s="279"/>
      <c r="F37" s="279"/>
      <c r="G37" s="280"/>
      <c r="H37" s="280"/>
      <c r="I37" s="358"/>
      <c r="J37" s="280"/>
      <c r="K37" s="358"/>
      <c r="L37" s="360"/>
      <c r="M37" s="358"/>
      <c r="N37" s="280"/>
      <c r="O37" s="358"/>
      <c r="P37" s="400">
        <f t="shared" si="2"/>
        <v>0</v>
      </c>
      <c r="Q37" s="399">
        <f t="shared" si="3"/>
        <v>0</v>
      </c>
      <c r="R37" s="280"/>
      <c r="S37" s="280"/>
      <c r="T37" s="280"/>
      <c r="U37" s="280"/>
    </row>
    <row r="38" spans="1:21" ht="15.75">
      <c r="A38" s="600"/>
      <c r="B38" s="603" t="s">
        <v>1447</v>
      </c>
      <c r="C38" s="369"/>
      <c r="D38" s="369"/>
      <c r="E38" s="279"/>
      <c r="F38" s="279"/>
      <c r="G38" s="280"/>
      <c r="H38" s="280"/>
      <c r="I38" s="358"/>
      <c r="J38" s="280"/>
      <c r="K38" s="358"/>
      <c r="L38" s="360"/>
      <c r="M38" s="358"/>
      <c r="N38" s="280"/>
      <c r="O38" s="358"/>
      <c r="P38" s="400">
        <f t="shared" si="2"/>
        <v>0</v>
      </c>
      <c r="Q38" s="399">
        <f t="shared" si="3"/>
        <v>0</v>
      </c>
      <c r="R38" s="280"/>
      <c r="S38" s="280"/>
      <c r="T38" s="280"/>
      <c r="U38" s="280"/>
    </row>
    <row r="39" spans="1:21" ht="15.75">
      <c r="A39" s="600"/>
      <c r="B39" s="603"/>
      <c r="C39" s="369"/>
      <c r="D39" s="369"/>
      <c r="E39" s="279"/>
      <c r="F39" s="279"/>
      <c r="G39" s="280"/>
      <c r="H39" s="280"/>
      <c r="I39" s="358"/>
      <c r="J39" s="280"/>
      <c r="K39" s="358"/>
      <c r="L39" s="360"/>
      <c r="M39" s="358"/>
      <c r="N39" s="280"/>
      <c r="O39" s="358"/>
      <c r="P39" s="400">
        <f t="shared" si="2"/>
        <v>0</v>
      </c>
      <c r="Q39" s="399">
        <f t="shared" si="3"/>
        <v>0</v>
      </c>
      <c r="R39" s="280"/>
      <c r="S39" s="280"/>
      <c r="T39" s="280"/>
      <c r="U39" s="280"/>
    </row>
    <row r="40" spans="1:21" ht="15.75">
      <c r="A40" s="600"/>
      <c r="B40" s="603"/>
      <c r="C40" s="369"/>
      <c r="D40" s="369"/>
      <c r="E40" s="279"/>
      <c r="F40" s="279"/>
      <c r="G40" s="280"/>
      <c r="H40" s="280"/>
      <c r="I40" s="358"/>
      <c r="J40" s="280"/>
      <c r="K40" s="358"/>
      <c r="L40" s="360"/>
      <c r="M40" s="358"/>
      <c r="N40" s="280"/>
      <c r="O40" s="358"/>
      <c r="P40" s="400">
        <f t="shared" si="2"/>
        <v>0</v>
      </c>
      <c r="Q40" s="399">
        <f t="shared" si="3"/>
        <v>0</v>
      </c>
      <c r="R40" s="280"/>
      <c r="S40" s="280"/>
      <c r="T40" s="280"/>
      <c r="U40" s="280"/>
    </row>
    <row r="41" spans="1:21" ht="15.75">
      <c r="A41" s="600"/>
      <c r="B41" s="603"/>
      <c r="C41" s="369"/>
      <c r="D41" s="369"/>
      <c r="E41" s="279"/>
      <c r="F41" s="279"/>
      <c r="G41" s="280"/>
      <c r="H41" s="280"/>
      <c r="I41" s="358"/>
      <c r="J41" s="280"/>
      <c r="K41" s="358"/>
      <c r="L41" s="360"/>
      <c r="M41" s="358"/>
      <c r="N41" s="280"/>
      <c r="O41" s="358"/>
      <c r="P41" s="400">
        <f t="shared" si="2"/>
        <v>0</v>
      </c>
      <c r="Q41" s="399">
        <f t="shared" si="3"/>
        <v>0</v>
      </c>
      <c r="R41" s="280"/>
      <c r="S41" s="280"/>
      <c r="T41" s="280"/>
      <c r="U41" s="280"/>
    </row>
    <row r="42" spans="1:21" ht="15.75">
      <c r="A42" s="600"/>
      <c r="B42" s="603"/>
      <c r="C42" s="369"/>
      <c r="D42" s="369"/>
      <c r="E42" s="279"/>
      <c r="F42" s="279"/>
      <c r="G42" s="280"/>
      <c r="H42" s="280"/>
      <c r="I42" s="358"/>
      <c r="J42" s="280"/>
      <c r="K42" s="358"/>
      <c r="L42" s="360"/>
      <c r="M42" s="358"/>
      <c r="N42" s="280"/>
      <c r="O42" s="358"/>
      <c r="P42" s="400">
        <f t="shared" si="2"/>
        <v>0</v>
      </c>
      <c r="Q42" s="399">
        <f t="shared" si="3"/>
        <v>0</v>
      </c>
      <c r="R42" s="280"/>
      <c r="S42" s="280"/>
      <c r="T42" s="280"/>
      <c r="U42" s="280"/>
    </row>
    <row r="43" spans="1:21" ht="15.75">
      <c r="A43" s="291"/>
      <c r="B43" s="292"/>
      <c r="C43" s="291" t="s">
        <v>1451</v>
      </c>
      <c r="D43" s="292"/>
      <c r="E43" s="292"/>
      <c r="F43" s="292"/>
      <c r="G43" s="293"/>
      <c r="H43" s="281">
        <f t="shared" ref="H43:Q43" si="4">SUM(H8:H42)</f>
        <v>0</v>
      </c>
      <c r="I43" s="282">
        <f t="shared" si="4"/>
        <v>0</v>
      </c>
      <c r="J43" s="281">
        <f t="shared" si="4"/>
        <v>0</v>
      </c>
      <c r="K43" s="282">
        <f t="shared" si="4"/>
        <v>0</v>
      </c>
      <c r="L43" s="281">
        <f t="shared" si="4"/>
        <v>0</v>
      </c>
      <c r="M43" s="282">
        <f t="shared" si="4"/>
        <v>0</v>
      </c>
      <c r="N43" s="281">
        <f t="shared" si="4"/>
        <v>0</v>
      </c>
      <c r="O43" s="282">
        <f t="shared" si="4"/>
        <v>0</v>
      </c>
      <c r="P43" s="282">
        <f t="shared" si="4"/>
        <v>0</v>
      </c>
      <c r="Q43" s="282">
        <f t="shared" si="4"/>
        <v>0</v>
      </c>
      <c r="R43" s="262"/>
      <c r="S43" s="262"/>
      <c r="T43" s="262"/>
      <c r="U43" s="262"/>
    </row>
    <row r="49" spans="3:17">
      <c r="I49" s="365"/>
      <c r="K49" s="365"/>
      <c r="M49" s="365"/>
      <c r="O49" s="365"/>
      <c r="Q49" s="365"/>
    </row>
    <row r="50" spans="3:17">
      <c r="I50" s="365"/>
      <c r="K50" s="365"/>
      <c r="M50" s="365"/>
      <c r="O50" s="365"/>
      <c r="Q50" s="365"/>
    </row>
    <row r="51" spans="3:17">
      <c r="C51" s="461"/>
      <c r="I51" s="365"/>
      <c r="K51" s="365"/>
      <c r="M51" s="365"/>
      <c r="O51" s="365"/>
      <c r="Q51" s="365"/>
    </row>
    <row r="52" spans="3:17">
      <c r="C52" s="461"/>
      <c r="I52" s="365"/>
      <c r="K52" s="365"/>
      <c r="M52" s="365"/>
      <c r="O52" s="365"/>
      <c r="Q52" s="365"/>
    </row>
    <row r="53" spans="3:17">
      <c r="C53" s="461"/>
      <c r="I53" s="365"/>
      <c r="K53" s="365"/>
      <c r="M53" s="365"/>
      <c r="O53" s="365"/>
      <c r="Q53" s="365"/>
    </row>
    <row r="54" spans="3:17">
      <c r="C54" s="461"/>
      <c r="I54" s="365"/>
      <c r="K54" s="365"/>
      <c r="M54" s="365"/>
      <c r="O54" s="365"/>
      <c r="Q54" s="365"/>
    </row>
    <row r="55" spans="3:17">
      <c r="C55" s="461"/>
      <c r="I55" s="365"/>
      <c r="K55" s="365"/>
      <c r="M55" s="365"/>
      <c r="O55" s="365"/>
      <c r="Q55" s="365"/>
    </row>
    <row r="56" spans="3:17">
      <c r="C56" s="461"/>
      <c r="I56" s="365"/>
      <c r="K56" s="365"/>
      <c r="M56" s="365"/>
      <c r="O56" s="365"/>
      <c r="Q56" s="365"/>
    </row>
    <row r="57" spans="3:17">
      <c r="C57" s="461"/>
      <c r="I57" s="365"/>
      <c r="K57" s="365"/>
      <c r="M57" s="365"/>
      <c r="O57" s="365"/>
      <c r="Q57" s="365"/>
    </row>
    <row r="58" spans="3:17">
      <c r="C58" s="461"/>
      <c r="I58" s="365"/>
      <c r="K58" s="365"/>
      <c r="M58" s="365"/>
      <c r="O58" s="365"/>
      <c r="Q58" s="365"/>
    </row>
    <row r="59" spans="3:17">
      <c r="C59" s="461"/>
      <c r="I59" s="365"/>
      <c r="K59" s="365"/>
      <c r="M59" s="365"/>
      <c r="O59" s="365"/>
      <c r="Q59" s="365"/>
    </row>
    <row r="60" spans="3:17">
      <c r="C60" s="506"/>
      <c r="D60" s="506"/>
    </row>
    <row r="61" spans="3:17">
      <c r="C61" s="461"/>
    </row>
    <row r="62" spans="3:17">
      <c r="C62" s="461"/>
    </row>
    <row r="63" spans="3:17">
      <c r="C63" s="461"/>
    </row>
    <row r="64" spans="3:17">
      <c r="C64" s="461"/>
    </row>
    <row r="65" spans="3:3">
      <c r="C65" s="461"/>
    </row>
    <row r="66" spans="3:3">
      <c r="C66" s="461"/>
    </row>
    <row r="67" spans="3:3">
      <c r="C67" s="461"/>
    </row>
    <row r="68" spans="3:3">
      <c r="C68" s="461"/>
    </row>
    <row r="69" spans="3:3">
      <c r="C69" s="461"/>
    </row>
    <row r="70" spans="3:3">
      <c r="C70" s="461"/>
    </row>
  </sheetData>
  <mergeCells count="26">
    <mergeCell ref="L5:M5"/>
    <mergeCell ref="D4:D6"/>
    <mergeCell ref="A8:A42"/>
    <mergeCell ref="B8:B12"/>
    <mergeCell ref="B13:B17"/>
    <mergeCell ref="B18:B22"/>
    <mergeCell ref="B23:B27"/>
    <mergeCell ref="B28:B32"/>
    <mergeCell ref="B33:B37"/>
    <mergeCell ref="B38:B42"/>
    <mergeCell ref="N5:O5"/>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X49"/>
  <sheetViews>
    <sheetView topLeftCell="G1" zoomScale="80" zoomScaleNormal="80" workbookViewId="0">
      <pane ySplit="7" topLeftCell="A10" activePane="bottomLeft" state="frozen"/>
      <selection activeCell="Q6" sqref="Q6"/>
      <selection pane="bottomLeft" activeCell="Q11" sqref="Q11"/>
    </sheetView>
  </sheetViews>
  <sheetFormatPr baseColWidth="10" defaultColWidth="12.5703125" defaultRowHeight="15"/>
  <cols>
    <col min="1" max="1" width="25.140625" customWidth="1"/>
    <col min="2" max="2" width="31.85546875" customWidth="1"/>
    <col min="3" max="3" width="27.42578125" customWidth="1"/>
    <col min="4" max="4" width="27.42578125" style="461"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 min="22" max="22" width="14.42578125" style="520" bestFit="1" customWidth="1"/>
  </cols>
  <sheetData>
    <row r="1" spans="1:24" s="275" customFormat="1" ht="18.75">
      <c r="H1" s="278" t="s">
        <v>1407</v>
      </c>
      <c r="M1" s="278"/>
      <c r="N1" s="278"/>
      <c r="O1" s="278"/>
      <c r="P1" s="505" t="s">
        <v>1638</v>
      </c>
      <c r="Q1" s="505" t="s">
        <v>1639</v>
      </c>
      <c r="R1" s="505" t="s">
        <v>1640</v>
      </c>
      <c r="S1" s="505" t="s">
        <v>1641</v>
      </c>
      <c r="T1" s="505" t="s">
        <v>1642</v>
      </c>
      <c r="U1" s="505" t="s">
        <v>1643</v>
      </c>
      <c r="V1" s="526"/>
    </row>
    <row r="2" spans="1:24" s="275" customFormat="1" ht="18.75">
      <c r="A2" s="320" t="s">
        <v>1350</v>
      </c>
      <c r="H2" s="278"/>
      <c r="M2" s="278"/>
      <c r="N2" s="278"/>
      <c r="O2" s="278"/>
      <c r="P2" s="278"/>
      <c r="Q2" s="278"/>
      <c r="R2" s="278"/>
      <c r="S2" s="278"/>
      <c r="T2" s="278"/>
      <c r="U2" s="278"/>
      <c r="V2" s="526"/>
    </row>
    <row r="3" spans="1:24" s="275" customFormat="1" ht="27.75" customHeight="1">
      <c r="A3" s="604" t="s">
        <v>1409</v>
      </c>
      <c r="B3" s="604"/>
      <c r="C3" s="604"/>
      <c r="D3" s="604"/>
      <c r="E3" s="604"/>
      <c r="F3" s="604"/>
      <c r="G3" s="604"/>
      <c r="H3" s="604"/>
      <c r="I3" s="604"/>
      <c r="J3" s="604"/>
      <c r="K3" s="604"/>
      <c r="L3" s="604"/>
      <c r="M3" s="604"/>
      <c r="N3" s="604"/>
      <c r="O3" s="604"/>
      <c r="P3" s="604"/>
      <c r="Q3" s="604"/>
      <c r="R3" s="604"/>
      <c r="S3" s="604"/>
      <c r="T3" s="604"/>
      <c r="U3" s="604"/>
      <c r="V3" s="526"/>
    </row>
    <row r="4" spans="1:24" s="319" customFormat="1">
      <c r="A4" s="605" t="s">
        <v>1415</v>
      </c>
      <c r="B4" s="605"/>
      <c r="C4" s="605"/>
      <c r="D4" s="605"/>
      <c r="E4" s="605"/>
      <c r="F4" s="605"/>
      <c r="G4" s="605"/>
      <c r="H4" s="605"/>
      <c r="I4" s="605"/>
      <c r="J4" s="605"/>
      <c r="K4" s="605"/>
      <c r="L4" s="605"/>
      <c r="M4" s="605"/>
      <c r="N4" s="605"/>
      <c r="O4" s="605"/>
      <c r="P4" s="605"/>
      <c r="Q4" s="605"/>
      <c r="R4" s="605"/>
      <c r="S4" s="605"/>
      <c r="T4" s="605"/>
      <c r="U4" s="605"/>
      <c r="V4" s="527"/>
    </row>
    <row r="5" spans="1:24" s="66" customFormat="1" ht="23.25" customHeight="1">
      <c r="A5" s="562" t="s">
        <v>96</v>
      </c>
      <c r="B5" s="561" t="s">
        <v>110</v>
      </c>
      <c r="C5" s="564" t="s">
        <v>1536</v>
      </c>
      <c r="D5" s="564" t="s">
        <v>1537</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c r="V5" s="528"/>
    </row>
    <row r="6" spans="1:24" s="66" customFormat="1" ht="15" customHeight="1">
      <c r="A6" s="562"/>
      <c r="B6" s="562"/>
      <c r="C6" s="565"/>
      <c r="D6" s="565"/>
      <c r="E6" s="565"/>
      <c r="F6" s="565"/>
      <c r="G6" s="565"/>
      <c r="H6" s="567" t="s">
        <v>103</v>
      </c>
      <c r="I6" s="568"/>
      <c r="J6" s="567" t="s">
        <v>104</v>
      </c>
      <c r="K6" s="568"/>
      <c r="L6" s="567" t="s">
        <v>105</v>
      </c>
      <c r="M6" s="568"/>
      <c r="N6" s="567" t="s">
        <v>106</v>
      </c>
      <c r="O6" s="568"/>
      <c r="P6" s="571"/>
      <c r="Q6" s="572"/>
      <c r="R6" s="562"/>
      <c r="S6" s="562"/>
      <c r="T6" s="562"/>
      <c r="U6" s="559"/>
      <c r="V6" s="528"/>
    </row>
    <row r="7" spans="1:24" s="67" customFormat="1" ht="24" customHeight="1">
      <c r="A7" s="563"/>
      <c r="B7" s="563"/>
      <c r="C7" s="566"/>
      <c r="D7" s="566"/>
      <c r="E7" s="566"/>
      <c r="F7" s="566"/>
      <c r="G7" s="566"/>
      <c r="H7" s="437" t="s">
        <v>107</v>
      </c>
      <c r="I7" s="437" t="s">
        <v>12</v>
      </c>
      <c r="J7" s="437" t="s">
        <v>107</v>
      </c>
      <c r="K7" s="437" t="s">
        <v>12</v>
      </c>
      <c r="L7" s="437" t="s">
        <v>107</v>
      </c>
      <c r="M7" s="437" t="s">
        <v>12</v>
      </c>
      <c r="N7" s="437" t="s">
        <v>107</v>
      </c>
      <c r="O7" s="437" t="s">
        <v>12</v>
      </c>
      <c r="P7" s="437" t="s">
        <v>107</v>
      </c>
      <c r="Q7" s="437" t="s">
        <v>12</v>
      </c>
      <c r="R7" s="563"/>
      <c r="S7" s="563"/>
      <c r="T7" s="563"/>
      <c r="U7" s="560"/>
      <c r="V7" s="529"/>
    </row>
    <row r="8" spans="1:24" s="259" customFormat="1" ht="15.75">
      <c r="A8" s="438"/>
      <c r="B8" s="439"/>
      <c r="C8" s="440"/>
      <c r="D8" s="440"/>
      <c r="E8" s="440"/>
      <c r="F8" s="441"/>
      <c r="G8" s="440"/>
      <c r="H8" s="442"/>
      <c r="I8" s="442"/>
      <c r="J8" s="442"/>
      <c r="K8" s="442"/>
      <c r="L8" s="442"/>
      <c r="M8" s="442"/>
      <c r="N8" s="442"/>
      <c r="O8" s="442"/>
      <c r="P8" s="442"/>
      <c r="Q8" s="442"/>
      <c r="R8" s="443"/>
      <c r="S8" s="443"/>
      <c r="T8" s="443"/>
      <c r="U8" s="444"/>
      <c r="V8" s="530"/>
    </row>
    <row r="9" spans="1:24" ht="110.25" customHeight="1">
      <c r="A9" s="583" t="s">
        <v>1410</v>
      </c>
      <c r="B9" s="510" t="s">
        <v>1411</v>
      </c>
      <c r="C9" s="276" t="s">
        <v>1643</v>
      </c>
      <c r="D9" s="276" t="s">
        <v>1699</v>
      </c>
      <c r="E9" s="276" t="s">
        <v>1700</v>
      </c>
      <c r="F9" s="276" t="s">
        <v>1701</v>
      </c>
      <c r="G9" s="276" t="s">
        <v>1702</v>
      </c>
      <c r="H9" s="362">
        <v>0.25</v>
      </c>
      <c r="I9" s="363">
        <v>360000</v>
      </c>
      <c r="J9" s="362">
        <v>0.25</v>
      </c>
      <c r="K9" s="363">
        <v>475000</v>
      </c>
      <c r="L9" s="362">
        <v>0.25</v>
      </c>
      <c r="M9" s="363">
        <v>360000</v>
      </c>
      <c r="N9" s="362">
        <v>0.25</v>
      </c>
      <c r="O9" s="363">
        <v>475850</v>
      </c>
      <c r="P9" s="398">
        <f>H9+J9+L9+N9</f>
        <v>1</v>
      </c>
      <c r="Q9" s="399">
        <f>I9+K9+M9+O9</f>
        <v>1670850</v>
      </c>
      <c r="R9" s="276" t="s">
        <v>1703</v>
      </c>
      <c r="S9" s="276" t="s">
        <v>1704</v>
      </c>
      <c r="T9" s="276" t="s">
        <v>1705</v>
      </c>
      <c r="U9" s="276" t="s">
        <v>1706</v>
      </c>
      <c r="V9" s="531">
        <v>1670850</v>
      </c>
    </row>
    <row r="10" spans="1:24" ht="138.75" customHeight="1">
      <c r="A10" s="584"/>
      <c r="B10" s="510" t="s">
        <v>1412</v>
      </c>
      <c r="C10" s="276" t="s">
        <v>1643</v>
      </c>
      <c r="D10" s="276" t="s">
        <v>1707</v>
      </c>
      <c r="E10" s="276" t="s">
        <v>1708</v>
      </c>
      <c r="F10" s="276" t="s">
        <v>1709</v>
      </c>
      <c r="G10" s="276" t="s">
        <v>1710</v>
      </c>
      <c r="H10" s="362">
        <v>0.25</v>
      </c>
      <c r="I10" s="363">
        <v>5665.25</v>
      </c>
      <c r="J10" s="276">
        <v>25</v>
      </c>
      <c r="K10" s="363">
        <v>5665.25</v>
      </c>
      <c r="L10" s="276">
        <v>25</v>
      </c>
      <c r="M10" s="363">
        <v>5665.25</v>
      </c>
      <c r="N10" s="276">
        <v>25</v>
      </c>
      <c r="O10" s="363">
        <v>5665.25</v>
      </c>
      <c r="P10" s="398">
        <f>H10+J10+L10+N10</f>
        <v>75.25</v>
      </c>
      <c r="Q10" s="399">
        <f>I10+K10+M10+O10</f>
        <v>22661</v>
      </c>
      <c r="R10" s="276" t="s">
        <v>1711</v>
      </c>
      <c r="S10" s="276" t="s">
        <v>1712</v>
      </c>
      <c r="T10" s="276" t="s">
        <v>1713</v>
      </c>
      <c r="U10" s="276" t="s">
        <v>1714</v>
      </c>
      <c r="V10" s="532">
        <v>38661</v>
      </c>
      <c r="X10" s="525"/>
    </row>
    <row r="11" spans="1:24" s="365" customFormat="1" ht="95.25" customHeight="1">
      <c r="A11" s="585"/>
      <c r="B11" s="510" t="s">
        <v>1413</v>
      </c>
      <c r="C11" s="276" t="s">
        <v>1643</v>
      </c>
      <c r="D11" s="276" t="s">
        <v>1715</v>
      </c>
      <c r="E11" s="276" t="s">
        <v>1716</v>
      </c>
      <c r="F11" s="276" t="s">
        <v>1717</v>
      </c>
      <c r="G11" s="276" t="s">
        <v>1718</v>
      </c>
      <c r="H11" s="362">
        <v>0.6</v>
      </c>
      <c r="I11" s="363">
        <v>50622.2</v>
      </c>
      <c r="J11" s="362">
        <v>0.2</v>
      </c>
      <c r="K11" s="363">
        <v>22207.4</v>
      </c>
      <c r="L11" s="362">
        <v>0.1</v>
      </c>
      <c r="M11" s="363">
        <v>11103.7</v>
      </c>
      <c r="N11" s="362">
        <v>0.1</v>
      </c>
      <c r="O11" s="363">
        <v>11103.7</v>
      </c>
      <c r="P11" s="511">
        <v>0.1</v>
      </c>
      <c r="Q11" s="399">
        <f>I11+K11+M11+O11</f>
        <v>95037</v>
      </c>
      <c r="R11" s="276" t="s">
        <v>1719</v>
      </c>
      <c r="S11" s="276" t="s">
        <v>1720</v>
      </c>
      <c r="T11" s="276" t="s">
        <v>1721</v>
      </c>
      <c r="U11" s="276" t="s">
        <v>1722</v>
      </c>
      <c r="V11" s="532">
        <v>53137</v>
      </c>
    </row>
    <row r="12" spans="1:24" ht="123" customHeight="1">
      <c r="A12" s="583" t="s">
        <v>1414</v>
      </c>
      <c r="B12" s="510" t="s">
        <v>1416</v>
      </c>
      <c r="C12" s="276" t="s">
        <v>1643</v>
      </c>
      <c r="D12" s="276" t="s">
        <v>1755</v>
      </c>
      <c r="E12" s="276"/>
      <c r="F12" s="276" t="s">
        <v>1723</v>
      </c>
      <c r="G12" s="276" t="s">
        <v>1724</v>
      </c>
      <c r="H12" s="362">
        <v>0.15</v>
      </c>
      <c r="I12" s="363">
        <v>89831.4</v>
      </c>
      <c r="J12" s="362">
        <v>0.35</v>
      </c>
      <c r="K12" s="363">
        <v>209606.6</v>
      </c>
      <c r="L12" s="362">
        <v>0.25</v>
      </c>
      <c r="M12" s="363">
        <v>149719</v>
      </c>
      <c r="N12" s="362">
        <v>0.25</v>
      </c>
      <c r="O12" s="363">
        <v>149719</v>
      </c>
      <c r="P12" s="398">
        <f>H12+J12+L12+N12</f>
        <v>1</v>
      </c>
      <c r="Q12" s="399">
        <f>I12+K12+M12+O12</f>
        <v>598876</v>
      </c>
      <c r="R12" s="276" t="s">
        <v>1725</v>
      </c>
      <c r="S12" s="276" t="s">
        <v>1726</v>
      </c>
      <c r="T12" s="276" t="s">
        <v>1727</v>
      </c>
      <c r="U12" s="276" t="s">
        <v>1728</v>
      </c>
      <c r="V12" s="532">
        <v>598876</v>
      </c>
    </row>
    <row r="13" spans="1:24" ht="18.75" hidden="1" customHeight="1">
      <c r="A13" s="585"/>
      <c r="B13" s="510" t="s">
        <v>1417</v>
      </c>
      <c r="C13" s="276"/>
      <c r="D13" s="276"/>
      <c r="E13" s="276"/>
      <c r="F13" s="276"/>
      <c r="G13" s="276"/>
      <c r="H13" s="276"/>
      <c r="I13" s="363"/>
      <c r="J13" s="276"/>
      <c r="K13" s="363"/>
      <c r="L13" s="276"/>
      <c r="M13" s="363"/>
      <c r="N13" s="276"/>
      <c r="O13" s="363"/>
      <c r="P13" s="398">
        <f>H13+J13+L13+N13</f>
        <v>0</v>
      </c>
      <c r="Q13" s="399">
        <f>I13+K13+M13+O13</f>
        <v>0</v>
      </c>
      <c r="R13" s="276"/>
      <c r="S13" s="276"/>
      <c r="T13" s="276"/>
      <c r="U13" s="276"/>
      <c r="V13" s="532"/>
    </row>
    <row r="14" spans="1:24" ht="15.75">
      <c r="A14" s="297"/>
      <c r="B14" s="298"/>
      <c r="C14" s="297" t="s">
        <v>1408</v>
      </c>
      <c r="D14" s="298"/>
      <c r="E14" s="298"/>
      <c r="F14" s="298"/>
      <c r="G14" s="299"/>
      <c r="H14" s="263">
        <f t="shared" ref="H14:P14" si="0">SUM(H9:H13)</f>
        <v>1.25</v>
      </c>
      <c r="I14" s="232">
        <f t="shared" si="0"/>
        <v>506118.85</v>
      </c>
      <c r="J14" s="263">
        <f t="shared" si="0"/>
        <v>25.8</v>
      </c>
      <c r="K14" s="232">
        <f t="shared" si="0"/>
        <v>712479.25</v>
      </c>
      <c r="L14" s="263">
        <f t="shared" si="0"/>
        <v>25.6</v>
      </c>
      <c r="M14" s="232">
        <f t="shared" si="0"/>
        <v>526487.94999999995</v>
      </c>
      <c r="N14" s="263">
        <f t="shared" si="0"/>
        <v>25.6</v>
      </c>
      <c r="O14" s="232">
        <f t="shared" si="0"/>
        <v>642337.94999999995</v>
      </c>
      <c r="P14" s="232">
        <f t="shared" si="0"/>
        <v>77.349999999999994</v>
      </c>
      <c r="Q14" s="232">
        <f>SUM(Q9:Q12)</f>
        <v>2387424</v>
      </c>
      <c r="R14" s="263"/>
      <c r="S14" s="263"/>
      <c r="T14" s="263"/>
      <c r="U14" s="277"/>
      <c r="V14" s="532">
        <f>SUM(V9:V13)</f>
        <v>2361524</v>
      </c>
    </row>
    <row r="19" spans="3:17">
      <c r="C19" s="461"/>
      <c r="Q19" s="520"/>
    </row>
    <row r="20" spans="3:17">
      <c r="C20" s="461"/>
    </row>
    <row r="21" spans="3:17">
      <c r="C21" s="461"/>
    </row>
    <row r="22" spans="3:17">
      <c r="C22" s="461"/>
    </row>
    <row r="23" spans="3:17">
      <c r="C23" s="461"/>
    </row>
    <row r="24" spans="3:17">
      <c r="C24" s="461"/>
    </row>
    <row r="34" spans="22:22" s="259" customFormat="1" ht="12">
      <c r="V34" s="530"/>
    </row>
    <row r="35" spans="22:22" s="259" customFormat="1" ht="12">
      <c r="V35" s="530"/>
    </row>
    <row r="48" spans="22:22" s="259" customFormat="1" ht="12">
      <c r="V48" s="530"/>
    </row>
    <row r="49" spans="22:22" s="259" customFormat="1" ht="12">
      <c r="V49" s="530"/>
    </row>
  </sheetData>
  <mergeCells count="21">
    <mergeCell ref="A12:A13"/>
    <mergeCell ref="A9:A11"/>
    <mergeCell ref="A3:U3"/>
    <mergeCell ref="A5:A7"/>
    <mergeCell ref="B5:B7"/>
    <mergeCell ref="C5:C7"/>
    <mergeCell ref="E5:E7"/>
    <mergeCell ref="A4:U4"/>
    <mergeCell ref="F5:F7"/>
    <mergeCell ref="S5:S7"/>
    <mergeCell ref="L6:M6"/>
    <mergeCell ref="D5:D7"/>
    <mergeCell ref="T5:T7"/>
    <mergeCell ref="U5:U7"/>
    <mergeCell ref="P5:Q6"/>
    <mergeCell ref="R5:R7"/>
    <mergeCell ref="N6:O6"/>
    <mergeCell ref="G5:G7"/>
    <mergeCell ref="H5:O5"/>
    <mergeCell ref="J6:K6"/>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3">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3"/>
  <sheetViews>
    <sheetView topLeftCell="G1" workbookViewId="0">
      <pane ySplit="6" topLeftCell="A7" activePane="bottomLeft" state="frozen"/>
      <selection activeCell="R5" sqref="R5"/>
      <selection pane="bottomLeft" activeCell="P9" sqref="P9"/>
    </sheetView>
  </sheetViews>
  <sheetFormatPr baseColWidth="10" defaultRowHeight="15"/>
  <cols>
    <col min="1" max="2" width="21.7109375" customWidth="1"/>
    <col min="3" max="3" width="27.42578125" customWidth="1"/>
    <col min="4" max="4" width="27.42578125" style="461" customWidth="1"/>
    <col min="5" max="7" width="27.42578125" customWidth="1"/>
    <col min="8" max="8" width="15.28515625" customWidth="1"/>
    <col min="9" max="9" width="14.140625" style="233" customWidth="1"/>
    <col min="10" max="10" width="15.28515625" customWidth="1"/>
    <col min="11" max="11" width="18.85546875" style="233" customWidth="1"/>
    <col min="13" max="13" width="16" style="233" customWidth="1"/>
    <col min="14" max="14" width="14.28515625" style="520" customWidth="1"/>
    <col min="15" max="15" width="11.5703125" style="233"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283"/>
      <c r="C1" s="504" t="s">
        <v>1644</v>
      </c>
      <c r="D1" s="283"/>
      <c r="E1" s="283"/>
      <c r="F1" s="283"/>
      <c r="H1" s="283" t="s">
        <v>1418</v>
      </c>
      <c r="J1" s="283"/>
      <c r="K1" s="283"/>
      <c r="L1" s="283"/>
      <c r="M1" s="283"/>
      <c r="N1" s="514"/>
      <c r="O1" s="283"/>
      <c r="P1" s="283"/>
      <c r="Q1" s="283"/>
      <c r="R1" s="283"/>
      <c r="S1" s="283"/>
      <c r="T1" s="283"/>
      <c r="U1" s="283"/>
      <c r="V1" s="283"/>
    </row>
    <row r="2" spans="1:22" s="365" customFormat="1" ht="18.75">
      <c r="A2" s="365" t="s">
        <v>1346</v>
      </c>
      <c r="B2" s="283"/>
      <c r="C2" s="283"/>
      <c r="D2" s="283"/>
      <c r="E2" s="283"/>
      <c r="F2" s="283"/>
      <c r="H2" s="283"/>
      <c r="I2" s="233"/>
      <c r="J2" s="283"/>
      <c r="K2" s="283"/>
      <c r="L2" s="283"/>
      <c r="M2" s="283"/>
      <c r="N2" s="514"/>
      <c r="O2" s="283"/>
      <c r="P2" s="283"/>
      <c r="Q2" s="283"/>
      <c r="R2" s="283"/>
      <c r="S2" s="283"/>
      <c r="T2" s="283"/>
      <c r="U2" s="283"/>
      <c r="V2" s="283"/>
    </row>
    <row r="3" spans="1:22">
      <c r="A3" s="268" t="s">
        <v>1421</v>
      </c>
      <c r="B3" s="268"/>
      <c r="C3" s="268"/>
      <c r="D3" s="268"/>
      <c r="E3" s="268"/>
      <c r="F3" s="268"/>
      <c r="G3" s="268"/>
      <c r="H3" s="268"/>
      <c r="I3" s="268"/>
      <c r="J3" s="268"/>
      <c r="K3" s="268"/>
      <c r="L3" s="268"/>
      <c r="M3" s="268"/>
      <c r="N3" s="515"/>
      <c r="O3" s="268"/>
      <c r="P3" s="268"/>
      <c r="Q3" s="268"/>
      <c r="R3" s="268"/>
      <c r="S3" s="268"/>
      <c r="T3" s="268"/>
      <c r="U3" s="268"/>
      <c r="V3" s="268"/>
    </row>
    <row r="4" spans="1:22" ht="1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101</v>
      </c>
      <c r="S4" s="561" t="s">
        <v>102</v>
      </c>
      <c r="T4" s="561" t="s">
        <v>109</v>
      </c>
      <c r="U4" s="561" t="s">
        <v>108</v>
      </c>
      <c r="V4" s="558" t="s">
        <v>88</v>
      </c>
    </row>
    <row r="5" spans="1:22"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62"/>
      <c r="V5" s="559"/>
    </row>
    <row r="6" spans="1:22" ht="25.5">
      <c r="A6" s="563"/>
      <c r="B6" s="563"/>
      <c r="C6" s="566"/>
      <c r="D6" s="566"/>
      <c r="E6" s="566"/>
      <c r="F6" s="566"/>
      <c r="G6" s="566"/>
      <c r="H6" s="437" t="s">
        <v>107</v>
      </c>
      <c r="I6" s="437" t="s">
        <v>12</v>
      </c>
      <c r="J6" s="437" t="s">
        <v>107</v>
      </c>
      <c r="K6" s="437" t="s">
        <v>12</v>
      </c>
      <c r="L6" s="437" t="s">
        <v>107</v>
      </c>
      <c r="M6" s="437" t="s">
        <v>12</v>
      </c>
      <c r="N6" s="516" t="s">
        <v>107</v>
      </c>
      <c r="O6" s="437" t="s">
        <v>12</v>
      </c>
      <c r="P6" s="437" t="s">
        <v>107</v>
      </c>
      <c r="Q6" s="437" t="s">
        <v>12</v>
      </c>
      <c r="R6" s="563"/>
      <c r="S6" s="563"/>
      <c r="T6" s="563"/>
      <c r="U6" s="563"/>
      <c r="V6" s="560"/>
    </row>
    <row r="7" spans="1:22" s="365" customFormat="1" ht="15.75">
      <c r="A7" s="438"/>
      <c r="B7" s="439"/>
      <c r="C7" s="440"/>
      <c r="D7" s="440"/>
      <c r="E7" s="440"/>
      <c r="F7" s="441"/>
      <c r="G7" s="440"/>
      <c r="H7" s="442"/>
      <c r="I7" s="442"/>
      <c r="J7" s="442"/>
      <c r="K7" s="442"/>
      <c r="L7" s="442"/>
      <c r="M7" s="442"/>
      <c r="N7" s="517"/>
      <c r="O7" s="442"/>
      <c r="P7" s="442"/>
      <c r="Q7" s="442"/>
      <c r="R7" s="443"/>
      <c r="S7" s="443"/>
      <c r="T7" s="443"/>
      <c r="U7" s="443"/>
      <c r="V7" s="444"/>
    </row>
    <row r="8" spans="1:22" ht="84" customHeight="1">
      <c r="A8" s="510" t="s">
        <v>1419</v>
      </c>
      <c r="B8" s="510" t="s">
        <v>1420</v>
      </c>
      <c r="C8" s="325" t="s">
        <v>1644</v>
      </c>
      <c r="D8" s="325" t="s">
        <v>1758</v>
      </c>
      <c r="E8" s="325" t="s">
        <v>1757</v>
      </c>
      <c r="F8" s="325" t="s">
        <v>1729</v>
      </c>
      <c r="G8" s="325" t="s">
        <v>1730</v>
      </c>
      <c r="H8" s="355">
        <v>0.6</v>
      </c>
      <c r="I8" s="356">
        <v>162647.4</v>
      </c>
      <c r="J8" s="355"/>
      <c r="K8" s="356"/>
      <c r="L8" s="355">
        <v>0.4</v>
      </c>
      <c r="M8" s="518">
        <v>108431.6</v>
      </c>
      <c r="N8" s="355"/>
      <c r="O8" s="356"/>
      <c r="P8" s="512">
        <f>H8+J8+L8+N8</f>
        <v>1</v>
      </c>
      <c r="Q8" s="399">
        <f>I8+K8+M8+O8</f>
        <v>271079</v>
      </c>
      <c r="R8" s="325"/>
      <c r="S8" s="325" t="s">
        <v>1731</v>
      </c>
      <c r="T8" s="325" t="s">
        <v>1732</v>
      </c>
      <c r="U8" s="325" t="s">
        <v>1733</v>
      </c>
      <c r="V8" s="325" t="s">
        <v>1734</v>
      </c>
    </row>
    <row r="9" spans="1:22" ht="15.6" customHeight="1">
      <c r="A9" s="291"/>
      <c r="B9" s="292"/>
      <c r="C9" s="291" t="s">
        <v>1515</v>
      </c>
      <c r="D9" s="292"/>
      <c r="E9" s="292"/>
      <c r="F9" s="292"/>
      <c r="G9" s="293"/>
      <c r="H9" s="524">
        <f t="shared" ref="H9:Q9" si="0">SUM(H8:H8)</f>
        <v>0.6</v>
      </c>
      <c r="I9" s="235">
        <f t="shared" si="0"/>
        <v>162647.4</v>
      </c>
      <c r="J9" s="286">
        <f t="shared" si="0"/>
        <v>0</v>
      </c>
      <c r="K9" s="235">
        <f t="shared" si="0"/>
        <v>0</v>
      </c>
      <c r="L9" s="524">
        <f t="shared" si="0"/>
        <v>0.4</v>
      </c>
      <c r="M9" s="235">
        <f t="shared" si="0"/>
        <v>108431.6</v>
      </c>
      <c r="N9" s="519">
        <f t="shared" si="0"/>
        <v>0</v>
      </c>
      <c r="O9" s="235">
        <f t="shared" si="0"/>
        <v>0</v>
      </c>
      <c r="P9" s="524">
        <f t="shared" si="0"/>
        <v>1</v>
      </c>
      <c r="Q9" s="235">
        <f t="shared" si="0"/>
        <v>271079</v>
      </c>
      <c r="R9" s="263"/>
      <c r="S9" s="263"/>
      <c r="T9" s="263"/>
      <c r="U9" s="263"/>
      <c r="V9" s="263"/>
    </row>
    <row r="13" spans="1:22">
      <c r="Q13" s="535"/>
      <c r="S13" s="461"/>
    </row>
    <row r="14" spans="1:22" ht="17.25">
      <c r="Q14" s="536"/>
      <c r="S14" s="461"/>
    </row>
    <row r="15" spans="1:22">
      <c r="Q15" s="535"/>
    </row>
    <row r="16" spans="1:22">
      <c r="Q16" s="535"/>
    </row>
    <row r="17" spans="16:19">
      <c r="Q17" s="535"/>
    </row>
    <row r="18" spans="16:19">
      <c r="Q18" s="535"/>
    </row>
    <row r="19" spans="16:19">
      <c r="Q19" s="535"/>
    </row>
    <row r="20" spans="16:19">
      <c r="P20" s="461"/>
      <c r="Q20" s="535"/>
      <c r="S20" s="461"/>
    </row>
    <row r="21" spans="16:19">
      <c r="P21" s="461"/>
      <c r="Q21" s="535"/>
      <c r="S21" s="461"/>
    </row>
    <row r="22" spans="16:19">
      <c r="Q22" s="535"/>
      <c r="S22" s="461"/>
    </row>
    <row r="23" spans="16:19">
      <c r="Q23" s="535"/>
    </row>
  </sheetData>
  <mergeCells count="18">
    <mergeCell ref="G4:G6"/>
    <mergeCell ref="F4:F6"/>
    <mergeCell ref="A4:A6"/>
    <mergeCell ref="B4:B6"/>
    <mergeCell ref="C4:C6"/>
    <mergeCell ref="D4:D6"/>
    <mergeCell ref="E4:E6"/>
    <mergeCell ref="U4:U6"/>
    <mergeCell ref="V4:V6"/>
    <mergeCell ref="H5:I5"/>
    <mergeCell ref="J5:K5"/>
    <mergeCell ref="L5:M5"/>
    <mergeCell ref="N5:O5"/>
    <mergeCell ref="H4:O4"/>
    <mergeCell ref="P4:Q5"/>
    <mergeCell ref="R4:R6"/>
    <mergeCell ref="S4:S6"/>
    <mergeCell ref="T4:T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workbookViewId="0">
      <pane ySplit="7" topLeftCell="A8" activePane="bottomLeft" state="frozen"/>
      <selection activeCell="A7" sqref="A7"/>
      <selection pane="bottomLeft" activeCell="C15" sqref="C15"/>
    </sheetView>
  </sheetViews>
  <sheetFormatPr baseColWidth="10" defaultRowHeight="15"/>
  <cols>
    <col min="1" max="1" width="21.7109375" customWidth="1"/>
    <col min="2" max="2" width="26.28515625" customWidth="1"/>
    <col min="3" max="3" width="27.42578125" customWidth="1"/>
    <col min="4" max="4" width="27.42578125" style="461"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c r="B1" s="241"/>
      <c r="C1" s="505" t="s">
        <v>1645</v>
      </c>
      <c r="D1" s="505" t="s">
        <v>1646</v>
      </c>
      <c r="E1" s="241"/>
      <c r="F1" s="241"/>
      <c r="G1" s="241"/>
      <c r="H1" s="290" t="s">
        <v>1352</v>
      </c>
      <c r="K1" s="241"/>
      <c r="L1" s="241"/>
      <c r="M1" s="241"/>
      <c r="N1" s="241"/>
      <c r="O1" s="241"/>
      <c r="P1" s="241"/>
      <c r="Q1" s="241"/>
      <c r="R1" s="241"/>
      <c r="S1" s="241"/>
      <c r="T1" s="241"/>
      <c r="U1" s="241"/>
      <c r="V1" s="241"/>
    </row>
    <row r="2" spans="1:22" ht="18" customHeight="1">
      <c r="B2" s="241"/>
      <c r="C2" s="241"/>
      <c r="D2" s="241"/>
      <c r="E2" s="241"/>
      <c r="F2" s="241"/>
      <c r="G2" s="241"/>
      <c r="H2" s="290"/>
      <c r="K2" s="241"/>
      <c r="L2" s="241"/>
      <c r="M2" s="241"/>
      <c r="N2" s="241"/>
      <c r="O2" s="241"/>
      <c r="P2" s="241"/>
      <c r="Q2" s="241"/>
      <c r="R2" s="241"/>
      <c r="S2" s="241"/>
      <c r="T2" s="241"/>
      <c r="U2" s="241"/>
      <c r="V2" s="241"/>
    </row>
    <row r="3" spans="1:22" ht="18" customHeight="1">
      <c r="A3" s="315" t="s">
        <v>1345</v>
      </c>
      <c r="B3" s="241"/>
      <c r="C3" s="241"/>
      <c r="D3" s="241"/>
      <c r="E3" s="241"/>
      <c r="F3" s="241"/>
      <c r="G3" s="241"/>
      <c r="H3" s="290"/>
      <c r="K3" s="241"/>
      <c r="L3" s="241"/>
      <c r="M3" s="241"/>
      <c r="N3" s="241"/>
      <c r="O3" s="241"/>
      <c r="P3" s="241"/>
      <c r="Q3" s="241"/>
      <c r="R3" s="241"/>
      <c r="S3" s="241"/>
      <c r="T3" s="241"/>
      <c r="U3" s="241"/>
      <c r="V3" s="241"/>
    </row>
    <row r="4" spans="1:22" ht="33" customHeight="1">
      <c r="A4" s="606" t="s">
        <v>1351</v>
      </c>
      <c r="B4" s="606"/>
      <c r="C4" s="606"/>
      <c r="D4" s="606"/>
      <c r="E4" s="606"/>
      <c r="F4" s="606"/>
      <c r="G4" s="606"/>
      <c r="H4" s="606"/>
      <c r="I4" s="606"/>
      <c r="J4" s="606"/>
      <c r="K4" s="606"/>
      <c r="L4" s="606"/>
      <c r="M4" s="606"/>
      <c r="N4" s="606"/>
      <c r="O4" s="606"/>
      <c r="P4" s="606"/>
      <c r="Q4" s="606"/>
      <c r="R4" s="606"/>
      <c r="S4" s="606"/>
      <c r="T4" s="606"/>
      <c r="U4" s="606"/>
      <c r="V4" s="606"/>
    </row>
    <row r="5" spans="1:22" ht="14.45" customHeight="1">
      <c r="A5" s="562" t="s">
        <v>96</v>
      </c>
      <c r="B5" s="561" t="s">
        <v>110</v>
      </c>
      <c r="C5" s="564" t="s">
        <v>1536</v>
      </c>
      <c r="D5" s="564" t="s">
        <v>1537</v>
      </c>
      <c r="E5" s="564" t="s">
        <v>86</v>
      </c>
      <c r="F5" s="564" t="s">
        <v>391</v>
      </c>
      <c r="G5" s="564" t="s">
        <v>87</v>
      </c>
      <c r="H5" s="567" t="s">
        <v>99</v>
      </c>
      <c r="I5" s="573"/>
      <c r="J5" s="573"/>
      <c r="K5" s="573"/>
      <c r="L5" s="573"/>
      <c r="M5" s="573"/>
      <c r="N5" s="573"/>
      <c r="O5" s="568"/>
      <c r="P5" s="569" t="s">
        <v>100</v>
      </c>
      <c r="Q5" s="570"/>
      <c r="R5" s="561" t="s">
        <v>101</v>
      </c>
      <c r="S5" s="561" t="s">
        <v>102</v>
      </c>
      <c r="T5" s="561" t="s">
        <v>109</v>
      </c>
      <c r="U5" s="561" t="s">
        <v>108</v>
      </c>
      <c r="V5" s="558" t="s">
        <v>88</v>
      </c>
    </row>
    <row r="6" spans="1:22" ht="14.45" customHeight="1">
      <c r="A6" s="562"/>
      <c r="B6" s="562"/>
      <c r="C6" s="565"/>
      <c r="D6" s="565"/>
      <c r="E6" s="565"/>
      <c r="F6" s="565"/>
      <c r="G6" s="565"/>
      <c r="H6" s="567" t="s">
        <v>103</v>
      </c>
      <c r="I6" s="568"/>
      <c r="J6" s="567" t="s">
        <v>104</v>
      </c>
      <c r="K6" s="568"/>
      <c r="L6" s="567" t="s">
        <v>105</v>
      </c>
      <c r="M6" s="568"/>
      <c r="N6" s="567" t="s">
        <v>106</v>
      </c>
      <c r="O6" s="568"/>
      <c r="P6" s="571"/>
      <c r="Q6" s="572"/>
      <c r="R6" s="562"/>
      <c r="S6" s="562"/>
      <c r="T6" s="562"/>
      <c r="U6" s="562"/>
      <c r="V6" s="559"/>
    </row>
    <row r="7" spans="1:22" ht="25.5">
      <c r="A7" s="563"/>
      <c r="B7" s="563"/>
      <c r="C7" s="566"/>
      <c r="D7" s="566"/>
      <c r="E7" s="566"/>
      <c r="F7" s="566"/>
      <c r="G7" s="566"/>
      <c r="H7" s="437" t="s">
        <v>107</v>
      </c>
      <c r="I7" s="437" t="s">
        <v>12</v>
      </c>
      <c r="J7" s="437" t="s">
        <v>107</v>
      </c>
      <c r="K7" s="437" t="s">
        <v>12</v>
      </c>
      <c r="L7" s="437" t="s">
        <v>107</v>
      </c>
      <c r="M7" s="437" t="s">
        <v>12</v>
      </c>
      <c r="N7" s="437" t="s">
        <v>107</v>
      </c>
      <c r="O7" s="437" t="s">
        <v>12</v>
      </c>
      <c r="P7" s="437" t="s">
        <v>107</v>
      </c>
      <c r="Q7" s="437" t="s">
        <v>12</v>
      </c>
      <c r="R7" s="563"/>
      <c r="S7" s="563"/>
      <c r="T7" s="563"/>
      <c r="U7" s="563"/>
      <c r="V7" s="560"/>
    </row>
    <row r="8" spans="1:22" ht="15.6" customHeight="1">
      <c r="A8" s="438"/>
      <c r="B8" s="439"/>
      <c r="C8" s="440"/>
      <c r="D8" s="440"/>
      <c r="E8" s="440"/>
      <c r="F8" s="441"/>
      <c r="G8" s="440"/>
      <c r="H8" s="442"/>
      <c r="I8" s="442"/>
      <c r="J8" s="442"/>
      <c r="K8" s="442"/>
      <c r="L8" s="442"/>
      <c r="M8" s="442"/>
      <c r="N8" s="442"/>
      <c r="O8" s="442"/>
      <c r="P8" s="442"/>
      <c r="Q8" s="442"/>
      <c r="R8" s="443"/>
      <c r="S8" s="443"/>
      <c r="T8" s="443"/>
      <c r="U8" s="443"/>
      <c r="V8" s="444"/>
    </row>
    <row r="9" spans="1:22" ht="15.75">
      <c r="A9" s="607" t="s">
        <v>1422</v>
      </c>
      <c r="B9" s="574" t="s">
        <v>1423</v>
      </c>
      <c r="C9" s="325"/>
      <c r="D9" s="325"/>
      <c r="E9" s="325"/>
      <c r="F9" s="325"/>
      <c r="G9" s="325"/>
      <c r="H9" s="351"/>
      <c r="I9" s="354"/>
      <c r="J9" s="351"/>
      <c r="K9" s="354"/>
      <c r="L9" s="351"/>
      <c r="M9" s="354"/>
      <c r="N9" s="351"/>
      <c r="O9" s="354"/>
      <c r="P9" s="401">
        <f t="shared" ref="P9:Q20" si="0">H9+J9+L9+N9</f>
        <v>0</v>
      </c>
      <c r="Q9" s="399">
        <f t="shared" si="0"/>
        <v>0</v>
      </c>
      <c r="R9" s="325"/>
      <c r="S9" s="325"/>
      <c r="T9" s="325"/>
      <c r="U9" s="325"/>
      <c r="V9" s="325"/>
    </row>
    <row r="10" spans="1:22" ht="15.75">
      <c r="A10" s="608"/>
      <c r="B10" s="575"/>
      <c r="C10" s="325"/>
      <c r="D10" s="325"/>
      <c r="E10" s="325"/>
      <c r="F10" s="325"/>
      <c r="G10" s="325"/>
      <c r="H10" s="351"/>
      <c r="I10" s="354"/>
      <c r="J10" s="351"/>
      <c r="K10" s="354"/>
      <c r="L10" s="351"/>
      <c r="M10" s="354"/>
      <c r="N10" s="351"/>
      <c r="O10" s="354"/>
      <c r="P10" s="401">
        <f t="shared" si="0"/>
        <v>0</v>
      </c>
      <c r="Q10" s="399">
        <f t="shared" si="0"/>
        <v>0</v>
      </c>
      <c r="R10" s="325"/>
      <c r="S10" s="325"/>
      <c r="T10" s="325"/>
      <c r="U10" s="325"/>
      <c r="V10" s="325"/>
    </row>
    <row r="11" spans="1:22" ht="15.75">
      <c r="A11" s="608"/>
      <c r="B11" s="575"/>
      <c r="C11" s="325"/>
      <c r="D11" s="325"/>
      <c r="E11" s="325"/>
      <c r="F11" s="325"/>
      <c r="G11" s="325"/>
      <c r="H11" s="351"/>
      <c r="I11" s="354"/>
      <c r="J11" s="351"/>
      <c r="K11" s="354"/>
      <c r="L11" s="351"/>
      <c r="M11" s="354"/>
      <c r="N11" s="351"/>
      <c r="O11" s="354"/>
      <c r="P11" s="401">
        <f t="shared" si="0"/>
        <v>0</v>
      </c>
      <c r="Q11" s="399">
        <f t="shared" si="0"/>
        <v>0</v>
      </c>
      <c r="R11" s="325"/>
      <c r="S11" s="325"/>
      <c r="T11" s="325"/>
      <c r="U11" s="325"/>
      <c r="V11" s="325"/>
    </row>
    <row r="12" spans="1:22" ht="15.75">
      <c r="A12" s="608"/>
      <c r="B12" s="575"/>
      <c r="C12" s="325"/>
      <c r="D12" s="325"/>
      <c r="E12" s="325"/>
      <c r="F12" s="325"/>
      <c r="G12" s="325"/>
      <c r="H12" s="351"/>
      <c r="I12" s="354"/>
      <c r="J12" s="351"/>
      <c r="K12" s="354"/>
      <c r="L12" s="351"/>
      <c r="M12" s="354"/>
      <c r="N12" s="351"/>
      <c r="O12" s="354"/>
      <c r="P12" s="401">
        <f t="shared" si="0"/>
        <v>0</v>
      </c>
      <c r="Q12" s="399">
        <f t="shared" si="0"/>
        <v>0</v>
      </c>
      <c r="R12" s="325"/>
      <c r="S12" s="325"/>
      <c r="T12" s="325"/>
      <c r="U12" s="325"/>
      <c r="V12" s="72"/>
    </row>
    <row r="13" spans="1:22" ht="15.75">
      <c r="A13" s="608"/>
      <c r="B13" s="575"/>
      <c r="C13" s="325"/>
      <c r="D13" s="325"/>
      <c r="E13" s="325"/>
      <c r="F13" s="325"/>
      <c r="G13" s="276"/>
      <c r="H13" s="357"/>
      <c r="I13" s="354"/>
      <c r="J13" s="357"/>
      <c r="K13" s="354"/>
      <c r="L13" s="357"/>
      <c r="M13" s="354"/>
      <c r="N13" s="357"/>
      <c r="O13" s="354"/>
      <c r="P13" s="401">
        <f t="shared" si="0"/>
        <v>0</v>
      </c>
      <c r="Q13" s="399">
        <f t="shared" si="0"/>
        <v>0</v>
      </c>
      <c r="R13" s="325"/>
      <c r="S13" s="325"/>
      <c r="T13" s="325"/>
      <c r="U13" s="325"/>
      <c r="V13" s="276"/>
    </row>
    <row r="14" spans="1:22" ht="15.75">
      <c r="A14" s="608"/>
      <c r="B14" s="575"/>
      <c r="C14" s="325"/>
      <c r="D14" s="325"/>
      <c r="E14" s="325"/>
      <c r="F14" s="325"/>
      <c r="G14" s="325"/>
      <c r="H14" s="351"/>
      <c r="I14" s="354"/>
      <c r="J14" s="351"/>
      <c r="K14" s="354"/>
      <c r="L14" s="351"/>
      <c r="M14" s="354"/>
      <c r="N14" s="351"/>
      <c r="O14" s="354"/>
      <c r="P14" s="401">
        <f t="shared" si="0"/>
        <v>0</v>
      </c>
      <c r="Q14" s="399">
        <f t="shared" si="0"/>
        <v>0</v>
      </c>
      <c r="R14" s="325"/>
      <c r="S14" s="325"/>
      <c r="T14" s="325"/>
      <c r="U14" s="325"/>
      <c r="V14" s="325"/>
    </row>
    <row r="15" spans="1:22" ht="15.75">
      <c r="A15" s="608"/>
      <c r="B15" s="575"/>
      <c r="C15" s="325"/>
      <c r="D15" s="325"/>
      <c r="E15" s="325"/>
      <c r="F15" s="325"/>
      <c r="G15" s="73"/>
      <c r="H15" s="351"/>
      <c r="I15" s="354"/>
      <c r="J15" s="351"/>
      <c r="K15" s="354"/>
      <c r="L15" s="351"/>
      <c r="M15" s="354"/>
      <c r="N15" s="351"/>
      <c r="O15" s="354"/>
      <c r="P15" s="401">
        <f t="shared" si="0"/>
        <v>0</v>
      </c>
      <c r="Q15" s="399">
        <f t="shared" si="0"/>
        <v>0</v>
      </c>
      <c r="R15" s="325"/>
      <c r="S15" s="325"/>
      <c r="T15" s="325"/>
      <c r="U15" s="325"/>
      <c r="V15" s="325"/>
    </row>
    <row r="16" spans="1:22" ht="15.75">
      <c r="A16" s="608"/>
      <c r="B16" s="575"/>
      <c r="C16" s="325"/>
      <c r="D16" s="325"/>
      <c r="E16" s="325"/>
      <c r="F16" s="325"/>
      <c r="G16" s="325"/>
      <c r="H16" s="351"/>
      <c r="I16" s="354"/>
      <c r="J16" s="351"/>
      <c r="K16" s="354"/>
      <c r="L16" s="351"/>
      <c r="M16" s="354"/>
      <c r="N16" s="351"/>
      <c r="O16" s="354"/>
      <c r="P16" s="401">
        <f t="shared" si="0"/>
        <v>0</v>
      </c>
      <c r="Q16" s="399">
        <f t="shared" si="0"/>
        <v>0</v>
      </c>
      <c r="R16" s="325"/>
      <c r="S16" s="325"/>
      <c r="T16" s="325"/>
      <c r="U16" s="325"/>
      <c r="V16" s="325"/>
    </row>
    <row r="17" spans="1:22" ht="15.75">
      <c r="A17" s="608"/>
      <c r="B17" s="575"/>
      <c r="C17" s="325"/>
      <c r="D17" s="325"/>
      <c r="E17" s="325"/>
      <c r="F17" s="325"/>
      <c r="G17" s="325"/>
      <c r="H17" s="357"/>
      <c r="I17" s="354"/>
      <c r="J17" s="357"/>
      <c r="K17" s="354"/>
      <c r="L17" s="357"/>
      <c r="M17" s="354"/>
      <c r="N17" s="357"/>
      <c r="O17" s="354"/>
      <c r="P17" s="401">
        <f t="shared" si="0"/>
        <v>0</v>
      </c>
      <c r="Q17" s="399">
        <f t="shared" si="0"/>
        <v>0</v>
      </c>
      <c r="R17" s="351"/>
      <c r="S17" s="351"/>
      <c r="T17" s="351"/>
      <c r="U17" s="351"/>
      <c r="V17" s="325"/>
    </row>
    <row r="18" spans="1:22" ht="15.75">
      <c r="A18" s="608"/>
      <c r="B18" s="575"/>
      <c r="C18" s="325"/>
      <c r="D18" s="325"/>
      <c r="E18" s="325"/>
      <c r="F18" s="325"/>
      <c r="G18" s="325"/>
      <c r="H18" s="351"/>
      <c r="I18" s="354"/>
      <c r="J18" s="351"/>
      <c r="K18" s="354"/>
      <c r="L18" s="351"/>
      <c r="M18" s="354"/>
      <c r="N18" s="351"/>
      <c r="O18" s="354"/>
      <c r="P18" s="402">
        <f t="shared" si="0"/>
        <v>0</v>
      </c>
      <c r="Q18" s="403">
        <f t="shared" si="0"/>
        <v>0</v>
      </c>
      <c r="R18" s="325"/>
      <c r="S18" s="325"/>
      <c r="T18" s="325"/>
      <c r="U18" s="325"/>
      <c r="V18" s="325"/>
    </row>
    <row r="19" spans="1:22" ht="15.75">
      <c r="A19" s="608"/>
      <c r="B19" s="575"/>
      <c r="C19" s="325"/>
      <c r="D19" s="325"/>
      <c r="E19" s="325"/>
      <c r="F19" s="325"/>
      <c r="G19" s="325"/>
      <c r="H19" s="351"/>
      <c r="I19" s="354"/>
      <c r="J19" s="351"/>
      <c r="K19" s="354"/>
      <c r="L19" s="351"/>
      <c r="M19" s="354"/>
      <c r="N19" s="351"/>
      <c r="O19" s="354"/>
      <c r="P19" s="402">
        <f t="shared" si="0"/>
        <v>0</v>
      </c>
      <c r="Q19" s="403">
        <f t="shared" si="0"/>
        <v>0</v>
      </c>
      <c r="R19" s="325"/>
      <c r="S19" s="325"/>
      <c r="T19" s="325"/>
      <c r="U19" s="325"/>
      <c r="V19" s="366"/>
    </row>
    <row r="20" spans="1:22" ht="15.75">
      <c r="A20" s="609"/>
      <c r="B20" s="576"/>
      <c r="C20" s="325"/>
      <c r="D20" s="325"/>
      <c r="E20" s="325"/>
      <c r="F20" s="325"/>
      <c r="G20" s="325"/>
      <c r="H20" s="351"/>
      <c r="I20" s="354"/>
      <c r="J20" s="351"/>
      <c r="K20" s="354"/>
      <c r="L20" s="351"/>
      <c r="M20" s="354"/>
      <c r="N20" s="351"/>
      <c r="O20" s="354"/>
      <c r="P20" s="401">
        <f t="shared" si="0"/>
        <v>0</v>
      </c>
      <c r="Q20" s="399">
        <f t="shared" si="0"/>
        <v>0</v>
      </c>
      <c r="R20" s="351"/>
      <c r="S20" s="351"/>
      <c r="T20" s="351"/>
      <c r="U20" s="351"/>
      <c r="V20" s="325"/>
    </row>
    <row r="21" spans="1:22" ht="15.6" customHeight="1">
      <c r="A21" s="300"/>
      <c r="B21" s="242"/>
      <c r="C21" s="300" t="s">
        <v>115</v>
      </c>
      <c r="D21" s="300"/>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c r="C23" s="461"/>
    </row>
    <row r="24" spans="1:22">
      <c r="C24" s="461"/>
    </row>
  </sheetData>
  <mergeCells count="21">
    <mergeCell ref="B9:B20"/>
    <mergeCell ref="A4:V4"/>
    <mergeCell ref="A9:A20"/>
    <mergeCell ref="G5:G7"/>
    <mergeCell ref="E5:E7"/>
    <mergeCell ref="C5:C7"/>
    <mergeCell ref="A5:A7"/>
    <mergeCell ref="F5:F7"/>
    <mergeCell ref="H5:O5"/>
    <mergeCell ref="R5:R7"/>
    <mergeCell ref="S5:S7"/>
    <mergeCell ref="H6:I6"/>
    <mergeCell ref="J6:K6"/>
    <mergeCell ref="L6:M6"/>
    <mergeCell ref="N6:O6"/>
    <mergeCell ref="T5:T7"/>
    <mergeCell ref="U5:U7"/>
    <mergeCell ref="V5:V7"/>
    <mergeCell ref="P5:Q6"/>
    <mergeCell ref="D5:D7"/>
    <mergeCell ref="B5:B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workbookViewId="0">
      <pane ySplit="6" topLeftCell="A7" activePane="bottomLeft" state="frozen"/>
      <selection activeCell="R7" sqref="R7"/>
      <selection pane="bottomLeft" activeCell="D14" sqref="D14"/>
    </sheetView>
  </sheetViews>
  <sheetFormatPr baseColWidth="10" defaultRowHeight="15"/>
  <cols>
    <col min="1" max="1" width="34" customWidth="1"/>
    <col min="2" max="2" width="35.7109375" customWidth="1"/>
    <col min="3" max="3" width="27.42578125" customWidth="1"/>
    <col min="4" max="4" width="27.42578125" style="461"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14" t="s">
        <v>1343</v>
      </c>
      <c r="B1" s="614"/>
      <c r="C1" s="614"/>
      <c r="D1" s="614"/>
      <c r="E1" s="614"/>
      <c r="F1" s="614"/>
      <c r="G1" s="614"/>
      <c r="H1" s="614"/>
      <c r="I1" s="614"/>
      <c r="J1" s="614"/>
      <c r="K1" s="614"/>
      <c r="L1" s="614"/>
      <c r="M1" s="614"/>
      <c r="N1" s="614"/>
      <c r="O1" s="614"/>
      <c r="P1" s="614"/>
      <c r="Q1" s="614"/>
      <c r="R1" s="614"/>
      <c r="S1" s="614"/>
      <c r="T1" s="614"/>
      <c r="U1" s="614"/>
      <c r="V1" s="505" t="s">
        <v>1690</v>
      </c>
      <c r="W1" s="505" t="s">
        <v>1691</v>
      </c>
      <c r="X1" s="505" t="s">
        <v>1692</v>
      </c>
      <c r="Y1" s="505" t="s">
        <v>1693</v>
      </c>
      <c r="Z1" s="505" t="s">
        <v>1694</v>
      </c>
      <c r="AA1" s="505" t="s">
        <v>1695</v>
      </c>
      <c r="AB1" s="505" t="s">
        <v>1696</v>
      </c>
    </row>
    <row r="2" spans="1:28">
      <c r="A2" s="615" t="s">
        <v>1424</v>
      </c>
      <c r="B2" s="615"/>
      <c r="C2" s="615"/>
      <c r="D2" s="615"/>
      <c r="E2" s="615"/>
      <c r="F2" s="615"/>
      <c r="G2" s="615"/>
      <c r="H2" s="615"/>
      <c r="I2" s="615"/>
      <c r="J2" s="615"/>
      <c r="K2" s="615"/>
      <c r="L2" s="615"/>
      <c r="M2" s="615"/>
      <c r="N2" s="615"/>
      <c r="O2" s="615"/>
      <c r="P2" s="615"/>
      <c r="Q2" s="615"/>
      <c r="R2" s="615"/>
      <c r="S2" s="615"/>
      <c r="T2" s="615"/>
      <c r="U2" s="615"/>
    </row>
    <row r="3" spans="1:28" ht="13.5" customHeight="1">
      <c r="A3" s="312" t="s">
        <v>1425</v>
      </c>
      <c r="B3" s="313"/>
      <c r="C3" s="313"/>
      <c r="D3" s="313"/>
      <c r="E3" s="313"/>
      <c r="F3" s="313"/>
      <c r="G3" s="313"/>
      <c r="H3" s="313"/>
      <c r="I3" s="313"/>
      <c r="J3" s="313"/>
      <c r="K3" s="313"/>
      <c r="L3" s="313"/>
      <c r="M3" s="508" t="s">
        <v>1647</v>
      </c>
      <c r="N3" s="508" t="s">
        <v>1648</v>
      </c>
      <c r="O3" s="508" t="s">
        <v>1649</v>
      </c>
      <c r="P3" s="508" t="s">
        <v>1650</v>
      </c>
      <c r="Q3" s="313"/>
      <c r="R3" s="313"/>
      <c r="S3" s="313"/>
      <c r="T3" s="313"/>
      <c r="U3" s="313"/>
    </row>
    <row r="4" spans="1:28" ht="15" customHeight="1">
      <c r="A4" s="562" t="s">
        <v>96</v>
      </c>
      <c r="B4" s="561" t="s">
        <v>110</v>
      </c>
      <c r="C4" s="564" t="s">
        <v>1536</v>
      </c>
      <c r="D4" s="564" t="s">
        <v>1537</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8" ht="15" customHeight="1">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8" ht="25.5">
      <c r="A6" s="563"/>
      <c r="B6" s="563"/>
      <c r="C6" s="566"/>
      <c r="D6" s="566"/>
      <c r="E6" s="566"/>
      <c r="F6" s="566"/>
      <c r="G6" s="566"/>
      <c r="H6" s="437" t="s">
        <v>107</v>
      </c>
      <c r="I6" s="437" t="s">
        <v>12</v>
      </c>
      <c r="J6" s="437" t="s">
        <v>107</v>
      </c>
      <c r="K6" s="437" t="s">
        <v>12</v>
      </c>
      <c r="L6" s="437" t="s">
        <v>107</v>
      </c>
      <c r="M6" s="437" t="s">
        <v>12</v>
      </c>
      <c r="N6" s="437" t="s">
        <v>107</v>
      </c>
      <c r="O6" s="437" t="s">
        <v>12</v>
      </c>
      <c r="P6" s="437" t="s">
        <v>107</v>
      </c>
      <c r="Q6" s="437" t="s">
        <v>12</v>
      </c>
      <c r="R6" s="563"/>
      <c r="S6" s="563"/>
      <c r="T6" s="563"/>
      <c r="U6" s="560"/>
    </row>
    <row r="7" spans="1:28" ht="15.75">
      <c r="A7" s="438"/>
      <c r="B7" s="439"/>
      <c r="C7" s="440"/>
      <c r="D7" s="440"/>
      <c r="E7" s="440"/>
      <c r="F7" s="441"/>
      <c r="G7" s="440"/>
      <c r="H7" s="442"/>
      <c r="I7" s="442"/>
      <c r="J7" s="442"/>
      <c r="K7" s="442"/>
      <c r="L7" s="442"/>
      <c r="M7" s="442"/>
      <c r="N7" s="442"/>
      <c r="O7" s="442"/>
      <c r="P7" s="442"/>
      <c r="Q7" s="442"/>
      <c r="R7" s="443"/>
      <c r="S7" s="443"/>
      <c r="T7" s="443"/>
      <c r="U7" s="444"/>
    </row>
    <row r="8" spans="1:28" ht="15.75">
      <c r="A8" s="577" t="s">
        <v>1516</v>
      </c>
      <c r="B8" s="616" t="s">
        <v>1517</v>
      </c>
      <c r="C8" s="276"/>
      <c r="D8" s="276"/>
      <c r="E8" s="308"/>
      <c r="F8" s="308"/>
      <c r="G8" s="276"/>
      <c r="H8" s="362"/>
      <c r="I8" s="363"/>
      <c r="J8" s="276"/>
      <c r="K8" s="363"/>
      <c r="L8" s="276"/>
      <c r="M8" s="363"/>
      <c r="N8" s="276"/>
      <c r="O8" s="363"/>
      <c r="P8" s="398">
        <f t="shared" ref="P8:Q11" si="0">H8+J8+L8+N8</f>
        <v>0</v>
      </c>
      <c r="Q8" s="399">
        <f t="shared" si="0"/>
        <v>0</v>
      </c>
      <c r="R8" s="276"/>
      <c r="S8" s="276"/>
      <c r="T8" s="276"/>
      <c r="U8" s="276"/>
    </row>
    <row r="9" spans="1:28" s="365" customFormat="1" ht="15.75">
      <c r="A9" s="578"/>
      <c r="B9" s="616"/>
      <c r="C9" s="276"/>
      <c r="D9" s="276"/>
      <c r="E9" s="308"/>
      <c r="F9" s="308"/>
      <c r="G9" s="276"/>
      <c r="H9" s="362"/>
      <c r="I9" s="363"/>
      <c r="J9" s="276"/>
      <c r="K9" s="363"/>
      <c r="L9" s="276"/>
      <c r="M9" s="363"/>
      <c r="N9" s="276"/>
      <c r="O9" s="363"/>
      <c r="P9" s="398">
        <f t="shared" si="0"/>
        <v>0</v>
      </c>
      <c r="Q9" s="399">
        <f t="shared" si="0"/>
        <v>0</v>
      </c>
      <c r="R9" s="276"/>
      <c r="S9" s="276"/>
      <c r="T9" s="276"/>
      <c r="U9" s="276"/>
    </row>
    <row r="10" spans="1:28" s="365" customFormat="1" ht="15.75">
      <c r="A10" s="578"/>
      <c r="B10" s="616"/>
      <c r="C10" s="276"/>
      <c r="D10" s="276"/>
      <c r="E10" s="308"/>
      <c r="F10" s="308"/>
      <c r="G10" s="276"/>
      <c r="H10" s="362"/>
      <c r="I10" s="363"/>
      <c r="J10" s="276"/>
      <c r="K10" s="363"/>
      <c r="L10" s="276"/>
      <c r="M10" s="363"/>
      <c r="N10" s="276"/>
      <c r="O10" s="363"/>
      <c r="P10" s="398">
        <f t="shared" si="0"/>
        <v>0</v>
      </c>
      <c r="Q10" s="399">
        <f t="shared" si="0"/>
        <v>0</v>
      </c>
      <c r="R10" s="276"/>
      <c r="S10" s="276"/>
      <c r="T10" s="276"/>
      <c r="U10" s="276"/>
    </row>
    <row r="11" spans="1:28" s="461" customFormat="1" ht="15.75">
      <c r="A11" s="578"/>
      <c r="B11" s="616"/>
      <c r="C11" s="276"/>
      <c r="D11" s="276"/>
      <c r="E11" s="308"/>
      <c r="F11" s="308"/>
      <c r="G11" s="276"/>
      <c r="H11" s="362"/>
      <c r="I11" s="363"/>
      <c r="J11" s="276"/>
      <c r="K11" s="363"/>
      <c r="L11" s="276"/>
      <c r="M11" s="363"/>
      <c r="N11" s="276"/>
      <c r="O11" s="363"/>
      <c r="P11" s="398">
        <f t="shared" si="0"/>
        <v>0</v>
      </c>
      <c r="Q11" s="399">
        <f t="shared" si="0"/>
        <v>0</v>
      </c>
      <c r="R11" s="276"/>
      <c r="S11" s="276"/>
      <c r="T11" s="276"/>
      <c r="U11" s="276"/>
    </row>
    <row r="12" spans="1:28" s="365" customFormat="1" ht="15.75">
      <c r="A12" s="578"/>
      <c r="B12" s="616"/>
      <c r="C12" s="276"/>
      <c r="D12" s="276"/>
      <c r="E12" s="308"/>
      <c r="F12" s="308"/>
      <c r="G12" s="276"/>
      <c r="H12" s="362"/>
      <c r="I12" s="363"/>
      <c r="J12" s="276"/>
      <c r="K12" s="363"/>
      <c r="L12" s="276"/>
      <c r="M12" s="363"/>
      <c r="N12" s="276"/>
      <c r="O12" s="363"/>
      <c r="P12" s="398">
        <f t="shared" ref="P12:P32" si="1">H12+J12+L12+N12</f>
        <v>0</v>
      </c>
      <c r="Q12" s="399">
        <f t="shared" ref="Q12:Q32" si="2">I12+K12+M12+O12</f>
        <v>0</v>
      </c>
      <c r="R12" s="276"/>
      <c r="S12" s="276"/>
      <c r="T12" s="276"/>
      <c r="U12" s="276"/>
    </row>
    <row r="13" spans="1:28" s="461" customFormat="1" ht="15.75">
      <c r="A13" s="578"/>
      <c r="B13" s="616"/>
      <c r="C13" s="276"/>
      <c r="D13" s="276"/>
      <c r="E13" s="308"/>
      <c r="F13" s="308"/>
      <c r="G13" s="276"/>
      <c r="H13" s="362"/>
      <c r="I13" s="363"/>
      <c r="J13" s="276"/>
      <c r="K13" s="363"/>
      <c r="L13" s="276"/>
      <c r="M13" s="363"/>
      <c r="N13" s="276"/>
      <c r="O13" s="363"/>
      <c r="P13" s="398">
        <f t="shared" si="1"/>
        <v>0</v>
      </c>
      <c r="Q13" s="399">
        <f t="shared" si="2"/>
        <v>0</v>
      </c>
      <c r="R13" s="276"/>
      <c r="S13" s="276"/>
      <c r="T13" s="276"/>
      <c r="U13" s="276"/>
    </row>
    <row r="14" spans="1:28" s="461" customFormat="1" ht="15.75">
      <c r="A14" s="578"/>
      <c r="B14" s="616"/>
      <c r="C14" s="276"/>
      <c r="D14" s="276"/>
      <c r="E14" s="308"/>
      <c r="F14" s="308"/>
      <c r="G14" s="276"/>
      <c r="H14" s="362"/>
      <c r="I14" s="363"/>
      <c r="J14" s="276"/>
      <c r="K14" s="363"/>
      <c r="L14" s="276"/>
      <c r="M14" s="363"/>
      <c r="N14" s="276"/>
      <c r="O14" s="363"/>
      <c r="P14" s="398">
        <f t="shared" si="1"/>
        <v>0</v>
      </c>
      <c r="Q14" s="399">
        <f t="shared" si="2"/>
        <v>0</v>
      </c>
      <c r="R14" s="276"/>
      <c r="S14" s="276"/>
      <c r="T14" s="276"/>
      <c r="U14" s="276"/>
    </row>
    <row r="15" spans="1:28" s="365" customFormat="1" ht="15.75">
      <c r="A15" s="578"/>
      <c r="B15" s="616"/>
      <c r="C15" s="276"/>
      <c r="D15" s="276"/>
      <c r="E15" s="308"/>
      <c r="F15" s="308"/>
      <c r="G15" s="276"/>
      <c r="H15" s="362"/>
      <c r="I15" s="363"/>
      <c r="J15" s="276"/>
      <c r="K15" s="363"/>
      <c r="L15" s="276"/>
      <c r="M15" s="363"/>
      <c r="N15" s="276"/>
      <c r="O15" s="363"/>
      <c r="P15" s="398">
        <f t="shared" si="1"/>
        <v>0</v>
      </c>
      <c r="Q15" s="399">
        <f t="shared" si="2"/>
        <v>0</v>
      </c>
      <c r="R15" s="276"/>
      <c r="S15" s="276"/>
      <c r="T15" s="276"/>
      <c r="U15" s="276"/>
    </row>
    <row r="16" spans="1:28" s="461" customFormat="1" ht="15.75">
      <c r="A16" s="578"/>
      <c r="B16" s="616"/>
      <c r="C16" s="276"/>
      <c r="D16" s="276"/>
      <c r="E16" s="308"/>
      <c r="F16" s="308"/>
      <c r="G16" s="276"/>
      <c r="H16" s="362"/>
      <c r="I16" s="363"/>
      <c r="J16" s="276"/>
      <c r="K16" s="363"/>
      <c r="L16" s="276"/>
      <c r="M16" s="363"/>
      <c r="N16" s="276"/>
      <c r="O16" s="363"/>
      <c r="P16" s="398">
        <f t="shared" si="1"/>
        <v>0</v>
      </c>
      <c r="Q16" s="399">
        <f t="shared" si="2"/>
        <v>0</v>
      </c>
      <c r="R16" s="276"/>
      <c r="S16" s="276"/>
      <c r="T16" s="276"/>
      <c r="U16" s="276"/>
    </row>
    <row r="17" spans="1:21" s="365" customFormat="1" ht="15.75">
      <c r="A17" s="578"/>
      <c r="B17" s="616"/>
      <c r="C17" s="276"/>
      <c r="D17" s="276"/>
      <c r="E17" s="308"/>
      <c r="F17" s="308"/>
      <c r="G17" s="276"/>
      <c r="H17" s="362"/>
      <c r="I17" s="363"/>
      <c r="J17" s="276"/>
      <c r="K17" s="363"/>
      <c r="L17" s="276"/>
      <c r="M17" s="363"/>
      <c r="N17" s="276"/>
      <c r="O17" s="363"/>
      <c r="P17" s="398">
        <f t="shared" si="1"/>
        <v>0</v>
      </c>
      <c r="Q17" s="399">
        <f t="shared" si="2"/>
        <v>0</v>
      </c>
      <c r="R17" s="276"/>
      <c r="S17" s="276"/>
      <c r="T17" s="276"/>
      <c r="U17" s="276"/>
    </row>
    <row r="18" spans="1:21" ht="15.75">
      <c r="A18" s="578"/>
      <c r="B18" s="616"/>
      <c r="C18" s="276"/>
      <c r="D18" s="276"/>
      <c r="E18" s="308"/>
      <c r="F18" s="308"/>
      <c r="G18" s="276"/>
      <c r="H18" s="362"/>
      <c r="I18" s="363"/>
      <c r="J18" s="276"/>
      <c r="K18" s="363"/>
      <c r="L18" s="276"/>
      <c r="M18" s="363"/>
      <c r="N18" s="276"/>
      <c r="O18" s="363"/>
      <c r="P18" s="398">
        <f t="shared" si="1"/>
        <v>0</v>
      </c>
      <c r="Q18" s="399">
        <f t="shared" si="2"/>
        <v>0</v>
      </c>
      <c r="R18" s="276"/>
      <c r="S18" s="276"/>
      <c r="T18" s="276"/>
      <c r="U18" s="276"/>
    </row>
    <row r="19" spans="1:21" ht="15.75">
      <c r="A19" s="578"/>
      <c r="B19" s="610" t="s">
        <v>1518</v>
      </c>
      <c r="C19" s="276"/>
      <c r="D19" s="276"/>
      <c r="E19" s="308"/>
      <c r="F19" s="276"/>
      <c r="G19" s="276"/>
      <c r="H19" s="276"/>
      <c r="I19" s="363"/>
      <c r="J19" s="276"/>
      <c r="K19" s="363"/>
      <c r="L19" s="276"/>
      <c r="M19" s="363"/>
      <c r="N19" s="276"/>
      <c r="O19" s="363"/>
      <c r="P19" s="398">
        <f t="shared" si="1"/>
        <v>0</v>
      </c>
      <c r="Q19" s="399">
        <f t="shared" si="2"/>
        <v>0</v>
      </c>
      <c r="R19" s="276"/>
      <c r="S19" s="276"/>
      <c r="T19" s="276"/>
      <c r="U19" s="276"/>
    </row>
    <row r="20" spans="1:21" ht="15.75">
      <c r="A20" s="578"/>
      <c r="B20" s="610"/>
      <c r="C20" s="276"/>
      <c r="D20" s="276"/>
      <c r="E20" s="308"/>
      <c r="F20" s="276"/>
      <c r="G20" s="276"/>
      <c r="H20" s="362"/>
      <c r="I20" s="363"/>
      <c r="J20" s="276"/>
      <c r="K20" s="363"/>
      <c r="L20" s="276"/>
      <c r="M20" s="363"/>
      <c r="N20" s="276"/>
      <c r="O20" s="363"/>
      <c r="P20" s="398">
        <f t="shared" si="1"/>
        <v>0</v>
      </c>
      <c r="Q20" s="399">
        <f t="shared" si="2"/>
        <v>0</v>
      </c>
      <c r="R20" s="276"/>
      <c r="S20" s="276"/>
      <c r="T20" s="276"/>
      <c r="U20" s="276"/>
    </row>
    <row r="21" spans="1:21" s="365" customFormat="1" ht="15.75">
      <c r="A21" s="578"/>
      <c r="B21" s="610"/>
      <c r="C21" s="276"/>
      <c r="D21" s="276"/>
      <c r="E21" s="308"/>
      <c r="F21" s="276"/>
      <c r="G21" s="276"/>
      <c r="H21" s="362"/>
      <c r="I21" s="363"/>
      <c r="J21" s="276"/>
      <c r="K21" s="363"/>
      <c r="L21" s="276"/>
      <c r="M21" s="363"/>
      <c r="N21" s="276"/>
      <c r="O21" s="363"/>
      <c r="P21" s="398">
        <f t="shared" si="1"/>
        <v>0</v>
      </c>
      <c r="Q21" s="399">
        <f t="shared" si="2"/>
        <v>0</v>
      </c>
      <c r="R21" s="276"/>
      <c r="S21" s="276"/>
      <c r="T21" s="276"/>
      <c r="U21" s="276"/>
    </row>
    <row r="22" spans="1:21" s="365" customFormat="1" ht="15.75">
      <c r="A22" s="578"/>
      <c r="B22" s="610"/>
      <c r="C22" s="276"/>
      <c r="D22" s="276"/>
      <c r="E22" s="308"/>
      <c r="F22" s="276"/>
      <c r="G22" s="276"/>
      <c r="H22" s="362"/>
      <c r="I22" s="363"/>
      <c r="J22" s="276"/>
      <c r="K22" s="363"/>
      <c r="L22" s="276"/>
      <c r="M22" s="363"/>
      <c r="N22" s="276"/>
      <c r="O22" s="363"/>
      <c r="P22" s="398">
        <f t="shared" si="1"/>
        <v>0</v>
      </c>
      <c r="Q22" s="399">
        <f t="shared" si="2"/>
        <v>0</v>
      </c>
      <c r="R22" s="276"/>
      <c r="S22" s="276"/>
      <c r="T22" s="276"/>
      <c r="U22" s="276"/>
    </row>
    <row r="23" spans="1:21" s="365" customFormat="1" ht="15.75">
      <c r="A23" s="578"/>
      <c r="B23" s="610"/>
      <c r="C23" s="276"/>
      <c r="D23" s="276"/>
      <c r="E23" s="308"/>
      <c r="F23" s="276"/>
      <c r="G23" s="276"/>
      <c r="H23" s="362"/>
      <c r="I23" s="363"/>
      <c r="J23" s="276"/>
      <c r="K23" s="363"/>
      <c r="L23" s="276"/>
      <c r="M23" s="363"/>
      <c r="N23" s="276"/>
      <c r="O23" s="363"/>
      <c r="P23" s="398">
        <f t="shared" si="1"/>
        <v>0</v>
      </c>
      <c r="Q23" s="399">
        <f t="shared" si="2"/>
        <v>0</v>
      </c>
      <c r="R23" s="276"/>
      <c r="S23" s="276"/>
      <c r="T23" s="276"/>
      <c r="U23" s="276"/>
    </row>
    <row r="24" spans="1:21" s="365" customFormat="1" ht="15.75">
      <c r="A24" s="578"/>
      <c r="B24" s="610"/>
      <c r="C24" s="276"/>
      <c r="D24" s="276"/>
      <c r="E24" s="308"/>
      <c r="F24" s="276"/>
      <c r="G24" s="276"/>
      <c r="H24" s="362"/>
      <c r="I24" s="363"/>
      <c r="J24" s="276"/>
      <c r="K24" s="363"/>
      <c r="L24" s="276"/>
      <c r="M24" s="363"/>
      <c r="N24" s="276"/>
      <c r="O24" s="363"/>
      <c r="P24" s="398">
        <f t="shared" si="1"/>
        <v>0</v>
      </c>
      <c r="Q24" s="399">
        <f t="shared" si="2"/>
        <v>0</v>
      </c>
      <c r="R24" s="276"/>
      <c r="S24" s="276"/>
      <c r="T24" s="276"/>
      <c r="U24" s="276"/>
    </row>
    <row r="25" spans="1:21" s="365" customFormat="1" ht="15.75">
      <c r="A25" s="578"/>
      <c r="B25" s="610"/>
      <c r="C25" s="276"/>
      <c r="D25" s="276"/>
      <c r="E25" s="308"/>
      <c r="F25" s="276"/>
      <c r="G25" s="276"/>
      <c r="H25" s="362"/>
      <c r="I25" s="363"/>
      <c r="J25" s="276"/>
      <c r="K25" s="363"/>
      <c r="L25" s="276"/>
      <c r="M25" s="363"/>
      <c r="N25" s="276"/>
      <c r="O25" s="363"/>
      <c r="P25" s="398">
        <f t="shared" si="1"/>
        <v>0</v>
      </c>
      <c r="Q25" s="399">
        <f t="shared" si="2"/>
        <v>0</v>
      </c>
      <c r="R25" s="276"/>
      <c r="S25" s="276"/>
      <c r="T25" s="276"/>
      <c r="U25" s="276"/>
    </row>
    <row r="26" spans="1:21" ht="15.75">
      <c r="A26" s="578"/>
      <c r="B26" s="610"/>
      <c r="C26" s="276"/>
      <c r="D26" s="276"/>
      <c r="E26" s="308"/>
      <c r="F26" s="276"/>
      <c r="G26" s="276"/>
      <c r="H26" s="276"/>
      <c r="I26" s="363"/>
      <c r="J26" s="276"/>
      <c r="K26" s="363"/>
      <c r="L26" s="276"/>
      <c r="M26" s="363"/>
      <c r="N26" s="276"/>
      <c r="O26" s="363"/>
      <c r="P26" s="398">
        <f t="shared" si="1"/>
        <v>0</v>
      </c>
      <c r="Q26" s="399">
        <f t="shared" si="2"/>
        <v>0</v>
      </c>
      <c r="R26" s="276"/>
      <c r="S26" s="276"/>
      <c r="T26" s="276"/>
      <c r="U26" s="359"/>
    </row>
    <row r="27" spans="1:21" ht="15.75">
      <c r="A27" s="578"/>
      <c r="B27" s="610"/>
      <c r="C27" s="276"/>
      <c r="D27" s="276"/>
      <c r="E27" s="308"/>
      <c r="F27" s="276"/>
      <c r="G27" s="276"/>
      <c r="H27" s="276"/>
      <c r="I27" s="363"/>
      <c r="J27" s="276"/>
      <c r="K27" s="363"/>
      <c r="L27" s="276"/>
      <c r="M27" s="363"/>
      <c r="N27" s="276"/>
      <c r="O27" s="363"/>
      <c r="P27" s="398">
        <f t="shared" si="1"/>
        <v>0</v>
      </c>
      <c r="Q27" s="399">
        <f t="shared" si="2"/>
        <v>0</v>
      </c>
      <c r="R27" s="276"/>
      <c r="S27" s="276"/>
      <c r="T27" s="276"/>
      <c r="U27" s="359"/>
    </row>
    <row r="28" spans="1:21" ht="15.75">
      <c r="A28" s="578"/>
      <c r="B28" s="610"/>
      <c r="C28" s="276"/>
      <c r="D28" s="276"/>
      <c r="E28" s="308"/>
      <c r="F28" s="276"/>
      <c r="G28" s="276"/>
      <c r="H28" s="276"/>
      <c r="I28" s="363"/>
      <c r="J28" s="276"/>
      <c r="K28" s="363"/>
      <c r="L28" s="276"/>
      <c r="M28" s="363"/>
      <c r="N28" s="276"/>
      <c r="O28" s="363"/>
      <c r="P28" s="398">
        <f t="shared" si="1"/>
        <v>0</v>
      </c>
      <c r="Q28" s="399">
        <f t="shared" si="2"/>
        <v>0</v>
      </c>
      <c r="R28" s="276"/>
      <c r="S28" s="276"/>
      <c r="T28" s="276"/>
      <c r="U28" s="359"/>
    </row>
    <row r="29" spans="1:21" ht="15.75">
      <c r="A29" s="578"/>
      <c r="B29" s="610"/>
      <c r="C29" s="276"/>
      <c r="D29" s="276"/>
      <c r="E29" s="308"/>
      <c r="F29" s="276"/>
      <c r="G29" s="276"/>
      <c r="H29" s="276"/>
      <c r="I29" s="363"/>
      <c r="J29" s="276"/>
      <c r="K29" s="363"/>
      <c r="L29" s="276"/>
      <c r="M29" s="363"/>
      <c r="N29" s="276"/>
      <c r="O29" s="363"/>
      <c r="P29" s="398">
        <f t="shared" si="1"/>
        <v>0</v>
      </c>
      <c r="Q29" s="399">
        <f t="shared" si="2"/>
        <v>0</v>
      </c>
      <c r="R29" s="276"/>
      <c r="S29" s="276"/>
      <c r="T29" s="276"/>
      <c r="U29" s="359"/>
    </row>
    <row r="30" spans="1:21" ht="15.75">
      <c r="A30" s="578"/>
      <c r="B30" s="610" t="s">
        <v>1519</v>
      </c>
      <c r="C30" s="276"/>
      <c r="D30" s="276"/>
      <c r="E30" s="308"/>
      <c r="F30" s="276"/>
      <c r="G30" s="276"/>
      <c r="H30" s="276"/>
      <c r="I30" s="363"/>
      <c r="J30" s="276"/>
      <c r="K30" s="363"/>
      <c r="L30" s="276"/>
      <c r="M30" s="363"/>
      <c r="N30" s="276"/>
      <c r="O30" s="363"/>
      <c r="P30" s="398">
        <f t="shared" si="1"/>
        <v>0</v>
      </c>
      <c r="Q30" s="399">
        <f t="shared" si="2"/>
        <v>0</v>
      </c>
      <c r="R30" s="276"/>
      <c r="S30" s="276"/>
      <c r="T30" s="276"/>
      <c r="U30" s="359"/>
    </row>
    <row r="31" spans="1:21" ht="15.75">
      <c r="A31" s="578"/>
      <c r="B31" s="610"/>
      <c r="C31" s="367"/>
      <c r="D31" s="367"/>
      <c r="E31" s="308"/>
      <c r="F31" s="311"/>
      <c r="G31" s="311"/>
      <c r="H31" s="276"/>
      <c r="I31" s="363"/>
      <c r="J31" s="276"/>
      <c r="K31" s="363"/>
      <c r="L31" s="276"/>
      <c r="M31" s="363"/>
      <c r="N31" s="276"/>
      <c r="O31" s="363"/>
      <c r="P31" s="398">
        <f t="shared" si="1"/>
        <v>0</v>
      </c>
      <c r="Q31" s="399">
        <f t="shared" si="2"/>
        <v>0</v>
      </c>
      <c r="R31" s="276"/>
      <c r="S31" s="276"/>
      <c r="T31" s="276"/>
      <c r="U31" s="359"/>
    </row>
    <row r="32" spans="1:21" s="365" customFormat="1" ht="15.75">
      <c r="A32" s="578"/>
      <c r="B32" s="610"/>
      <c r="C32" s="367"/>
      <c r="D32" s="367"/>
      <c r="E32" s="308"/>
      <c r="F32" s="311"/>
      <c r="G32" s="311"/>
      <c r="H32" s="276"/>
      <c r="I32" s="363"/>
      <c r="J32" s="276"/>
      <c r="K32" s="363"/>
      <c r="L32" s="276"/>
      <c r="M32" s="363"/>
      <c r="N32" s="276"/>
      <c r="O32" s="363"/>
      <c r="P32" s="398">
        <f t="shared" si="1"/>
        <v>0</v>
      </c>
      <c r="Q32" s="399">
        <f t="shared" si="2"/>
        <v>0</v>
      </c>
      <c r="R32" s="276"/>
      <c r="S32" s="276"/>
      <c r="T32" s="276"/>
      <c r="U32" s="359"/>
    </row>
    <row r="33" spans="1:21" s="365" customFormat="1" ht="15.75">
      <c r="A33" s="578"/>
      <c r="B33" s="610"/>
      <c r="C33" s="367"/>
      <c r="D33" s="367"/>
      <c r="E33" s="308"/>
      <c r="F33" s="311"/>
      <c r="G33" s="311"/>
      <c r="H33" s="276"/>
      <c r="I33" s="363"/>
      <c r="J33" s="276"/>
      <c r="K33" s="363"/>
      <c r="L33" s="276"/>
      <c r="M33" s="363"/>
      <c r="N33" s="276"/>
      <c r="O33" s="363"/>
      <c r="P33" s="398">
        <f t="shared" ref="P33:Q35" si="3">H33+J33+L33+N33</f>
        <v>0</v>
      </c>
      <c r="Q33" s="399">
        <f t="shared" si="3"/>
        <v>0</v>
      </c>
      <c r="R33" s="276"/>
      <c r="S33" s="276"/>
      <c r="T33" s="276"/>
      <c r="U33" s="359"/>
    </row>
    <row r="34" spans="1:21" ht="15.75">
      <c r="A34" s="578"/>
      <c r="B34" s="610"/>
      <c r="C34" s="367"/>
      <c r="D34" s="367"/>
      <c r="E34" s="308"/>
      <c r="F34" s="307"/>
      <c r="G34" s="311"/>
      <c r="H34" s="276"/>
      <c r="I34" s="363"/>
      <c r="J34" s="276"/>
      <c r="K34" s="363"/>
      <c r="L34" s="276"/>
      <c r="M34" s="363"/>
      <c r="N34" s="276"/>
      <c r="O34" s="363"/>
      <c r="P34" s="398">
        <f t="shared" si="3"/>
        <v>0</v>
      </c>
      <c r="Q34" s="399">
        <f t="shared" si="3"/>
        <v>0</v>
      </c>
      <c r="R34" s="276"/>
      <c r="S34" s="276"/>
      <c r="T34" s="276"/>
      <c r="U34" s="359"/>
    </row>
    <row r="35" spans="1:21" s="365" customFormat="1" ht="15.75">
      <c r="A35" s="578"/>
      <c r="B35" s="610"/>
      <c r="C35" s="367"/>
      <c r="D35" s="367"/>
      <c r="E35" s="308"/>
      <c r="F35" s="307"/>
      <c r="G35" s="311"/>
      <c r="H35" s="276"/>
      <c r="I35" s="363"/>
      <c r="J35" s="276"/>
      <c r="K35" s="363"/>
      <c r="L35" s="276"/>
      <c r="M35" s="363"/>
      <c r="N35" s="276"/>
      <c r="O35" s="363"/>
      <c r="P35" s="398">
        <f t="shared" si="3"/>
        <v>0</v>
      </c>
      <c r="Q35" s="399">
        <f t="shared" si="3"/>
        <v>0</v>
      </c>
      <c r="R35" s="276"/>
      <c r="S35" s="276"/>
      <c r="T35" s="276"/>
      <c r="U35" s="359"/>
    </row>
    <row r="36" spans="1:21" ht="15.75">
      <c r="A36" s="611" t="s">
        <v>1344</v>
      </c>
      <c r="B36" s="612"/>
      <c r="C36" s="612"/>
      <c r="D36" s="612"/>
      <c r="E36" s="612"/>
      <c r="F36" s="612"/>
      <c r="G36" s="613"/>
      <c r="H36" s="232">
        <f t="shared" ref="H36:Q36" si="4">SUM(H8:H35)</f>
        <v>0</v>
      </c>
      <c r="I36" s="232">
        <f t="shared" si="4"/>
        <v>0</v>
      </c>
      <c r="J36" s="232">
        <f t="shared" si="4"/>
        <v>0</v>
      </c>
      <c r="K36" s="232">
        <f t="shared" si="4"/>
        <v>0</v>
      </c>
      <c r="L36" s="232">
        <f t="shared" si="4"/>
        <v>0</v>
      </c>
      <c r="M36" s="232">
        <f t="shared" si="4"/>
        <v>0</v>
      </c>
      <c r="N36" s="232">
        <f t="shared" si="4"/>
        <v>0</v>
      </c>
      <c r="O36" s="232">
        <f t="shared" si="4"/>
        <v>0</v>
      </c>
      <c r="P36" s="232">
        <f t="shared" si="4"/>
        <v>0</v>
      </c>
      <c r="Q36" s="232">
        <f t="shared" si="4"/>
        <v>0</v>
      </c>
      <c r="R36" s="263"/>
      <c r="S36" s="263"/>
      <c r="T36" s="263"/>
      <c r="U36" s="277"/>
    </row>
    <row r="39" spans="1:21">
      <c r="B39" s="461"/>
    </row>
    <row r="40" spans="1:21">
      <c r="B40" s="461"/>
    </row>
    <row r="41" spans="1:21">
      <c r="B41" s="461"/>
    </row>
    <row r="42" spans="1:21">
      <c r="B42" s="461"/>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19"/>
  <sheetViews>
    <sheetView zoomScale="80" zoomScaleNormal="80" workbookViewId="0">
      <pane ySplit="8" topLeftCell="A9" activePane="bottomLeft" state="frozen"/>
      <selection activeCell="K7" sqref="K7"/>
      <selection pane="bottomLeft" activeCell="V13" sqref="V13"/>
    </sheetView>
  </sheetViews>
  <sheetFormatPr baseColWidth="10" defaultRowHeight="15"/>
  <cols>
    <col min="1" max="1" width="37.85546875" customWidth="1"/>
    <col min="2" max="2" width="35.85546875" customWidth="1"/>
    <col min="3" max="3" width="27.42578125" customWidth="1"/>
    <col min="4" max="4" width="27.42578125" style="461" customWidth="1"/>
    <col min="5" max="7" width="27.42578125" customWidth="1"/>
    <col min="8" max="8" width="15.28515625" customWidth="1"/>
    <col min="9" max="9" width="11.5703125" style="233" customWidth="1"/>
    <col min="10" max="10" width="15.28515625" customWidth="1"/>
    <col min="11" max="11" width="18.85546875" style="233" customWidth="1"/>
    <col min="13" max="13" width="11.5703125" style="233" customWidth="1"/>
    <col min="15" max="15" width="11.5703125" style="233" customWidth="1"/>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05" t="s">
        <v>1651</v>
      </c>
      <c r="C1" s="505" t="s">
        <v>1652</v>
      </c>
      <c r="D1" s="505" t="s">
        <v>1653</v>
      </c>
      <c r="E1" s="505" t="s">
        <v>1654</v>
      </c>
      <c r="F1" s="617" t="s">
        <v>1354</v>
      </c>
      <c r="G1" s="617"/>
      <c r="H1" s="617"/>
      <c r="I1" s="617"/>
      <c r="J1" s="617"/>
      <c r="K1" s="617"/>
      <c r="L1" s="617"/>
      <c r="M1" s="617"/>
      <c r="N1" s="289"/>
      <c r="O1" s="289"/>
      <c r="P1" s="289"/>
      <c r="Q1" s="289"/>
      <c r="R1" s="289"/>
      <c r="S1" s="289"/>
      <c r="T1" s="289"/>
      <c r="U1" s="289"/>
      <c r="V1" s="289"/>
      <c r="W1" s="289"/>
      <c r="X1" s="289"/>
      <c r="Y1" s="289"/>
      <c r="Z1" s="289"/>
      <c r="AA1" s="289"/>
      <c r="AB1" s="289"/>
    </row>
    <row r="2" spans="1:28" ht="18.75">
      <c r="A2" s="317" t="s">
        <v>1353</v>
      </c>
      <c r="H2" s="289"/>
      <c r="J2" s="289"/>
      <c r="K2" s="289"/>
      <c r="L2" s="289"/>
      <c r="M2" s="289"/>
      <c r="N2" s="289"/>
      <c r="O2" s="289"/>
      <c r="P2" s="289"/>
      <c r="Q2" s="289"/>
      <c r="R2" s="289"/>
      <c r="S2" s="289"/>
      <c r="T2" s="289"/>
      <c r="U2" s="289"/>
      <c r="V2" s="289"/>
      <c r="W2" s="289"/>
      <c r="X2" s="289"/>
      <c r="Y2" s="289"/>
      <c r="Z2" s="289"/>
      <c r="AA2" s="289"/>
      <c r="AB2" s="289"/>
    </row>
    <row r="3" spans="1:28" s="365" customFormat="1" ht="18.75">
      <c r="A3" s="317" t="s">
        <v>1426</v>
      </c>
      <c r="D3" s="461"/>
      <c r="H3" s="289"/>
      <c r="I3" s="233"/>
      <c r="J3" s="289"/>
      <c r="K3" s="289"/>
      <c r="L3" s="289"/>
      <c r="M3" s="289"/>
      <c r="N3" s="289"/>
      <c r="O3" s="289"/>
      <c r="P3" s="289"/>
      <c r="Q3" s="289"/>
      <c r="R3" s="289"/>
      <c r="S3" s="289"/>
      <c r="T3" s="289"/>
      <c r="U3" s="289"/>
      <c r="V3" s="289"/>
      <c r="W3" s="289"/>
      <c r="X3" s="289"/>
      <c r="Y3" s="289"/>
      <c r="Z3" s="289"/>
      <c r="AA3" s="289"/>
      <c r="AB3" s="289"/>
    </row>
    <row r="4" spans="1:28" s="365" customFormat="1" ht="18.75">
      <c r="A4" s="317" t="s">
        <v>1427</v>
      </c>
      <c r="D4" s="461"/>
      <c r="H4" s="289"/>
      <c r="I4" s="233"/>
      <c r="J4" s="289"/>
      <c r="K4" s="289"/>
      <c r="L4" s="289"/>
      <c r="M4" s="289"/>
      <c r="N4" s="289"/>
      <c r="O4" s="289"/>
      <c r="P4" s="289"/>
      <c r="Q4" s="289"/>
      <c r="R4" s="289"/>
      <c r="S4" s="289"/>
      <c r="T4" s="289"/>
      <c r="U4" s="289"/>
      <c r="V4" s="289"/>
      <c r="W4" s="289"/>
      <c r="X4" s="289"/>
      <c r="Y4" s="289"/>
      <c r="Z4" s="289"/>
      <c r="AA4" s="289"/>
      <c r="AB4" s="289"/>
    </row>
    <row r="5" spans="1:28" ht="18.75" customHeight="1">
      <c r="A5" s="606" t="s">
        <v>1428</v>
      </c>
      <c r="B5" s="618"/>
      <c r="C5" s="618"/>
      <c r="D5" s="618"/>
      <c r="E5" s="618"/>
      <c r="F5" s="618"/>
      <c r="G5" s="618"/>
      <c r="H5" s="618"/>
      <c r="I5" s="618"/>
      <c r="J5" s="618"/>
      <c r="K5" s="618"/>
      <c r="L5" s="618"/>
      <c r="M5" s="618"/>
      <c r="N5" s="618"/>
      <c r="O5" s="618"/>
      <c r="P5" s="618"/>
      <c r="Q5" s="618"/>
      <c r="R5" s="618"/>
      <c r="S5" s="618"/>
      <c r="T5" s="618"/>
      <c r="U5" s="618"/>
      <c r="V5" s="618"/>
    </row>
    <row r="6" spans="1:28" ht="15" customHeight="1">
      <c r="A6" s="562" t="s">
        <v>96</v>
      </c>
      <c r="B6" s="561" t="s">
        <v>110</v>
      </c>
      <c r="C6" s="564" t="s">
        <v>1536</v>
      </c>
      <c r="D6" s="564" t="s">
        <v>1537</v>
      </c>
      <c r="E6" s="564" t="s">
        <v>86</v>
      </c>
      <c r="F6" s="564" t="s">
        <v>391</v>
      </c>
      <c r="G6" s="564" t="s">
        <v>87</v>
      </c>
      <c r="H6" s="567" t="s">
        <v>99</v>
      </c>
      <c r="I6" s="573"/>
      <c r="J6" s="573"/>
      <c r="K6" s="573"/>
      <c r="L6" s="573"/>
      <c r="M6" s="573"/>
      <c r="N6" s="573"/>
      <c r="O6" s="568"/>
      <c r="P6" s="569" t="s">
        <v>100</v>
      </c>
      <c r="Q6" s="570"/>
      <c r="R6" s="561" t="s">
        <v>101</v>
      </c>
      <c r="S6" s="561" t="s">
        <v>102</v>
      </c>
      <c r="T6" s="561" t="s">
        <v>109</v>
      </c>
      <c r="U6" s="561" t="s">
        <v>108</v>
      </c>
      <c r="V6" s="558" t="s">
        <v>88</v>
      </c>
    </row>
    <row r="7" spans="1:28" ht="15" customHeight="1">
      <c r="A7" s="562"/>
      <c r="B7" s="562"/>
      <c r="C7" s="565"/>
      <c r="D7" s="565"/>
      <c r="E7" s="565"/>
      <c r="F7" s="565"/>
      <c r="G7" s="565"/>
      <c r="H7" s="567" t="s">
        <v>103</v>
      </c>
      <c r="I7" s="568"/>
      <c r="J7" s="567" t="s">
        <v>104</v>
      </c>
      <c r="K7" s="568"/>
      <c r="L7" s="567" t="s">
        <v>105</v>
      </c>
      <c r="M7" s="568"/>
      <c r="N7" s="567" t="s">
        <v>106</v>
      </c>
      <c r="O7" s="568"/>
      <c r="P7" s="571"/>
      <c r="Q7" s="572"/>
      <c r="R7" s="562"/>
      <c r="S7" s="562"/>
      <c r="T7" s="562"/>
      <c r="U7" s="562"/>
      <c r="V7" s="559"/>
    </row>
    <row r="8" spans="1:28" ht="25.5">
      <c r="A8" s="563"/>
      <c r="B8" s="563"/>
      <c r="C8" s="566"/>
      <c r="D8" s="566"/>
      <c r="E8" s="566"/>
      <c r="F8" s="566"/>
      <c r="G8" s="566"/>
      <c r="H8" s="437" t="s">
        <v>107</v>
      </c>
      <c r="I8" s="437" t="s">
        <v>12</v>
      </c>
      <c r="J8" s="437" t="s">
        <v>107</v>
      </c>
      <c r="K8" s="437" t="s">
        <v>12</v>
      </c>
      <c r="L8" s="437" t="s">
        <v>107</v>
      </c>
      <c r="M8" s="437" t="s">
        <v>12</v>
      </c>
      <c r="N8" s="437" t="s">
        <v>107</v>
      </c>
      <c r="O8" s="437" t="s">
        <v>12</v>
      </c>
      <c r="P8" s="437" t="s">
        <v>107</v>
      </c>
      <c r="Q8" s="437" t="s">
        <v>12</v>
      </c>
      <c r="R8" s="563"/>
      <c r="S8" s="563"/>
      <c r="T8" s="563"/>
      <c r="U8" s="563"/>
      <c r="V8" s="560"/>
    </row>
    <row r="9" spans="1:28" s="365" customFormat="1" ht="15.75">
      <c r="A9" s="438"/>
      <c r="B9" s="439"/>
      <c r="C9" s="440"/>
      <c r="D9" s="440"/>
      <c r="E9" s="440"/>
      <c r="F9" s="441"/>
      <c r="G9" s="440"/>
      <c r="H9" s="442"/>
      <c r="I9" s="442"/>
      <c r="J9" s="442"/>
      <c r="K9" s="442"/>
      <c r="L9" s="442"/>
      <c r="M9" s="442"/>
      <c r="N9" s="442"/>
      <c r="O9" s="442"/>
      <c r="P9" s="442"/>
      <c r="Q9" s="442"/>
      <c r="R9" s="443"/>
      <c r="S9" s="443"/>
      <c r="T9" s="443"/>
      <c r="U9" s="443"/>
      <c r="V9" s="444"/>
    </row>
    <row r="10" spans="1:28" ht="126">
      <c r="A10" s="513" t="s">
        <v>1430</v>
      </c>
      <c r="B10" s="513" t="s">
        <v>1429</v>
      </c>
      <c r="C10" s="325" t="s">
        <v>1652</v>
      </c>
      <c r="D10" s="355" t="s">
        <v>1735</v>
      </c>
      <c r="E10" s="355" t="s">
        <v>1756</v>
      </c>
      <c r="F10" s="325">
        <v>15.1</v>
      </c>
      <c r="G10" s="325" t="s">
        <v>1736</v>
      </c>
      <c r="H10" s="355">
        <v>0.25</v>
      </c>
      <c r="I10" s="356"/>
      <c r="J10" s="355">
        <v>0.25</v>
      </c>
      <c r="K10" s="356"/>
      <c r="L10" s="355">
        <v>0.25</v>
      </c>
      <c r="M10" s="356"/>
      <c r="N10" s="355">
        <v>0.25</v>
      </c>
      <c r="O10" s="356"/>
      <c r="P10" s="512">
        <f t="shared" ref="P10:Q12" si="0">H10+J10+L10+N10</f>
        <v>1</v>
      </c>
      <c r="Q10" s="399">
        <f t="shared" si="0"/>
        <v>0</v>
      </c>
      <c r="R10" s="325"/>
      <c r="S10" s="325" t="s">
        <v>1737</v>
      </c>
      <c r="T10" s="325" t="s">
        <v>1738</v>
      </c>
      <c r="U10" s="325" t="s">
        <v>1739</v>
      </c>
      <c r="V10" s="325" t="s">
        <v>1740</v>
      </c>
    </row>
    <row r="11" spans="1:28" s="365" customFormat="1" ht="126">
      <c r="A11" s="513" t="s">
        <v>1432</v>
      </c>
      <c r="B11" s="513" t="s">
        <v>116</v>
      </c>
      <c r="C11" s="325" t="s">
        <v>1651</v>
      </c>
      <c r="D11" s="325" t="s">
        <v>1741</v>
      </c>
      <c r="E11" s="325" t="s">
        <v>1742</v>
      </c>
      <c r="F11" s="325">
        <v>15.2</v>
      </c>
      <c r="G11" s="325" t="s">
        <v>1743</v>
      </c>
      <c r="H11" s="355">
        <v>0.25</v>
      </c>
      <c r="I11" s="356"/>
      <c r="J11" s="355">
        <v>0.25</v>
      </c>
      <c r="K11" s="356"/>
      <c r="L11" s="355">
        <v>0.25</v>
      </c>
      <c r="M11" s="356"/>
      <c r="N11" s="355">
        <v>0.25</v>
      </c>
      <c r="O11" s="356"/>
      <c r="P11" s="512">
        <f t="shared" si="0"/>
        <v>1</v>
      </c>
      <c r="Q11" s="399">
        <f t="shared" si="0"/>
        <v>0</v>
      </c>
      <c r="R11" s="325"/>
      <c r="S11" s="325" t="s">
        <v>1744</v>
      </c>
      <c r="T11" s="325" t="s">
        <v>1745</v>
      </c>
      <c r="U11" s="325" t="s">
        <v>1746</v>
      </c>
      <c r="V11" s="325" t="s">
        <v>1740</v>
      </c>
    </row>
    <row r="12" spans="1:28" s="365" customFormat="1" ht="89.25" hidden="1" customHeight="1">
      <c r="A12" s="513" t="s">
        <v>1433</v>
      </c>
      <c r="B12" s="513"/>
      <c r="C12" s="325"/>
      <c r="D12" s="325"/>
      <c r="E12" s="325"/>
      <c r="F12" s="325"/>
      <c r="G12" s="325"/>
      <c r="H12" s="355"/>
      <c r="I12" s="356"/>
      <c r="J12" s="355"/>
      <c r="K12" s="356"/>
      <c r="L12" s="355"/>
      <c r="M12" s="356"/>
      <c r="N12" s="355"/>
      <c r="O12" s="356"/>
      <c r="P12" s="401">
        <f t="shared" si="0"/>
        <v>0</v>
      </c>
      <c r="Q12" s="399">
        <f t="shared" si="0"/>
        <v>0</v>
      </c>
      <c r="R12" s="325"/>
      <c r="S12" s="325"/>
      <c r="T12" s="325"/>
      <c r="U12" s="325"/>
      <c r="V12" s="325"/>
    </row>
    <row r="13" spans="1:28" ht="15.75">
      <c r="A13" s="294"/>
      <c r="B13" s="295"/>
      <c r="C13" s="295"/>
      <c r="D13" s="295"/>
      <c r="E13" s="294" t="s">
        <v>1431</v>
      </c>
      <c r="F13" s="295"/>
      <c r="G13" s="296"/>
      <c r="H13" s="75">
        <f t="shared" ref="H13:Q13" si="1">SUM(H10:H12)</f>
        <v>0.5</v>
      </c>
      <c r="I13" s="235">
        <f t="shared" si="1"/>
        <v>0</v>
      </c>
      <c r="J13" s="75">
        <f t="shared" si="1"/>
        <v>0.5</v>
      </c>
      <c r="K13" s="235">
        <f t="shared" si="1"/>
        <v>0</v>
      </c>
      <c r="L13" s="75">
        <f t="shared" si="1"/>
        <v>0.5</v>
      </c>
      <c r="M13" s="235">
        <f t="shared" si="1"/>
        <v>0</v>
      </c>
      <c r="N13" s="75">
        <f t="shared" si="1"/>
        <v>0.5</v>
      </c>
      <c r="O13" s="235">
        <f t="shared" si="1"/>
        <v>0</v>
      </c>
      <c r="P13" s="524">
        <f>AVERAGE(P10:P11)</f>
        <v>1</v>
      </c>
      <c r="Q13" s="235">
        <f t="shared" si="1"/>
        <v>0</v>
      </c>
      <c r="R13" s="68"/>
      <c r="S13" s="68"/>
      <c r="T13" s="68"/>
      <c r="U13" s="68"/>
      <c r="V13" s="68"/>
    </row>
    <row r="16" spans="1:28">
      <c r="C16" s="461"/>
    </row>
    <row r="17" spans="3:3">
      <c r="C17" s="461"/>
    </row>
    <row r="18" spans="3:3">
      <c r="C18" s="461"/>
    </row>
    <row r="19" spans="3:3">
      <c r="C19" s="461"/>
    </row>
  </sheetData>
  <mergeCells count="20">
    <mergeCell ref="H7:I7"/>
    <mergeCell ref="J7:K7"/>
    <mergeCell ref="L7:M7"/>
    <mergeCell ref="N7:O7"/>
    <mergeCell ref="E6:E8"/>
    <mergeCell ref="B6:B8"/>
    <mergeCell ref="C6:C8"/>
    <mergeCell ref="D6:D8"/>
    <mergeCell ref="F1:M1"/>
    <mergeCell ref="G6:G8"/>
    <mergeCell ref="H6:O6"/>
    <mergeCell ref="A5:V5"/>
    <mergeCell ref="S6:S8"/>
    <mergeCell ref="T6:T8"/>
    <mergeCell ref="U6:U8"/>
    <mergeCell ref="V6:V8"/>
    <mergeCell ref="R6:R8"/>
    <mergeCell ref="F6:F8"/>
    <mergeCell ref="A6:A8"/>
    <mergeCell ref="P6:Q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2">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cols>
    <col min="1" max="1" width="35.7109375" style="365" customWidth="1"/>
    <col min="2" max="2" width="35.85546875" style="365" customWidth="1"/>
    <col min="3" max="3" width="27.42578125" style="365" customWidth="1"/>
    <col min="4" max="4" width="27.42578125" style="461"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c r="A1" s="406"/>
      <c r="B1" s="406"/>
      <c r="C1" s="406"/>
      <c r="D1" s="406"/>
      <c r="E1" s="406"/>
      <c r="F1" s="619" t="s">
        <v>1478</v>
      </c>
      <c r="G1" s="619"/>
      <c r="H1" s="619"/>
      <c r="I1" s="619"/>
      <c r="J1" s="619"/>
      <c r="K1" s="619"/>
      <c r="L1" s="619"/>
      <c r="M1" s="619"/>
      <c r="N1" s="407"/>
      <c r="O1" s="461" t="s">
        <v>1655</v>
      </c>
      <c r="P1" s="461" t="s">
        <v>1656</v>
      </c>
      <c r="Q1" s="461" t="s">
        <v>1657</v>
      </c>
      <c r="R1" s="461" t="s">
        <v>1658</v>
      </c>
      <c r="S1" s="461" t="s">
        <v>1659</v>
      </c>
      <c r="T1" s="461" t="s">
        <v>1660</v>
      </c>
      <c r="U1" s="461" t="s">
        <v>1661</v>
      </c>
      <c r="V1" s="461" t="s">
        <v>1662</v>
      </c>
      <c r="W1" s="461" t="s">
        <v>1663</v>
      </c>
      <c r="X1" s="461" t="s">
        <v>1664</v>
      </c>
      <c r="Y1" s="461" t="s">
        <v>1665</v>
      </c>
      <c r="Z1" s="461" t="s">
        <v>1666</v>
      </c>
      <c r="AA1" s="461" t="s">
        <v>1667</v>
      </c>
      <c r="AB1" s="461" t="s">
        <v>1668</v>
      </c>
      <c r="AC1" s="461" t="s">
        <v>1669</v>
      </c>
      <c r="AD1" s="461" t="s">
        <v>1670</v>
      </c>
      <c r="AE1" s="461" t="s">
        <v>1671</v>
      </c>
      <c r="AF1" s="406"/>
      <c r="AG1" s="406"/>
      <c r="AH1" s="406"/>
      <c r="AI1" s="406"/>
      <c r="AJ1" s="406"/>
      <c r="AK1" s="406"/>
      <c r="AL1" s="406"/>
      <c r="AM1" s="406"/>
      <c r="AN1" s="406"/>
      <c r="AO1" s="406"/>
      <c r="AP1" s="406"/>
    </row>
    <row r="2" spans="1:42" ht="18.75">
      <c r="A2" s="405" t="s">
        <v>1353</v>
      </c>
      <c r="B2" s="406"/>
      <c r="C2" s="406"/>
      <c r="D2" s="406"/>
      <c r="E2" s="406"/>
      <c r="F2" s="406"/>
      <c r="G2" s="406"/>
      <c r="H2" s="407"/>
      <c r="I2" s="408"/>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c r="A3" s="405" t="s">
        <v>1484</v>
      </c>
      <c r="B3" s="406"/>
      <c r="C3" s="406"/>
      <c r="D3" s="406"/>
      <c r="E3" s="406"/>
      <c r="F3" s="406"/>
      <c r="G3" s="406"/>
      <c r="H3" s="407"/>
      <c r="I3" s="408"/>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c r="A4" s="405" t="s">
        <v>1495</v>
      </c>
      <c r="H4" s="407"/>
      <c r="I4" s="408"/>
      <c r="J4" s="407"/>
      <c r="K4" s="407"/>
      <c r="L4" s="407"/>
      <c r="M4" s="407"/>
      <c r="N4" s="407"/>
      <c r="O4" s="407"/>
      <c r="P4" s="407"/>
      <c r="Q4" s="407"/>
      <c r="R4" s="407"/>
      <c r="S4" s="407"/>
      <c r="T4" s="407"/>
      <c r="U4" s="407"/>
      <c r="V4" s="407"/>
      <c r="W4" s="407"/>
      <c r="X4" s="407"/>
      <c r="Y4" s="407"/>
      <c r="Z4" s="407"/>
      <c r="AA4" s="407"/>
    </row>
    <row r="5" spans="1:42" s="406" customFormat="1" ht="18.75" customHeight="1">
      <c r="A5" s="409" t="s">
        <v>1485</v>
      </c>
      <c r="B5" s="410"/>
      <c r="C5" s="410"/>
      <c r="D5" s="410"/>
      <c r="E5" s="410"/>
      <c r="F5" s="410"/>
      <c r="G5" s="410"/>
      <c r="H5" s="410"/>
      <c r="I5" s="410"/>
      <c r="J5" s="410"/>
      <c r="K5" s="410"/>
      <c r="L5" s="410"/>
      <c r="M5" s="410"/>
      <c r="N5" s="410"/>
      <c r="O5" s="410"/>
      <c r="P5" s="410"/>
      <c r="Q5" s="410"/>
      <c r="R5" s="410"/>
      <c r="S5" s="410"/>
      <c r="T5" s="410"/>
      <c r="U5" s="410"/>
    </row>
    <row r="6" spans="1:42" ht="15" customHeight="1">
      <c r="A6" s="562" t="s">
        <v>96</v>
      </c>
      <c r="B6" s="561" t="s">
        <v>110</v>
      </c>
      <c r="C6" s="564" t="s">
        <v>1536</v>
      </c>
      <c r="D6" s="564" t="s">
        <v>1537</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42" ht="15" customHeight="1">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42" ht="25.5">
      <c r="A8" s="563"/>
      <c r="B8" s="563"/>
      <c r="C8" s="566"/>
      <c r="D8" s="566"/>
      <c r="E8" s="566"/>
      <c r="F8" s="566"/>
      <c r="G8" s="566"/>
      <c r="H8" s="437" t="s">
        <v>107</v>
      </c>
      <c r="I8" s="437" t="s">
        <v>12</v>
      </c>
      <c r="J8" s="437" t="s">
        <v>107</v>
      </c>
      <c r="K8" s="437" t="s">
        <v>12</v>
      </c>
      <c r="L8" s="437" t="s">
        <v>107</v>
      </c>
      <c r="M8" s="437" t="s">
        <v>12</v>
      </c>
      <c r="N8" s="437" t="s">
        <v>107</v>
      </c>
      <c r="O8" s="437" t="s">
        <v>12</v>
      </c>
      <c r="P8" s="437" t="s">
        <v>107</v>
      </c>
      <c r="Q8" s="437" t="s">
        <v>12</v>
      </c>
      <c r="R8" s="563"/>
      <c r="S8" s="563"/>
      <c r="T8" s="563"/>
      <c r="U8" s="560"/>
    </row>
    <row r="9" spans="1:42" ht="15.75">
      <c r="A9" s="438"/>
      <c r="B9" s="439"/>
      <c r="C9" s="440"/>
      <c r="D9" s="440"/>
      <c r="E9" s="440"/>
      <c r="F9" s="441"/>
      <c r="G9" s="440"/>
      <c r="H9" s="442"/>
      <c r="I9" s="442"/>
      <c r="J9" s="442"/>
      <c r="K9" s="442"/>
      <c r="L9" s="442"/>
      <c r="M9" s="442"/>
      <c r="N9" s="442"/>
      <c r="O9" s="442"/>
      <c r="P9" s="442"/>
      <c r="Q9" s="442"/>
      <c r="R9" s="443"/>
      <c r="S9" s="443"/>
      <c r="T9" s="443"/>
      <c r="U9" s="444"/>
    </row>
    <row r="10" spans="1:42" ht="15.75" customHeight="1">
      <c r="A10" s="574" t="s">
        <v>1486</v>
      </c>
      <c r="B10" s="574" t="s">
        <v>1487</v>
      </c>
      <c r="C10" s="325"/>
      <c r="D10" s="325"/>
      <c r="E10" s="325"/>
      <c r="F10" s="325"/>
      <c r="G10" s="325"/>
      <c r="H10" s="355"/>
      <c r="I10" s="356"/>
      <c r="J10" s="355"/>
      <c r="K10" s="356"/>
      <c r="L10" s="355"/>
      <c r="M10" s="356"/>
      <c r="N10" s="355"/>
      <c r="O10" s="356"/>
      <c r="P10" s="401">
        <f t="shared" ref="P10:Q12" si="0">H10+J10+L10+N10</f>
        <v>0</v>
      </c>
      <c r="Q10" s="399">
        <f t="shared" si="0"/>
        <v>0</v>
      </c>
      <c r="R10" s="325"/>
      <c r="S10" s="325"/>
      <c r="T10" s="325"/>
      <c r="U10" s="325"/>
    </row>
    <row r="11" spans="1:42" ht="15.75">
      <c r="A11" s="575"/>
      <c r="B11" s="575"/>
      <c r="C11" s="325"/>
      <c r="D11" s="325"/>
      <c r="E11" s="325"/>
      <c r="F11" s="325"/>
      <c r="G11" s="325"/>
      <c r="H11" s="355"/>
      <c r="I11" s="356"/>
      <c r="J11" s="355"/>
      <c r="K11" s="356"/>
      <c r="L11" s="355"/>
      <c r="M11" s="356"/>
      <c r="N11" s="355"/>
      <c r="O11" s="356"/>
      <c r="P11" s="401">
        <f t="shared" si="0"/>
        <v>0</v>
      </c>
      <c r="Q11" s="399">
        <f t="shared" si="0"/>
        <v>0</v>
      </c>
      <c r="R11" s="325"/>
      <c r="S11" s="325"/>
      <c r="T11" s="325"/>
      <c r="U11" s="325"/>
    </row>
    <row r="12" spans="1:42" ht="15.75">
      <c r="A12" s="575"/>
      <c r="B12" s="575"/>
      <c r="C12" s="325"/>
      <c r="D12" s="325"/>
      <c r="E12" s="325"/>
      <c r="F12" s="325"/>
      <c r="G12" s="325"/>
      <c r="H12" s="355"/>
      <c r="I12" s="356"/>
      <c r="J12" s="355"/>
      <c r="K12" s="356"/>
      <c r="L12" s="355"/>
      <c r="M12" s="356"/>
      <c r="N12" s="355"/>
      <c r="O12" s="356"/>
      <c r="P12" s="401">
        <f t="shared" si="0"/>
        <v>0</v>
      </c>
      <c r="Q12" s="399">
        <f t="shared" si="0"/>
        <v>0</v>
      </c>
      <c r="R12" s="325"/>
      <c r="S12" s="325"/>
      <c r="T12" s="325"/>
      <c r="U12" s="325"/>
    </row>
    <row r="13" spans="1:42" ht="15.75">
      <c r="A13" s="575"/>
      <c r="B13" s="575"/>
      <c r="C13" s="325"/>
      <c r="D13" s="325"/>
      <c r="E13" s="325"/>
      <c r="F13" s="325"/>
      <c r="G13" s="325"/>
      <c r="H13" s="355"/>
      <c r="I13" s="356"/>
      <c r="J13" s="355"/>
      <c r="K13" s="356"/>
      <c r="L13" s="355"/>
      <c r="M13" s="356"/>
      <c r="N13" s="355"/>
      <c r="O13" s="356"/>
      <c r="P13" s="401">
        <f t="shared" ref="P13:P25" si="1">H13+J13+L13+N13</f>
        <v>0</v>
      </c>
      <c r="Q13" s="399">
        <f t="shared" ref="Q13:Q25" si="2">I13+K13+M13+O13</f>
        <v>0</v>
      </c>
      <c r="R13" s="325"/>
      <c r="S13" s="325"/>
      <c r="T13" s="325"/>
      <c r="U13" s="325"/>
    </row>
    <row r="14" spans="1:42" ht="15.75">
      <c r="A14" s="575"/>
      <c r="B14" s="575"/>
      <c r="C14" s="325"/>
      <c r="D14" s="325"/>
      <c r="E14" s="325"/>
      <c r="F14" s="325"/>
      <c r="G14" s="325"/>
      <c r="H14" s="355"/>
      <c r="I14" s="356"/>
      <c r="J14" s="355"/>
      <c r="K14" s="356"/>
      <c r="L14" s="355"/>
      <c r="M14" s="356"/>
      <c r="N14" s="355"/>
      <c r="O14" s="356"/>
      <c r="P14" s="401">
        <f t="shared" si="1"/>
        <v>0</v>
      </c>
      <c r="Q14" s="399">
        <f t="shared" si="2"/>
        <v>0</v>
      </c>
      <c r="R14" s="325"/>
      <c r="S14" s="325"/>
      <c r="T14" s="325"/>
      <c r="U14" s="325"/>
    </row>
    <row r="15" spans="1:42" ht="15.75">
      <c r="A15" s="575"/>
      <c r="B15" s="575"/>
      <c r="C15" s="325"/>
      <c r="D15" s="325"/>
      <c r="E15" s="325"/>
      <c r="F15" s="325"/>
      <c r="G15" s="325"/>
      <c r="H15" s="355"/>
      <c r="I15" s="356"/>
      <c r="J15" s="355"/>
      <c r="K15" s="356"/>
      <c r="L15" s="355"/>
      <c r="M15" s="356"/>
      <c r="N15" s="355"/>
      <c r="O15" s="356"/>
      <c r="P15" s="401">
        <f t="shared" si="1"/>
        <v>0</v>
      </c>
      <c r="Q15" s="399">
        <f t="shared" si="2"/>
        <v>0</v>
      </c>
      <c r="R15" s="325"/>
      <c r="S15" s="325"/>
      <c r="T15" s="325"/>
      <c r="U15" s="325"/>
    </row>
    <row r="16" spans="1:42" ht="15.75">
      <c r="A16" s="575"/>
      <c r="B16" s="575"/>
      <c r="C16" s="325"/>
      <c r="D16" s="325"/>
      <c r="E16" s="325"/>
      <c r="F16" s="325"/>
      <c r="G16" s="325"/>
      <c r="H16" s="355"/>
      <c r="I16" s="356"/>
      <c r="J16" s="355"/>
      <c r="K16" s="356"/>
      <c r="L16" s="355"/>
      <c r="M16" s="356"/>
      <c r="N16" s="355"/>
      <c r="O16" s="356"/>
      <c r="P16" s="401">
        <f t="shared" si="1"/>
        <v>0</v>
      </c>
      <c r="Q16" s="399">
        <f t="shared" si="2"/>
        <v>0</v>
      </c>
      <c r="R16" s="325"/>
      <c r="S16" s="325"/>
      <c r="T16" s="325"/>
      <c r="U16" s="325"/>
    </row>
    <row r="17" spans="1:21" ht="15.75">
      <c r="A17" s="575"/>
      <c r="B17" s="576"/>
      <c r="C17" s="325"/>
      <c r="D17" s="325"/>
      <c r="E17" s="325"/>
      <c r="F17" s="325"/>
      <c r="G17" s="325"/>
      <c r="H17" s="355"/>
      <c r="I17" s="356"/>
      <c r="J17" s="355"/>
      <c r="K17" s="356"/>
      <c r="L17" s="355"/>
      <c r="M17" s="356"/>
      <c r="N17" s="355"/>
      <c r="O17" s="356"/>
      <c r="P17" s="401">
        <f t="shared" si="1"/>
        <v>0</v>
      </c>
      <c r="Q17" s="399">
        <f t="shared" si="2"/>
        <v>0</v>
      </c>
      <c r="R17" s="325"/>
      <c r="S17" s="325"/>
      <c r="T17" s="325"/>
      <c r="U17" s="325"/>
    </row>
    <row r="18" spans="1:21" ht="15.75">
      <c r="A18" s="575"/>
      <c r="B18" s="574" t="s">
        <v>1488</v>
      </c>
      <c r="C18" s="325"/>
      <c r="D18" s="325"/>
      <c r="E18" s="325"/>
      <c r="F18" s="325"/>
      <c r="G18" s="325"/>
      <c r="H18" s="355"/>
      <c r="I18" s="356"/>
      <c r="J18" s="355"/>
      <c r="K18" s="356"/>
      <c r="L18" s="355"/>
      <c r="M18" s="356"/>
      <c r="N18" s="355"/>
      <c r="O18" s="356"/>
      <c r="P18" s="401">
        <f t="shared" si="1"/>
        <v>0</v>
      </c>
      <c r="Q18" s="399">
        <f t="shared" si="2"/>
        <v>0</v>
      </c>
      <c r="R18" s="325"/>
      <c r="S18" s="325"/>
      <c r="T18" s="325"/>
      <c r="U18" s="325"/>
    </row>
    <row r="19" spans="1:21" ht="15.75">
      <c r="A19" s="575"/>
      <c r="B19" s="575"/>
      <c r="C19" s="325"/>
      <c r="D19" s="325"/>
      <c r="E19" s="325"/>
      <c r="F19" s="325"/>
      <c r="G19" s="325"/>
      <c r="H19" s="355"/>
      <c r="I19" s="356"/>
      <c r="J19" s="355"/>
      <c r="K19" s="356"/>
      <c r="L19" s="355"/>
      <c r="M19" s="356"/>
      <c r="N19" s="355"/>
      <c r="O19" s="356"/>
      <c r="P19" s="401"/>
      <c r="Q19" s="399"/>
      <c r="R19" s="325"/>
      <c r="S19" s="325"/>
      <c r="T19" s="325"/>
      <c r="U19" s="325"/>
    </row>
    <row r="20" spans="1:21" ht="15.75">
      <c r="A20" s="575"/>
      <c r="B20" s="575"/>
      <c r="C20" s="325"/>
      <c r="D20" s="325"/>
      <c r="E20" s="325"/>
      <c r="F20" s="325"/>
      <c r="G20" s="325"/>
      <c r="H20" s="355"/>
      <c r="I20" s="356"/>
      <c r="J20" s="355"/>
      <c r="K20" s="356"/>
      <c r="L20" s="355"/>
      <c r="M20" s="356"/>
      <c r="N20" s="355"/>
      <c r="O20" s="356"/>
      <c r="P20" s="401"/>
      <c r="Q20" s="399"/>
      <c r="R20" s="325"/>
      <c r="S20" s="325"/>
      <c r="T20" s="325"/>
      <c r="U20" s="325"/>
    </row>
    <row r="21" spans="1:21" ht="15.75">
      <c r="A21" s="575"/>
      <c r="B21" s="575"/>
      <c r="C21" s="325"/>
      <c r="D21" s="325"/>
      <c r="E21" s="325"/>
      <c r="F21" s="325"/>
      <c r="G21" s="325"/>
      <c r="H21" s="355"/>
      <c r="I21" s="356"/>
      <c r="J21" s="355"/>
      <c r="K21" s="356"/>
      <c r="L21" s="355"/>
      <c r="M21" s="356"/>
      <c r="N21" s="355"/>
      <c r="O21" s="356"/>
      <c r="P21" s="401"/>
      <c r="Q21" s="399"/>
      <c r="R21" s="325"/>
      <c r="S21" s="325"/>
      <c r="T21" s="325"/>
      <c r="U21" s="325"/>
    </row>
    <row r="22" spans="1:21" ht="15.75">
      <c r="A22" s="575"/>
      <c r="B22" s="575"/>
      <c r="C22" s="325"/>
      <c r="D22" s="325"/>
      <c r="E22" s="325"/>
      <c r="F22" s="325"/>
      <c r="G22" s="325"/>
      <c r="H22" s="355"/>
      <c r="I22" s="356"/>
      <c r="J22" s="355"/>
      <c r="K22" s="356"/>
      <c r="L22" s="355"/>
      <c r="M22" s="356"/>
      <c r="N22" s="355"/>
      <c r="O22" s="356"/>
      <c r="P22" s="401"/>
      <c r="Q22" s="399"/>
      <c r="R22" s="325"/>
      <c r="S22" s="325"/>
      <c r="T22" s="325"/>
      <c r="U22" s="325"/>
    </row>
    <row r="23" spans="1:21" ht="15.75">
      <c r="A23" s="575"/>
      <c r="B23" s="575"/>
      <c r="C23" s="325"/>
      <c r="D23" s="325"/>
      <c r="E23" s="325"/>
      <c r="F23" s="325"/>
      <c r="G23" s="325"/>
      <c r="H23" s="355"/>
      <c r="I23" s="356"/>
      <c r="J23" s="355"/>
      <c r="K23" s="356"/>
      <c r="L23" s="355"/>
      <c r="M23" s="356"/>
      <c r="N23" s="355"/>
      <c r="O23" s="356"/>
      <c r="P23" s="401">
        <f t="shared" si="1"/>
        <v>0</v>
      </c>
      <c r="Q23" s="399">
        <f t="shared" si="2"/>
        <v>0</v>
      </c>
      <c r="R23" s="325"/>
      <c r="S23" s="325"/>
      <c r="T23" s="325"/>
      <c r="U23" s="325"/>
    </row>
    <row r="24" spans="1:21" ht="15.75">
      <c r="A24" s="575"/>
      <c r="B24" s="576"/>
      <c r="C24" s="325"/>
      <c r="D24" s="325"/>
      <c r="E24" s="325"/>
      <c r="F24" s="325"/>
      <c r="G24" s="325"/>
      <c r="H24" s="355"/>
      <c r="I24" s="356"/>
      <c r="J24" s="355"/>
      <c r="K24" s="356"/>
      <c r="L24" s="355"/>
      <c r="M24" s="356"/>
      <c r="N24" s="355"/>
      <c r="O24" s="356"/>
      <c r="P24" s="401">
        <f t="shared" si="1"/>
        <v>0</v>
      </c>
      <c r="Q24" s="399">
        <f t="shared" si="2"/>
        <v>0</v>
      </c>
      <c r="R24" s="325"/>
      <c r="S24" s="325"/>
      <c r="T24" s="325"/>
      <c r="U24" s="325"/>
    </row>
    <row r="25" spans="1:21" ht="15.75">
      <c r="A25" s="575"/>
      <c r="B25" s="574" t="s">
        <v>1489</v>
      </c>
      <c r="C25" s="325"/>
      <c r="D25" s="325"/>
      <c r="E25" s="325"/>
      <c r="F25" s="325"/>
      <c r="G25" s="325"/>
      <c r="H25" s="355"/>
      <c r="I25" s="356"/>
      <c r="J25" s="355"/>
      <c r="K25" s="356"/>
      <c r="L25" s="355"/>
      <c r="M25" s="356"/>
      <c r="N25" s="355"/>
      <c r="O25" s="356"/>
      <c r="P25" s="401">
        <f t="shared" si="1"/>
        <v>0</v>
      </c>
      <c r="Q25" s="399">
        <f t="shared" si="2"/>
        <v>0</v>
      </c>
      <c r="R25" s="325"/>
      <c r="S25" s="325"/>
      <c r="T25" s="325"/>
      <c r="U25" s="325"/>
    </row>
    <row r="26" spans="1:21" ht="15.75">
      <c r="A26" s="575"/>
      <c r="B26" s="575"/>
      <c r="C26" s="325"/>
      <c r="D26" s="325"/>
      <c r="E26" s="325"/>
      <c r="F26" s="325"/>
      <c r="G26" s="325"/>
      <c r="H26" s="355"/>
      <c r="I26" s="356"/>
      <c r="J26" s="355"/>
      <c r="K26" s="356"/>
      <c r="L26" s="355"/>
      <c r="M26" s="356"/>
      <c r="N26" s="355"/>
      <c r="O26" s="356"/>
      <c r="P26" s="401">
        <f t="shared" ref="P26:Q30" si="3">H26+J26+L26+N26</f>
        <v>0</v>
      </c>
      <c r="Q26" s="399">
        <f t="shared" si="3"/>
        <v>0</v>
      </c>
      <c r="R26" s="325"/>
      <c r="S26" s="325"/>
      <c r="T26" s="325"/>
      <c r="U26" s="325"/>
    </row>
    <row r="27" spans="1:21" ht="15.75">
      <c r="A27" s="575"/>
      <c r="B27" s="575"/>
      <c r="C27" s="325"/>
      <c r="D27" s="325"/>
      <c r="E27" s="325"/>
      <c r="F27" s="325"/>
      <c r="G27" s="325"/>
      <c r="H27" s="355"/>
      <c r="I27" s="356"/>
      <c r="J27" s="355"/>
      <c r="K27" s="356"/>
      <c r="L27" s="355"/>
      <c r="M27" s="356"/>
      <c r="N27" s="355"/>
      <c r="O27" s="356"/>
      <c r="P27" s="401">
        <f t="shared" si="3"/>
        <v>0</v>
      </c>
      <c r="Q27" s="399">
        <f t="shared" si="3"/>
        <v>0</v>
      </c>
      <c r="R27" s="325"/>
      <c r="S27" s="325"/>
      <c r="T27" s="325"/>
      <c r="U27" s="325"/>
    </row>
    <row r="28" spans="1:21" ht="15.75">
      <c r="A28" s="575"/>
      <c r="B28" s="576"/>
      <c r="C28" s="325"/>
      <c r="D28" s="325"/>
      <c r="E28" s="325"/>
      <c r="F28" s="325"/>
      <c r="G28" s="325"/>
      <c r="H28" s="355"/>
      <c r="I28" s="356"/>
      <c r="J28" s="355"/>
      <c r="K28" s="356"/>
      <c r="L28" s="355"/>
      <c r="M28" s="356"/>
      <c r="N28" s="355"/>
      <c r="O28" s="356"/>
      <c r="P28" s="401">
        <f t="shared" si="3"/>
        <v>0</v>
      </c>
      <c r="Q28" s="399">
        <f t="shared" si="3"/>
        <v>0</v>
      </c>
      <c r="R28" s="325"/>
      <c r="S28" s="325"/>
      <c r="T28" s="325"/>
      <c r="U28" s="325"/>
    </row>
    <row r="29" spans="1:21" ht="15.75">
      <c r="A29" s="575"/>
      <c r="B29" s="574" t="s">
        <v>1490</v>
      </c>
      <c r="C29" s="325"/>
      <c r="D29" s="325"/>
      <c r="E29" s="325"/>
      <c r="F29" s="325"/>
      <c r="G29" s="325"/>
      <c r="H29" s="355"/>
      <c r="I29" s="356"/>
      <c r="J29" s="355"/>
      <c r="K29" s="356"/>
      <c r="L29" s="355"/>
      <c r="M29" s="356"/>
      <c r="N29" s="355"/>
      <c r="O29" s="356"/>
      <c r="P29" s="401">
        <f t="shared" si="3"/>
        <v>0</v>
      </c>
      <c r="Q29" s="399">
        <f t="shared" si="3"/>
        <v>0</v>
      </c>
      <c r="R29" s="325"/>
      <c r="S29" s="325"/>
      <c r="T29" s="325"/>
      <c r="U29" s="325"/>
    </row>
    <row r="30" spans="1:21" ht="15.75">
      <c r="A30" s="575"/>
      <c r="B30" s="575"/>
      <c r="C30" s="325"/>
      <c r="D30" s="325"/>
      <c r="E30" s="325"/>
      <c r="F30" s="325"/>
      <c r="G30" s="325"/>
      <c r="H30" s="355"/>
      <c r="I30" s="356"/>
      <c r="J30" s="355"/>
      <c r="K30" s="356"/>
      <c r="L30" s="355"/>
      <c r="M30" s="356"/>
      <c r="N30" s="355"/>
      <c r="O30" s="356"/>
      <c r="P30" s="401">
        <f t="shared" si="3"/>
        <v>0</v>
      </c>
      <c r="Q30" s="399">
        <f t="shared" si="3"/>
        <v>0</v>
      </c>
      <c r="R30" s="325"/>
      <c r="S30" s="325"/>
      <c r="T30" s="325"/>
      <c r="U30" s="325"/>
    </row>
    <row r="31" spans="1:21" ht="15.75">
      <c r="A31" s="575"/>
      <c r="B31" s="575"/>
      <c r="C31" s="325"/>
      <c r="D31" s="325"/>
      <c r="E31" s="325"/>
      <c r="F31" s="325"/>
      <c r="G31" s="325"/>
      <c r="H31" s="355"/>
      <c r="I31" s="356"/>
      <c r="J31" s="355"/>
      <c r="K31" s="356"/>
      <c r="L31" s="355"/>
      <c r="M31" s="356"/>
      <c r="N31" s="355"/>
      <c r="O31" s="356"/>
      <c r="P31" s="401"/>
      <c r="Q31" s="399"/>
      <c r="R31" s="325"/>
      <c r="S31" s="325"/>
      <c r="T31" s="325"/>
      <c r="U31" s="325"/>
    </row>
    <row r="32" spans="1:21" ht="15.75">
      <c r="A32" s="575"/>
      <c r="B32" s="575"/>
      <c r="C32" s="325"/>
      <c r="D32" s="325"/>
      <c r="E32" s="325"/>
      <c r="F32" s="325"/>
      <c r="G32" s="325"/>
      <c r="H32" s="355"/>
      <c r="I32" s="356"/>
      <c r="J32" s="355"/>
      <c r="K32" s="356"/>
      <c r="L32" s="355"/>
      <c r="M32" s="356"/>
      <c r="N32" s="355"/>
      <c r="O32" s="356"/>
      <c r="P32" s="401"/>
      <c r="Q32" s="399"/>
      <c r="R32" s="325"/>
      <c r="S32" s="325"/>
      <c r="T32" s="325"/>
      <c r="U32" s="325"/>
    </row>
    <row r="33" spans="1:21" ht="15.75">
      <c r="A33" s="575"/>
      <c r="B33" s="575"/>
      <c r="C33" s="325"/>
      <c r="D33" s="325"/>
      <c r="E33" s="325"/>
      <c r="F33" s="325"/>
      <c r="G33" s="325"/>
      <c r="H33" s="355"/>
      <c r="I33" s="356"/>
      <c r="J33" s="355"/>
      <c r="K33" s="356"/>
      <c r="L33" s="355"/>
      <c r="M33" s="356"/>
      <c r="N33" s="355"/>
      <c r="O33" s="356"/>
      <c r="P33" s="401"/>
      <c r="Q33" s="399"/>
      <c r="R33" s="325"/>
      <c r="S33" s="325"/>
      <c r="T33" s="325"/>
      <c r="U33" s="325"/>
    </row>
    <row r="34" spans="1:21" ht="15.75">
      <c r="A34" s="575"/>
      <c r="B34" s="575"/>
      <c r="C34" s="325"/>
      <c r="D34" s="325"/>
      <c r="E34" s="325"/>
      <c r="F34" s="325"/>
      <c r="G34" s="325"/>
      <c r="H34" s="355"/>
      <c r="I34" s="356"/>
      <c r="J34" s="355"/>
      <c r="K34" s="356"/>
      <c r="L34" s="355"/>
      <c r="M34" s="356"/>
      <c r="N34" s="355"/>
      <c r="O34" s="356"/>
      <c r="P34" s="401"/>
      <c r="Q34" s="399"/>
      <c r="R34" s="325"/>
      <c r="S34" s="325"/>
      <c r="T34" s="325"/>
      <c r="U34" s="325"/>
    </row>
    <row r="35" spans="1:21" ht="15.75">
      <c r="A35" s="575"/>
      <c r="B35" s="575"/>
      <c r="C35" s="325"/>
      <c r="D35" s="325"/>
      <c r="E35" s="325"/>
      <c r="F35" s="325"/>
      <c r="G35" s="325"/>
      <c r="H35" s="355"/>
      <c r="I35" s="356"/>
      <c r="J35" s="355"/>
      <c r="K35" s="356"/>
      <c r="L35" s="355"/>
      <c r="M35" s="356"/>
      <c r="N35" s="355"/>
      <c r="O35" s="356"/>
      <c r="P35" s="401">
        <f>H35+J35+L35+N35</f>
        <v>0</v>
      </c>
      <c r="Q35" s="399">
        <f>I35+K35+M35+O35</f>
        <v>0</v>
      </c>
      <c r="R35" s="325"/>
      <c r="S35" s="325"/>
      <c r="T35" s="325"/>
      <c r="U35" s="325"/>
    </row>
    <row r="36" spans="1:21" ht="15.75">
      <c r="A36" s="575"/>
      <c r="B36" s="575"/>
      <c r="C36" s="325"/>
      <c r="D36" s="325"/>
      <c r="E36" s="325"/>
      <c r="F36" s="325"/>
      <c r="G36" s="325"/>
      <c r="H36" s="355"/>
      <c r="I36" s="356"/>
      <c r="J36" s="355"/>
      <c r="K36" s="356"/>
      <c r="L36" s="355"/>
      <c r="M36" s="356"/>
      <c r="N36" s="355"/>
      <c r="O36" s="356"/>
      <c r="P36" s="401"/>
      <c r="Q36" s="399"/>
      <c r="R36" s="325"/>
      <c r="S36" s="325"/>
      <c r="T36" s="325"/>
      <c r="U36" s="325"/>
    </row>
    <row r="37" spans="1:21" ht="15.75">
      <c r="A37" s="575"/>
      <c r="B37" s="575"/>
      <c r="C37" s="325"/>
      <c r="D37" s="325"/>
      <c r="E37" s="325"/>
      <c r="F37" s="325"/>
      <c r="G37" s="325"/>
      <c r="H37" s="355"/>
      <c r="I37" s="356"/>
      <c r="J37" s="355"/>
      <c r="K37" s="356"/>
      <c r="L37" s="355"/>
      <c r="M37" s="356"/>
      <c r="N37" s="355"/>
      <c r="O37" s="356"/>
      <c r="P37" s="401"/>
      <c r="Q37" s="399"/>
      <c r="R37" s="325"/>
      <c r="S37" s="325"/>
      <c r="T37" s="325"/>
      <c r="U37" s="325"/>
    </row>
    <row r="38" spans="1:21" ht="15.75">
      <c r="A38" s="575"/>
      <c r="B38" s="575"/>
      <c r="C38" s="325"/>
      <c r="D38" s="325"/>
      <c r="E38" s="325"/>
      <c r="F38" s="325"/>
      <c r="G38" s="325"/>
      <c r="H38" s="355"/>
      <c r="I38" s="356"/>
      <c r="J38" s="355"/>
      <c r="K38" s="356"/>
      <c r="L38" s="355"/>
      <c r="M38" s="356"/>
      <c r="N38" s="355"/>
      <c r="O38" s="356"/>
      <c r="P38" s="401"/>
      <c r="Q38" s="399"/>
      <c r="R38" s="325"/>
      <c r="S38" s="325"/>
      <c r="T38" s="325"/>
      <c r="U38" s="325"/>
    </row>
    <row r="39" spans="1:21" ht="15.75">
      <c r="A39" s="575"/>
      <c r="B39" s="575"/>
      <c r="C39" s="325"/>
      <c r="D39" s="325"/>
      <c r="E39" s="325"/>
      <c r="F39" s="325"/>
      <c r="G39" s="325"/>
      <c r="H39" s="355"/>
      <c r="I39" s="356"/>
      <c r="J39" s="355"/>
      <c r="K39" s="356"/>
      <c r="L39" s="355"/>
      <c r="M39" s="356"/>
      <c r="N39" s="355"/>
      <c r="O39" s="356"/>
      <c r="P39" s="401"/>
      <c r="Q39" s="399"/>
      <c r="R39" s="325"/>
      <c r="S39" s="325"/>
      <c r="T39" s="325"/>
      <c r="U39" s="325"/>
    </row>
    <row r="40" spans="1:21" ht="15.75">
      <c r="A40" s="576"/>
      <c r="B40" s="576"/>
      <c r="C40" s="325"/>
      <c r="D40" s="325"/>
      <c r="E40" s="325"/>
      <c r="F40" s="325"/>
      <c r="G40" s="325"/>
      <c r="H40" s="355"/>
      <c r="I40" s="356"/>
      <c r="J40" s="355"/>
      <c r="K40" s="356"/>
      <c r="L40" s="355"/>
      <c r="M40" s="356"/>
      <c r="N40" s="355"/>
      <c r="O40" s="356"/>
      <c r="P40" s="401"/>
      <c r="Q40" s="399"/>
      <c r="R40" s="325"/>
      <c r="S40" s="325"/>
      <c r="T40" s="325"/>
      <c r="U40" s="325"/>
    </row>
    <row r="41" spans="1:21" ht="15.75">
      <c r="A41" s="574" t="s">
        <v>1491</v>
      </c>
      <c r="B41" s="574" t="s">
        <v>1492</v>
      </c>
      <c r="C41" s="325"/>
      <c r="D41" s="325"/>
      <c r="E41" s="325"/>
      <c r="F41" s="325"/>
      <c r="G41" s="325"/>
      <c r="H41" s="355"/>
      <c r="I41" s="356"/>
      <c r="J41" s="355"/>
      <c r="K41" s="356"/>
      <c r="L41" s="355"/>
      <c r="M41" s="356"/>
      <c r="N41" s="355"/>
      <c r="O41" s="356"/>
      <c r="P41" s="401"/>
      <c r="Q41" s="399"/>
      <c r="R41" s="325"/>
      <c r="S41" s="325"/>
      <c r="T41" s="325"/>
      <c r="U41" s="325"/>
    </row>
    <row r="42" spans="1:21" ht="15.75">
      <c r="A42" s="575"/>
      <c r="B42" s="575"/>
      <c r="C42" s="325"/>
      <c r="D42" s="325"/>
      <c r="E42" s="325"/>
      <c r="F42" s="325"/>
      <c r="G42" s="325"/>
      <c r="H42" s="355"/>
      <c r="I42" s="356"/>
      <c r="J42" s="355"/>
      <c r="K42" s="356"/>
      <c r="L42" s="355"/>
      <c r="M42" s="356"/>
      <c r="N42" s="355"/>
      <c r="O42" s="356"/>
      <c r="P42" s="401"/>
      <c r="Q42" s="399"/>
      <c r="R42" s="325"/>
      <c r="S42" s="325"/>
      <c r="T42" s="325"/>
      <c r="U42" s="325"/>
    </row>
    <row r="43" spans="1:21" ht="15.75">
      <c r="A43" s="575"/>
      <c r="B43" s="575"/>
      <c r="C43" s="325"/>
      <c r="D43" s="325"/>
      <c r="E43" s="325"/>
      <c r="F43" s="325"/>
      <c r="G43" s="325"/>
      <c r="H43" s="355"/>
      <c r="I43" s="356"/>
      <c r="J43" s="355"/>
      <c r="K43" s="356"/>
      <c r="L43" s="355"/>
      <c r="M43" s="356"/>
      <c r="N43" s="355"/>
      <c r="O43" s="356"/>
      <c r="P43" s="401"/>
      <c r="Q43" s="399"/>
      <c r="R43" s="325"/>
      <c r="S43" s="325"/>
      <c r="T43" s="325"/>
      <c r="U43" s="325"/>
    </row>
    <row r="44" spans="1:21" ht="15.75">
      <c r="A44" s="575"/>
      <c r="B44" s="575"/>
      <c r="C44" s="325"/>
      <c r="D44" s="325"/>
      <c r="E44" s="325"/>
      <c r="F44" s="325"/>
      <c r="G44" s="325"/>
      <c r="H44" s="355"/>
      <c r="I44" s="356"/>
      <c r="J44" s="355"/>
      <c r="K44" s="356"/>
      <c r="L44" s="355"/>
      <c r="M44" s="356"/>
      <c r="N44" s="355"/>
      <c r="O44" s="356"/>
      <c r="P44" s="401"/>
      <c r="Q44" s="399"/>
      <c r="R44" s="325"/>
      <c r="S44" s="325"/>
      <c r="T44" s="325"/>
      <c r="U44" s="325"/>
    </row>
    <row r="45" spans="1:21" ht="15.75">
      <c r="A45" s="575"/>
      <c r="B45" s="575"/>
      <c r="C45" s="325"/>
      <c r="D45" s="325"/>
      <c r="E45" s="325"/>
      <c r="F45" s="325"/>
      <c r="G45" s="325"/>
      <c r="H45" s="355"/>
      <c r="I45" s="356"/>
      <c r="J45" s="355"/>
      <c r="K45" s="356"/>
      <c r="L45" s="355"/>
      <c r="M45" s="356"/>
      <c r="N45" s="355"/>
      <c r="O45" s="356"/>
      <c r="P45" s="401"/>
      <c r="Q45" s="399"/>
      <c r="R45" s="325"/>
      <c r="S45" s="325"/>
      <c r="T45" s="325"/>
      <c r="U45" s="325"/>
    </row>
    <row r="46" spans="1:21" ht="15.75">
      <c r="A46" s="575"/>
      <c r="B46" s="575"/>
      <c r="C46" s="325"/>
      <c r="D46" s="325"/>
      <c r="E46" s="325"/>
      <c r="F46" s="325"/>
      <c r="G46" s="325"/>
      <c r="H46" s="355"/>
      <c r="I46" s="356"/>
      <c r="J46" s="355"/>
      <c r="K46" s="356"/>
      <c r="L46" s="355"/>
      <c r="M46" s="356"/>
      <c r="N46" s="355"/>
      <c r="O46" s="356"/>
      <c r="P46" s="401"/>
      <c r="Q46" s="399"/>
      <c r="R46" s="325"/>
      <c r="S46" s="325"/>
      <c r="T46" s="325"/>
      <c r="U46" s="325"/>
    </row>
    <row r="47" spans="1:21" ht="15.75">
      <c r="A47" s="575"/>
      <c r="B47" s="575"/>
      <c r="C47" s="325"/>
      <c r="D47" s="325"/>
      <c r="E47" s="325"/>
      <c r="F47" s="325"/>
      <c r="G47" s="325"/>
      <c r="H47" s="355"/>
      <c r="I47" s="356"/>
      <c r="J47" s="355"/>
      <c r="K47" s="356"/>
      <c r="L47" s="355"/>
      <c r="M47" s="356"/>
      <c r="N47" s="355"/>
      <c r="O47" s="356"/>
      <c r="P47" s="401">
        <f t="shared" ref="P47:Q50" si="4">H47+J47+L47+N47</f>
        <v>0</v>
      </c>
      <c r="Q47" s="399">
        <f t="shared" si="4"/>
        <v>0</v>
      </c>
      <c r="R47" s="325"/>
      <c r="S47" s="325"/>
      <c r="T47" s="325"/>
      <c r="U47" s="325"/>
    </row>
    <row r="48" spans="1:21" ht="15.75">
      <c r="A48" s="575"/>
      <c r="B48" s="575"/>
      <c r="C48" s="325"/>
      <c r="D48" s="325"/>
      <c r="E48" s="325"/>
      <c r="F48" s="325"/>
      <c r="G48" s="325"/>
      <c r="H48" s="355"/>
      <c r="I48" s="356"/>
      <c r="J48" s="355"/>
      <c r="K48" s="356"/>
      <c r="L48" s="355"/>
      <c r="M48" s="356"/>
      <c r="N48" s="355"/>
      <c r="O48" s="356"/>
      <c r="P48" s="401">
        <f t="shared" si="4"/>
        <v>0</v>
      </c>
      <c r="Q48" s="399">
        <f t="shared" si="4"/>
        <v>0</v>
      </c>
      <c r="R48" s="325"/>
      <c r="S48" s="325"/>
      <c r="T48" s="325"/>
      <c r="U48" s="325"/>
    </row>
    <row r="49" spans="1:21" ht="15.75">
      <c r="A49" s="575"/>
      <c r="B49" s="576"/>
      <c r="C49" s="325"/>
      <c r="D49" s="325"/>
      <c r="E49" s="325"/>
      <c r="F49" s="325"/>
      <c r="G49" s="325"/>
      <c r="H49" s="355"/>
      <c r="I49" s="356"/>
      <c r="J49" s="355"/>
      <c r="K49" s="356"/>
      <c r="L49" s="355"/>
      <c r="M49" s="356"/>
      <c r="N49" s="355"/>
      <c r="O49" s="356"/>
      <c r="P49" s="401">
        <f t="shared" si="4"/>
        <v>0</v>
      </c>
      <c r="Q49" s="399">
        <f t="shared" si="4"/>
        <v>0</v>
      </c>
      <c r="R49" s="325"/>
      <c r="S49" s="325"/>
      <c r="T49" s="325"/>
      <c r="U49" s="325"/>
    </row>
    <row r="50" spans="1:21" ht="15.75">
      <c r="A50" s="575"/>
      <c r="B50" s="574" t="s">
        <v>1493</v>
      </c>
      <c r="C50" s="325"/>
      <c r="D50" s="325"/>
      <c r="E50" s="325"/>
      <c r="F50" s="325"/>
      <c r="G50" s="325"/>
      <c r="H50" s="355"/>
      <c r="I50" s="356"/>
      <c r="J50" s="355"/>
      <c r="K50" s="356"/>
      <c r="L50" s="355"/>
      <c r="M50" s="356"/>
      <c r="N50" s="355"/>
      <c r="O50" s="356"/>
      <c r="P50" s="401">
        <f t="shared" si="4"/>
        <v>0</v>
      </c>
      <c r="Q50" s="399">
        <f t="shared" si="4"/>
        <v>0</v>
      </c>
      <c r="R50" s="325"/>
      <c r="S50" s="325"/>
      <c r="T50" s="325"/>
      <c r="U50" s="325"/>
    </row>
    <row r="51" spans="1:21" ht="15.75">
      <c r="A51" s="575"/>
      <c r="B51" s="575"/>
      <c r="C51" s="325"/>
      <c r="D51" s="325"/>
      <c r="E51" s="325"/>
      <c r="F51" s="325"/>
      <c r="G51" s="325"/>
      <c r="H51" s="355"/>
      <c r="I51" s="356"/>
      <c r="J51" s="355"/>
      <c r="K51" s="356"/>
      <c r="L51" s="355"/>
      <c r="M51" s="356"/>
      <c r="N51" s="355"/>
      <c r="O51" s="356"/>
      <c r="P51" s="401"/>
      <c r="Q51" s="399"/>
      <c r="R51" s="325"/>
      <c r="S51" s="325"/>
      <c r="T51" s="325"/>
      <c r="U51" s="325"/>
    </row>
    <row r="52" spans="1:21" ht="15.75">
      <c r="A52" s="575"/>
      <c r="B52" s="575"/>
      <c r="C52" s="325"/>
      <c r="D52" s="325"/>
      <c r="E52" s="325"/>
      <c r="F52" s="325"/>
      <c r="G52" s="325"/>
      <c r="H52" s="355"/>
      <c r="I52" s="356"/>
      <c r="J52" s="355"/>
      <c r="K52" s="356"/>
      <c r="L52" s="355"/>
      <c r="M52" s="356"/>
      <c r="N52" s="355"/>
      <c r="O52" s="356"/>
      <c r="P52" s="401"/>
      <c r="Q52" s="399"/>
      <c r="R52" s="325"/>
      <c r="S52" s="325"/>
      <c r="T52" s="325"/>
      <c r="U52" s="325"/>
    </row>
    <row r="53" spans="1:21" ht="15.75">
      <c r="A53" s="575"/>
      <c r="B53" s="575"/>
      <c r="C53" s="325"/>
      <c r="D53" s="325"/>
      <c r="E53" s="325"/>
      <c r="F53" s="325"/>
      <c r="G53" s="325"/>
      <c r="H53" s="355"/>
      <c r="I53" s="356"/>
      <c r="J53" s="355"/>
      <c r="K53" s="356"/>
      <c r="L53" s="355"/>
      <c r="M53" s="356"/>
      <c r="N53" s="355"/>
      <c r="O53" s="356"/>
      <c r="P53" s="401"/>
      <c r="Q53" s="399"/>
      <c r="R53" s="325"/>
      <c r="S53" s="325"/>
      <c r="T53" s="325"/>
      <c r="U53" s="325"/>
    </row>
    <row r="54" spans="1:21" ht="15.75">
      <c r="A54" s="575"/>
      <c r="B54" s="575"/>
      <c r="C54" s="325"/>
      <c r="D54" s="325"/>
      <c r="E54" s="325"/>
      <c r="F54" s="325"/>
      <c r="G54" s="325"/>
      <c r="H54" s="355"/>
      <c r="I54" s="356"/>
      <c r="J54" s="355"/>
      <c r="K54" s="356"/>
      <c r="L54" s="355"/>
      <c r="M54" s="356"/>
      <c r="N54" s="355"/>
      <c r="O54" s="356"/>
      <c r="P54" s="401"/>
      <c r="Q54" s="399"/>
      <c r="R54" s="325"/>
      <c r="S54" s="325"/>
      <c r="T54" s="325"/>
      <c r="U54" s="325"/>
    </row>
    <row r="55" spans="1:21" ht="15.75">
      <c r="A55" s="575"/>
      <c r="B55" s="575"/>
      <c r="C55" s="325"/>
      <c r="D55" s="325"/>
      <c r="E55" s="325"/>
      <c r="F55" s="325"/>
      <c r="G55" s="325"/>
      <c r="H55" s="355"/>
      <c r="I55" s="356"/>
      <c r="J55" s="355"/>
      <c r="K55" s="356"/>
      <c r="L55" s="355"/>
      <c r="M55" s="356"/>
      <c r="N55" s="355"/>
      <c r="O55" s="356"/>
      <c r="P55" s="401"/>
      <c r="Q55" s="399"/>
      <c r="R55" s="325"/>
      <c r="S55" s="325"/>
      <c r="T55" s="325"/>
      <c r="U55" s="325"/>
    </row>
    <row r="56" spans="1:21" ht="15.75">
      <c r="A56" s="575"/>
      <c r="B56" s="575"/>
      <c r="C56" s="325"/>
      <c r="D56" s="325"/>
      <c r="E56" s="325"/>
      <c r="F56" s="325"/>
      <c r="G56" s="325"/>
      <c r="H56" s="355"/>
      <c r="I56" s="356"/>
      <c r="J56" s="355"/>
      <c r="K56" s="356"/>
      <c r="L56" s="355"/>
      <c r="M56" s="356"/>
      <c r="N56" s="355"/>
      <c r="O56" s="356"/>
      <c r="P56" s="401"/>
      <c r="Q56" s="399"/>
      <c r="R56" s="325"/>
      <c r="S56" s="325"/>
      <c r="T56" s="325"/>
      <c r="U56" s="325"/>
    </row>
    <row r="57" spans="1:21" ht="15.75">
      <c r="A57" s="575"/>
      <c r="B57" s="575"/>
      <c r="C57" s="325"/>
      <c r="D57" s="325"/>
      <c r="E57" s="325"/>
      <c r="F57" s="325"/>
      <c r="G57" s="325"/>
      <c r="H57" s="355"/>
      <c r="I57" s="356"/>
      <c r="J57" s="355"/>
      <c r="K57" s="356"/>
      <c r="L57" s="355"/>
      <c r="M57" s="356"/>
      <c r="N57" s="355"/>
      <c r="O57" s="356"/>
      <c r="P57" s="401"/>
      <c r="Q57" s="399"/>
      <c r="R57" s="325"/>
      <c r="S57" s="325"/>
      <c r="T57" s="325"/>
      <c r="U57" s="325"/>
    </row>
    <row r="58" spans="1:21" ht="15.75">
      <c r="A58" s="575"/>
      <c r="B58" s="575"/>
      <c r="C58" s="325"/>
      <c r="D58" s="325"/>
      <c r="E58" s="325"/>
      <c r="F58" s="325"/>
      <c r="G58" s="325"/>
      <c r="H58" s="355"/>
      <c r="I58" s="356"/>
      <c r="J58" s="355"/>
      <c r="K58" s="356"/>
      <c r="L58" s="355"/>
      <c r="M58" s="356"/>
      <c r="N58" s="355"/>
      <c r="O58" s="356"/>
      <c r="P58" s="401"/>
      <c r="Q58" s="399"/>
      <c r="R58" s="325"/>
      <c r="S58" s="325"/>
      <c r="T58" s="325"/>
      <c r="U58" s="325"/>
    </row>
    <row r="59" spans="1:21" ht="15.75">
      <c r="A59" s="575"/>
      <c r="B59" s="575"/>
      <c r="C59" s="325"/>
      <c r="D59" s="325"/>
      <c r="E59" s="325"/>
      <c r="F59" s="325"/>
      <c r="G59" s="325"/>
      <c r="H59" s="355"/>
      <c r="I59" s="356"/>
      <c r="J59" s="355"/>
      <c r="K59" s="356"/>
      <c r="L59" s="355"/>
      <c r="M59" s="356"/>
      <c r="N59" s="355"/>
      <c r="O59" s="356"/>
      <c r="P59" s="401"/>
      <c r="Q59" s="399"/>
      <c r="R59" s="325"/>
      <c r="S59" s="325"/>
      <c r="T59" s="325"/>
      <c r="U59" s="325"/>
    </row>
    <row r="60" spans="1:21" ht="15.75">
      <c r="A60" s="575"/>
      <c r="B60" s="575"/>
      <c r="C60" s="325"/>
      <c r="D60" s="325"/>
      <c r="E60" s="325"/>
      <c r="F60" s="325"/>
      <c r="G60" s="325"/>
      <c r="H60" s="355"/>
      <c r="I60" s="356"/>
      <c r="J60" s="355"/>
      <c r="K60" s="356"/>
      <c r="L60" s="355"/>
      <c r="M60" s="356"/>
      <c r="N60" s="355"/>
      <c r="O60" s="356"/>
      <c r="P60" s="401"/>
      <c r="Q60" s="399"/>
      <c r="R60" s="325"/>
      <c r="S60" s="325"/>
      <c r="T60" s="325"/>
      <c r="U60" s="325"/>
    </row>
    <row r="61" spans="1:21" ht="15.75">
      <c r="A61" s="575"/>
      <c r="B61" s="575"/>
      <c r="C61" s="325"/>
      <c r="D61" s="325"/>
      <c r="E61" s="325"/>
      <c r="F61" s="325"/>
      <c r="G61" s="325"/>
      <c r="H61" s="355"/>
      <c r="I61" s="356"/>
      <c r="J61" s="355"/>
      <c r="K61" s="356"/>
      <c r="L61" s="355"/>
      <c r="M61" s="356"/>
      <c r="N61" s="355"/>
      <c r="O61" s="356"/>
      <c r="P61" s="401"/>
      <c r="Q61" s="399"/>
      <c r="R61" s="325"/>
      <c r="S61" s="325"/>
      <c r="T61" s="325"/>
      <c r="U61" s="325"/>
    </row>
    <row r="62" spans="1:21" ht="15.75">
      <c r="A62" s="576"/>
      <c r="B62" s="576"/>
      <c r="C62" s="325"/>
      <c r="D62" s="325"/>
      <c r="E62" s="325"/>
      <c r="F62" s="325"/>
      <c r="G62" s="325"/>
      <c r="H62" s="355"/>
      <c r="I62" s="356"/>
      <c r="J62" s="355"/>
      <c r="K62" s="356"/>
      <c r="L62" s="355"/>
      <c r="M62" s="356"/>
      <c r="N62" s="355"/>
      <c r="O62" s="356"/>
      <c r="P62" s="401">
        <f>H62+J62+L62+N62</f>
        <v>0</v>
      </c>
      <c r="Q62" s="399">
        <f>I62+K62+M62+O62</f>
        <v>0</v>
      </c>
      <c r="R62" s="325"/>
      <c r="S62" s="325"/>
      <c r="T62" s="325"/>
      <c r="U62" s="325"/>
    </row>
    <row r="63" spans="1:21" ht="15.75">
      <c r="A63" s="574" t="s">
        <v>1494</v>
      </c>
      <c r="B63" s="411"/>
      <c r="C63" s="325"/>
      <c r="D63" s="325"/>
      <c r="E63" s="325"/>
      <c r="F63" s="325"/>
      <c r="G63" s="325"/>
      <c r="H63" s="355"/>
      <c r="I63" s="356"/>
      <c r="J63" s="355"/>
      <c r="K63" s="356"/>
      <c r="L63" s="355"/>
      <c r="M63" s="356"/>
      <c r="N63" s="355"/>
      <c r="O63" s="356"/>
      <c r="P63" s="401">
        <f>H63+J63+L63+N63</f>
        <v>0</v>
      </c>
      <c r="Q63" s="399">
        <f>I63+K63+M63+O63</f>
        <v>0</v>
      </c>
      <c r="R63" s="325"/>
      <c r="S63" s="325"/>
      <c r="T63" s="325"/>
      <c r="U63" s="325"/>
    </row>
    <row r="64" spans="1:21" ht="15.75">
      <c r="A64" s="575"/>
      <c r="B64" s="411"/>
      <c r="C64" s="325"/>
      <c r="D64" s="325"/>
      <c r="E64" s="325"/>
      <c r="F64" s="325"/>
      <c r="G64" s="325"/>
      <c r="H64" s="355"/>
      <c r="I64" s="356"/>
      <c r="J64" s="355"/>
      <c r="K64" s="356"/>
      <c r="L64" s="355"/>
      <c r="M64" s="356"/>
      <c r="N64" s="355"/>
      <c r="O64" s="356"/>
      <c r="P64" s="401"/>
      <c r="Q64" s="399"/>
      <c r="R64" s="325"/>
      <c r="S64" s="325"/>
      <c r="T64" s="325"/>
      <c r="U64" s="325"/>
    </row>
    <row r="65" spans="1:21" ht="15.75">
      <c r="A65" s="575"/>
      <c r="B65" s="411"/>
      <c r="C65" s="325"/>
      <c r="D65" s="325"/>
      <c r="E65" s="325"/>
      <c r="F65" s="325"/>
      <c r="G65" s="325"/>
      <c r="H65" s="355"/>
      <c r="I65" s="356"/>
      <c r="J65" s="355"/>
      <c r="K65" s="356"/>
      <c r="L65" s="355"/>
      <c r="M65" s="356"/>
      <c r="N65" s="355"/>
      <c r="O65" s="356"/>
      <c r="P65" s="401"/>
      <c r="Q65" s="399"/>
      <c r="R65" s="325"/>
      <c r="S65" s="325"/>
      <c r="T65" s="325"/>
      <c r="U65" s="325"/>
    </row>
    <row r="66" spans="1:21" ht="15.75">
      <c r="A66" s="575"/>
      <c r="B66" s="411"/>
      <c r="C66" s="325"/>
      <c r="D66" s="325"/>
      <c r="E66" s="325"/>
      <c r="F66" s="325"/>
      <c r="G66" s="325"/>
      <c r="H66" s="355"/>
      <c r="I66" s="356"/>
      <c r="J66" s="355"/>
      <c r="K66" s="356"/>
      <c r="L66" s="355"/>
      <c r="M66" s="356"/>
      <c r="N66" s="355"/>
      <c r="O66" s="356"/>
      <c r="P66" s="401"/>
      <c r="Q66" s="399"/>
      <c r="R66" s="325"/>
      <c r="S66" s="325"/>
      <c r="T66" s="325"/>
      <c r="U66" s="325"/>
    </row>
    <row r="67" spans="1:21" ht="15.75">
      <c r="A67" s="575"/>
      <c r="B67" s="411"/>
      <c r="C67" s="325"/>
      <c r="D67" s="325"/>
      <c r="E67" s="325"/>
      <c r="F67" s="325"/>
      <c r="G67" s="325"/>
      <c r="H67" s="355"/>
      <c r="I67" s="356"/>
      <c r="J67" s="355"/>
      <c r="K67" s="356"/>
      <c r="L67" s="355"/>
      <c r="M67" s="356"/>
      <c r="N67" s="355"/>
      <c r="O67" s="356"/>
      <c r="P67" s="401"/>
      <c r="Q67" s="399"/>
      <c r="R67" s="325"/>
      <c r="S67" s="325"/>
      <c r="T67" s="325"/>
      <c r="U67" s="325"/>
    </row>
    <row r="68" spans="1:21" ht="15.75">
      <c r="A68" s="575"/>
      <c r="B68" s="411"/>
      <c r="C68" s="325"/>
      <c r="D68" s="325"/>
      <c r="E68" s="325"/>
      <c r="F68" s="325"/>
      <c r="G68" s="325"/>
      <c r="H68" s="355"/>
      <c r="I68" s="356"/>
      <c r="J68" s="355"/>
      <c r="K68" s="356"/>
      <c r="L68" s="355"/>
      <c r="M68" s="356"/>
      <c r="N68" s="355"/>
      <c r="O68" s="356"/>
      <c r="P68" s="401">
        <f>H68+J68+L68+N68</f>
        <v>0</v>
      </c>
      <c r="Q68" s="399">
        <f>I68+K68+M68+O68</f>
        <v>0</v>
      </c>
      <c r="R68" s="325"/>
      <c r="S68" s="325"/>
      <c r="T68" s="325"/>
      <c r="U68" s="325"/>
    </row>
    <row r="69" spans="1:21" ht="15.75">
      <c r="A69" s="576"/>
      <c r="B69" s="411"/>
      <c r="C69" s="325"/>
      <c r="D69" s="325"/>
      <c r="E69" s="325"/>
      <c r="F69" s="325"/>
      <c r="G69" s="325"/>
      <c r="H69" s="325"/>
      <c r="I69" s="356"/>
      <c r="J69" s="325"/>
      <c r="K69" s="356"/>
      <c r="L69" s="325"/>
      <c r="M69" s="356"/>
      <c r="N69" s="325"/>
      <c r="O69" s="356"/>
      <c r="P69" s="401">
        <f>H69+J69+L69+N69</f>
        <v>0</v>
      </c>
      <c r="Q69" s="399">
        <f>I69+K69+M69+O69</f>
        <v>0</v>
      </c>
      <c r="R69" s="71"/>
      <c r="S69" s="325"/>
      <c r="T69" s="325"/>
      <c r="U69" s="325"/>
    </row>
    <row r="70" spans="1:21" ht="15.75">
      <c r="A70" s="294"/>
      <c r="B70" s="295"/>
      <c r="C70" s="295"/>
      <c r="D70" s="295"/>
      <c r="E70" s="294" t="s">
        <v>1479</v>
      </c>
      <c r="F70" s="295"/>
      <c r="G70" s="296"/>
      <c r="H70" s="75">
        <f t="shared" ref="H70:Q70" si="5">SUM(H10:H69)</f>
        <v>0</v>
      </c>
      <c r="I70" s="235">
        <f t="shared" si="5"/>
        <v>0</v>
      </c>
      <c r="J70" s="75">
        <f t="shared" si="5"/>
        <v>0</v>
      </c>
      <c r="K70" s="235">
        <f t="shared" si="5"/>
        <v>0</v>
      </c>
      <c r="L70" s="75">
        <f t="shared" si="5"/>
        <v>0</v>
      </c>
      <c r="M70" s="235">
        <f t="shared" si="5"/>
        <v>0</v>
      </c>
      <c r="N70" s="75">
        <f t="shared" si="5"/>
        <v>0</v>
      </c>
      <c r="O70" s="235">
        <f t="shared" si="5"/>
        <v>0</v>
      </c>
      <c r="P70" s="235">
        <f t="shared" si="5"/>
        <v>0</v>
      </c>
      <c r="Q70" s="235">
        <f t="shared" si="5"/>
        <v>0</v>
      </c>
      <c r="R70" s="68"/>
      <c r="S70" s="68"/>
      <c r="T70" s="68"/>
      <c r="U70" s="68"/>
    </row>
    <row r="77" spans="1:21">
      <c r="C77" s="461"/>
    </row>
    <row r="78" spans="1:21">
      <c r="C78" s="461"/>
    </row>
    <row r="79" spans="1:21">
      <c r="C79" s="461"/>
    </row>
    <row r="80" spans="1:21">
      <c r="C80" s="461"/>
    </row>
    <row r="81" spans="3:3">
      <c r="C81" s="461"/>
    </row>
    <row r="82" spans="3:3">
      <c r="C82" s="461"/>
    </row>
    <row r="83" spans="3:3">
      <c r="C83" s="461"/>
    </row>
    <row r="84" spans="3:3">
      <c r="C84" s="461"/>
    </row>
    <row r="85" spans="3:3">
      <c r="C85" s="461"/>
    </row>
    <row r="86" spans="3:3">
      <c r="C86" s="461"/>
    </row>
    <row r="87" spans="3:3">
      <c r="C87" s="461"/>
    </row>
    <row r="88" spans="3:3">
      <c r="C88" s="461"/>
    </row>
    <row r="89" spans="3:3">
      <c r="C89" s="461"/>
    </row>
    <row r="90" spans="3:3">
      <c r="C90" s="461"/>
    </row>
    <row r="91" spans="3:3">
      <c r="C91" s="461"/>
    </row>
    <row r="92" spans="3:3">
      <c r="C92" s="461"/>
    </row>
    <row r="93" spans="3:3">
      <c r="C93" s="461"/>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cols>
    <col min="1" max="1" width="35.7109375" style="461" customWidth="1"/>
    <col min="2" max="2" width="35.85546875" style="461" customWidth="1"/>
    <col min="3" max="7" width="27.42578125" style="461" customWidth="1"/>
    <col min="8" max="8" width="15.28515625" style="461" customWidth="1"/>
    <col min="9" max="9" width="11.42578125" style="233"/>
    <col min="10" max="10" width="15.28515625" style="461" customWidth="1"/>
    <col min="11" max="11" width="18.85546875" style="233" customWidth="1"/>
    <col min="12" max="12" width="11.42578125" style="461"/>
    <col min="13" max="13" width="11.42578125" style="233"/>
    <col min="14" max="14" width="11.42578125" style="461"/>
    <col min="15" max="15" width="11.42578125" style="233"/>
    <col min="16" max="16" width="15.28515625" style="461" customWidth="1"/>
    <col min="17" max="17" width="18.28515625" style="233" customWidth="1"/>
    <col min="18" max="20" width="14.140625" style="461" customWidth="1"/>
    <col min="21" max="21" width="17" style="461" customWidth="1"/>
    <col min="22" max="16384" width="11.42578125" style="461"/>
  </cols>
  <sheetData>
    <row r="1" spans="1:42" ht="21">
      <c r="A1" s="406"/>
      <c r="B1" s="406"/>
      <c r="C1" s="406"/>
      <c r="D1" s="406"/>
      <c r="E1" s="406"/>
      <c r="F1" s="619" t="s">
        <v>1510</v>
      </c>
      <c r="G1" s="619"/>
      <c r="H1" s="619"/>
      <c r="I1" s="619"/>
      <c r="J1" s="619"/>
      <c r="K1" s="619"/>
      <c r="L1" s="619"/>
      <c r="M1" s="619"/>
      <c r="N1" s="407"/>
      <c r="O1" s="407"/>
      <c r="P1" s="505" t="s">
        <v>1672</v>
      </c>
      <c r="Q1" s="505" t="s">
        <v>1673</v>
      </c>
      <c r="R1" s="505" t="s">
        <v>1674</v>
      </c>
      <c r="S1" s="505" t="s">
        <v>1675</v>
      </c>
      <c r="T1" s="505" t="s">
        <v>1676</v>
      </c>
      <c r="U1" s="505" t="s">
        <v>1677</v>
      </c>
      <c r="V1" s="505" t="s">
        <v>1678</v>
      </c>
      <c r="W1" s="505" t="s">
        <v>1679</v>
      </c>
      <c r="X1" s="505" t="s">
        <v>1680</v>
      </c>
      <c r="Y1" s="505" t="s">
        <v>1681</v>
      </c>
      <c r="Z1" s="505" t="s">
        <v>1682</v>
      </c>
      <c r="AA1" s="505" t="s">
        <v>1683</v>
      </c>
      <c r="AB1" s="505" t="s">
        <v>1684</v>
      </c>
      <c r="AC1" s="505" t="s">
        <v>1685</v>
      </c>
      <c r="AD1" s="505" t="s">
        <v>1686</v>
      </c>
      <c r="AE1" s="509"/>
      <c r="AF1" s="509"/>
      <c r="AG1" s="509"/>
      <c r="AH1" s="509"/>
      <c r="AI1" s="509"/>
      <c r="AJ1" s="509"/>
      <c r="AK1" s="509"/>
      <c r="AL1" s="406"/>
      <c r="AM1" s="406"/>
      <c r="AN1" s="406"/>
      <c r="AO1" s="406"/>
      <c r="AP1" s="406"/>
    </row>
    <row r="2" spans="1:42" ht="18.75">
      <c r="A2" s="405" t="s">
        <v>1353</v>
      </c>
      <c r="B2" s="406"/>
      <c r="C2" s="406"/>
      <c r="D2" s="406"/>
      <c r="E2" s="406"/>
      <c r="F2" s="406"/>
      <c r="G2" s="406"/>
      <c r="H2" s="407"/>
      <c r="I2" s="408"/>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c r="A3" s="405" t="s">
        <v>1506</v>
      </c>
      <c r="B3" s="406"/>
      <c r="C3" s="406"/>
      <c r="D3" s="406"/>
      <c r="E3" s="406"/>
      <c r="F3" s="406"/>
      <c r="G3" s="406"/>
      <c r="H3" s="407"/>
      <c r="I3" s="408"/>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c r="A4" s="405" t="s">
        <v>1507</v>
      </c>
      <c r="H4" s="407"/>
      <c r="I4" s="408"/>
      <c r="J4" s="407"/>
      <c r="K4" s="407"/>
      <c r="L4" s="407"/>
      <c r="M4" s="407"/>
      <c r="N4" s="407"/>
      <c r="O4" s="407"/>
      <c r="P4" s="407"/>
      <c r="Q4" s="407"/>
      <c r="R4" s="407"/>
      <c r="S4" s="407"/>
      <c r="T4" s="407"/>
      <c r="U4" s="407"/>
      <c r="V4" s="407"/>
      <c r="W4" s="407"/>
      <c r="X4" s="407"/>
      <c r="Y4" s="407"/>
      <c r="Z4" s="407"/>
      <c r="AA4" s="407"/>
    </row>
    <row r="5" spans="1:42" s="406" customFormat="1" ht="18.75">
      <c r="A5" s="405" t="s">
        <v>1508</v>
      </c>
      <c r="H5" s="407"/>
      <c r="I5" s="408"/>
      <c r="J5" s="407"/>
      <c r="K5" s="407"/>
      <c r="L5" s="407"/>
      <c r="M5" s="407"/>
      <c r="N5" s="407"/>
      <c r="O5" s="407"/>
      <c r="P5" s="407"/>
      <c r="Q5" s="407"/>
      <c r="R5" s="407"/>
      <c r="S5" s="407"/>
      <c r="T5" s="407"/>
      <c r="U5" s="407"/>
      <c r="V5" s="407"/>
      <c r="W5" s="407"/>
      <c r="X5" s="407"/>
      <c r="Y5" s="407"/>
      <c r="Z5" s="407"/>
      <c r="AA5" s="407"/>
    </row>
    <row r="6" spans="1:42" s="406" customFormat="1">
      <c r="A6" s="410" t="s">
        <v>1509</v>
      </c>
      <c r="B6" s="410"/>
      <c r="C6" s="410"/>
      <c r="D6" s="410"/>
      <c r="E6" s="410"/>
      <c r="F6" s="410"/>
      <c r="G6" s="410"/>
      <c r="H6" s="410"/>
      <c r="I6" s="410"/>
      <c r="J6" s="410"/>
      <c r="K6" s="410"/>
      <c r="L6" s="410"/>
      <c r="M6" s="410"/>
      <c r="N6" s="410"/>
      <c r="O6" s="410"/>
      <c r="P6" s="410"/>
      <c r="Q6" s="410"/>
      <c r="R6" s="410"/>
      <c r="S6" s="410"/>
      <c r="T6" s="410"/>
      <c r="U6" s="410"/>
    </row>
    <row r="7" spans="1:42" ht="15" customHeight="1">
      <c r="A7" s="562" t="s">
        <v>96</v>
      </c>
      <c r="B7" s="561" t="s">
        <v>110</v>
      </c>
      <c r="C7" s="564" t="s">
        <v>1536</v>
      </c>
      <c r="D7" s="564" t="s">
        <v>1537</v>
      </c>
      <c r="E7" s="564" t="s">
        <v>86</v>
      </c>
      <c r="F7" s="564" t="s">
        <v>391</v>
      </c>
      <c r="G7" s="564" t="s">
        <v>87</v>
      </c>
      <c r="H7" s="567" t="s">
        <v>99</v>
      </c>
      <c r="I7" s="573"/>
      <c r="J7" s="573"/>
      <c r="K7" s="573"/>
      <c r="L7" s="573"/>
      <c r="M7" s="573"/>
      <c r="N7" s="573"/>
      <c r="O7" s="568"/>
      <c r="P7" s="569" t="s">
        <v>100</v>
      </c>
      <c r="Q7" s="570"/>
      <c r="R7" s="561" t="s">
        <v>102</v>
      </c>
      <c r="S7" s="561" t="s">
        <v>109</v>
      </c>
      <c r="T7" s="561" t="s">
        <v>108</v>
      </c>
      <c r="U7" s="558" t="s">
        <v>88</v>
      </c>
    </row>
    <row r="8" spans="1:42" ht="15" customHeight="1">
      <c r="A8" s="562"/>
      <c r="B8" s="562"/>
      <c r="C8" s="565"/>
      <c r="D8" s="565"/>
      <c r="E8" s="565"/>
      <c r="F8" s="565"/>
      <c r="G8" s="565"/>
      <c r="H8" s="567" t="s">
        <v>103</v>
      </c>
      <c r="I8" s="568"/>
      <c r="J8" s="567" t="s">
        <v>104</v>
      </c>
      <c r="K8" s="568"/>
      <c r="L8" s="567" t="s">
        <v>105</v>
      </c>
      <c r="M8" s="568"/>
      <c r="N8" s="567" t="s">
        <v>106</v>
      </c>
      <c r="O8" s="568"/>
      <c r="P8" s="571"/>
      <c r="Q8" s="572"/>
      <c r="R8" s="562"/>
      <c r="S8" s="562"/>
      <c r="T8" s="562"/>
      <c r="U8" s="559"/>
    </row>
    <row r="9" spans="1:42" ht="25.5">
      <c r="A9" s="563"/>
      <c r="B9" s="563"/>
      <c r="C9" s="566"/>
      <c r="D9" s="566"/>
      <c r="E9" s="566"/>
      <c r="F9" s="566"/>
      <c r="G9" s="566"/>
      <c r="H9" s="437" t="s">
        <v>107</v>
      </c>
      <c r="I9" s="437" t="s">
        <v>12</v>
      </c>
      <c r="J9" s="437" t="s">
        <v>107</v>
      </c>
      <c r="K9" s="437" t="s">
        <v>12</v>
      </c>
      <c r="L9" s="437" t="s">
        <v>107</v>
      </c>
      <c r="M9" s="437" t="s">
        <v>12</v>
      </c>
      <c r="N9" s="437" t="s">
        <v>107</v>
      </c>
      <c r="O9" s="437" t="s">
        <v>12</v>
      </c>
      <c r="P9" s="437" t="s">
        <v>107</v>
      </c>
      <c r="Q9" s="437" t="s">
        <v>12</v>
      </c>
      <c r="R9" s="563"/>
      <c r="S9" s="563"/>
      <c r="T9" s="563"/>
      <c r="U9" s="560"/>
    </row>
    <row r="10" spans="1:42" ht="15.75">
      <c r="A10" s="495"/>
      <c r="B10" s="496"/>
      <c r="C10" s="440"/>
      <c r="D10" s="440"/>
      <c r="E10" s="440"/>
      <c r="F10" s="441"/>
      <c r="G10" s="440"/>
      <c r="H10" s="442"/>
      <c r="I10" s="442"/>
      <c r="J10" s="442"/>
      <c r="K10" s="442"/>
      <c r="L10" s="442"/>
      <c r="M10" s="442"/>
      <c r="N10" s="442"/>
      <c r="O10" s="442"/>
      <c r="P10" s="442"/>
      <c r="Q10" s="442"/>
      <c r="R10" s="443"/>
      <c r="S10" s="443"/>
      <c r="T10" s="443"/>
      <c r="U10" s="444"/>
    </row>
    <row r="11" spans="1:42" s="494" customFormat="1" ht="15.75">
      <c r="A11" s="581" t="s">
        <v>1506</v>
      </c>
      <c r="B11" s="621" t="s">
        <v>1534</v>
      </c>
      <c r="C11" s="489"/>
      <c r="D11" s="489"/>
      <c r="E11" s="489"/>
      <c r="F11" s="490"/>
      <c r="G11" s="489"/>
      <c r="H11" s="491"/>
      <c r="I11" s="491"/>
      <c r="J11" s="491"/>
      <c r="K11" s="491"/>
      <c r="L11" s="491"/>
      <c r="M11" s="491"/>
      <c r="N11" s="491"/>
      <c r="O11" s="491"/>
      <c r="P11" s="491"/>
      <c r="Q11" s="491"/>
      <c r="R11" s="492"/>
      <c r="S11" s="492"/>
      <c r="T11" s="492"/>
      <c r="U11" s="493"/>
    </row>
    <row r="12" spans="1:42" s="494" customFormat="1" ht="15.75">
      <c r="A12" s="581"/>
      <c r="B12" s="622"/>
      <c r="C12" s="489"/>
      <c r="D12" s="489"/>
      <c r="E12" s="489"/>
      <c r="F12" s="490"/>
      <c r="G12" s="489"/>
      <c r="H12" s="491"/>
      <c r="I12" s="491"/>
      <c r="J12" s="491"/>
      <c r="K12" s="491"/>
      <c r="L12" s="491"/>
      <c r="M12" s="491"/>
      <c r="N12" s="491"/>
      <c r="O12" s="491"/>
      <c r="P12" s="491"/>
      <c r="Q12" s="491"/>
      <c r="R12" s="492"/>
      <c r="S12" s="492"/>
      <c r="T12" s="492"/>
      <c r="U12" s="493"/>
    </row>
    <row r="13" spans="1:42" s="494" customFormat="1" ht="15.75">
      <c r="A13" s="581"/>
      <c r="B13" s="622"/>
      <c r="C13" s="489"/>
      <c r="D13" s="489"/>
      <c r="E13" s="489"/>
      <c r="F13" s="490"/>
      <c r="G13" s="489"/>
      <c r="H13" s="491"/>
      <c r="I13" s="491"/>
      <c r="J13" s="491"/>
      <c r="K13" s="491"/>
      <c r="L13" s="491"/>
      <c r="M13" s="491"/>
      <c r="N13" s="491"/>
      <c r="O13" s="491"/>
      <c r="P13" s="491"/>
      <c r="Q13" s="491"/>
      <c r="R13" s="492"/>
      <c r="S13" s="492"/>
      <c r="T13" s="492"/>
      <c r="U13" s="493"/>
    </row>
    <row r="14" spans="1:42" s="494" customFormat="1" ht="15.75">
      <c r="A14" s="581"/>
      <c r="B14" s="622"/>
      <c r="C14" s="489"/>
      <c r="D14" s="489"/>
      <c r="E14" s="489"/>
      <c r="F14" s="490"/>
      <c r="G14" s="489"/>
      <c r="H14" s="491"/>
      <c r="I14" s="491"/>
      <c r="J14" s="491"/>
      <c r="K14" s="491"/>
      <c r="L14" s="491"/>
      <c r="M14" s="491"/>
      <c r="N14" s="491"/>
      <c r="O14" s="491"/>
      <c r="P14" s="491"/>
      <c r="Q14" s="491"/>
      <c r="R14" s="492"/>
      <c r="S14" s="492"/>
      <c r="T14" s="492"/>
      <c r="U14" s="493"/>
    </row>
    <row r="15" spans="1:42" s="494" customFormat="1" ht="15.75">
      <c r="A15" s="581"/>
      <c r="B15" s="622"/>
      <c r="C15" s="489"/>
      <c r="D15" s="489"/>
      <c r="E15" s="489"/>
      <c r="F15" s="490"/>
      <c r="G15" s="489"/>
      <c r="H15" s="491"/>
      <c r="I15" s="491"/>
      <c r="J15" s="491"/>
      <c r="K15" s="491"/>
      <c r="L15" s="491"/>
      <c r="M15" s="491"/>
      <c r="N15" s="491"/>
      <c r="O15" s="491"/>
      <c r="P15" s="491"/>
      <c r="Q15" s="491"/>
      <c r="R15" s="492"/>
      <c r="S15" s="492"/>
      <c r="T15" s="492"/>
      <c r="U15" s="493"/>
    </row>
    <row r="16" spans="1:42" s="494" customFormat="1" ht="15.75">
      <c r="A16" s="581"/>
      <c r="B16" s="622"/>
      <c r="C16" s="489"/>
      <c r="D16" s="489"/>
      <c r="E16" s="489"/>
      <c r="F16" s="490"/>
      <c r="G16" s="489"/>
      <c r="H16" s="491"/>
      <c r="I16" s="491"/>
      <c r="J16" s="491"/>
      <c r="K16" s="491"/>
      <c r="L16" s="491"/>
      <c r="M16" s="491"/>
      <c r="N16" s="491"/>
      <c r="O16" s="491"/>
      <c r="P16" s="491"/>
      <c r="Q16" s="491"/>
      <c r="R16" s="492"/>
      <c r="S16" s="492"/>
      <c r="T16" s="492"/>
      <c r="U16" s="493"/>
    </row>
    <row r="17" spans="1:21" s="494" customFormat="1" ht="15.75" hidden="1">
      <c r="A17" s="581"/>
      <c r="B17" s="623"/>
      <c r="C17" s="489"/>
      <c r="D17" s="489"/>
      <c r="E17" s="489"/>
      <c r="F17" s="490"/>
      <c r="G17" s="489"/>
      <c r="H17" s="491"/>
      <c r="I17" s="491"/>
      <c r="J17" s="491"/>
      <c r="K17" s="491"/>
      <c r="L17" s="491"/>
      <c r="M17" s="491"/>
      <c r="N17" s="491"/>
      <c r="O17" s="491"/>
      <c r="P17" s="491"/>
      <c r="Q17" s="491"/>
      <c r="R17" s="492"/>
      <c r="S17" s="492"/>
      <c r="T17" s="492"/>
      <c r="U17" s="493"/>
    </row>
    <row r="18" spans="1:21" ht="15.75" customHeight="1">
      <c r="A18" s="581"/>
      <c r="B18" s="574" t="s">
        <v>1520</v>
      </c>
      <c r="C18" s="485"/>
      <c r="D18" s="485"/>
      <c r="E18" s="485"/>
      <c r="F18" s="485"/>
      <c r="G18" s="361"/>
      <c r="H18" s="486"/>
      <c r="I18" s="487"/>
      <c r="J18" s="486"/>
      <c r="K18" s="487"/>
      <c r="L18" s="486"/>
      <c r="M18" s="487"/>
      <c r="N18" s="486"/>
      <c r="O18" s="487"/>
      <c r="P18" s="401">
        <f t="shared" ref="P18:Q22" si="0">H18+J18+L18+N18</f>
        <v>0</v>
      </c>
      <c r="Q18" s="399">
        <f t="shared" si="0"/>
        <v>0</v>
      </c>
      <c r="R18" s="361"/>
      <c r="S18" s="361"/>
      <c r="T18" s="361"/>
      <c r="U18" s="361"/>
    </row>
    <row r="19" spans="1:21" ht="15.75">
      <c r="A19" s="581"/>
      <c r="B19" s="575"/>
      <c r="C19" s="485"/>
      <c r="D19" s="485"/>
      <c r="E19" s="485"/>
      <c r="F19" s="485"/>
      <c r="G19" s="361"/>
      <c r="H19" s="486"/>
      <c r="I19" s="487"/>
      <c r="J19" s="486"/>
      <c r="K19" s="487"/>
      <c r="L19" s="486"/>
      <c r="M19" s="487"/>
      <c r="N19" s="486"/>
      <c r="O19" s="487"/>
      <c r="P19" s="401">
        <f t="shared" si="0"/>
        <v>0</v>
      </c>
      <c r="Q19" s="399">
        <f t="shared" si="0"/>
        <v>0</v>
      </c>
      <c r="R19" s="361"/>
      <c r="S19" s="361"/>
      <c r="T19" s="361"/>
      <c r="U19" s="361"/>
    </row>
    <row r="20" spans="1:21" ht="15.75">
      <c r="A20" s="581"/>
      <c r="B20" s="575"/>
      <c r="C20" s="485"/>
      <c r="D20" s="485"/>
      <c r="E20" s="485"/>
      <c r="F20" s="485"/>
      <c r="G20" s="361"/>
      <c r="H20" s="486"/>
      <c r="I20" s="487"/>
      <c r="J20" s="486"/>
      <c r="K20" s="487"/>
      <c r="L20" s="486"/>
      <c r="M20" s="487"/>
      <c r="N20" s="486"/>
      <c r="O20" s="487"/>
      <c r="P20" s="401">
        <f t="shared" si="0"/>
        <v>0</v>
      </c>
      <c r="Q20" s="399">
        <f t="shared" si="0"/>
        <v>0</v>
      </c>
      <c r="R20" s="361"/>
      <c r="S20" s="361"/>
      <c r="T20" s="361"/>
      <c r="U20" s="361"/>
    </row>
    <row r="21" spans="1:21" ht="15.75">
      <c r="A21" s="581"/>
      <c r="B21" s="575"/>
      <c r="C21" s="485"/>
      <c r="D21" s="485"/>
      <c r="E21" s="485"/>
      <c r="F21" s="485"/>
      <c r="G21" s="361"/>
      <c r="H21" s="486"/>
      <c r="I21" s="487"/>
      <c r="J21" s="486"/>
      <c r="K21" s="487"/>
      <c r="L21" s="486"/>
      <c r="M21" s="487"/>
      <c r="N21" s="486"/>
      <c r="O21" s="487"/>
      <c r="P21" s="401">
        <f t="shared" si="0"/>
        <v>0</v>
      </c>
      <c r="Q21" s="399">
        <f t="shared" si="0"/>
        <v>0</v>
      </c>
      <c r="R21" s="361"/>
      <c r="S21" s="361"/>
      <c r="T21" s="361"/>
      <c r="U21" s="361"/>
    </row>
    <row r="22" spans="1:21" ht="15.75">
      <c r="A22" s="581"/>
      <c r="B22" s="574" t="s">
        <v>1521</v>
      </c>
      <c r="C22" s="485"/>
      <c r="D22" s="485"/>
      <c r="E22" s="485"/>
      <c r="F22" s="485"/>
      <c r="G22" s="361"/>
      <c r="H22" s="486"/>
      <c r="I22" s="487"/>
      <c r="J22" s="486"/>
      <c r="K22" s="487"/>
      <c r="L22" s="486"/>
      <c r="M22" s="487"/>
      <c r="N22" s="486"/>
      <c r="O22" s="487"/>
      <c r="P22" s="401">
        <f t="shared" si="0"/>
        <v>0</v>
      </c>
      <c r="Q22" s="399">
        <f t="shared" si="0"/>
        <v>0</v>
      </c>
      <c r="R22" s="361"/>
      <c r="S22" s="361"/>
      <c r="T22" s="361"/>
      <c r="U22" s="361"/>
    </row>
    <row r="23" spans="1:21" ht="15.75">
      <c r="A23" s="581"/>
      <c r="B23" s="575"/>
      <c r="C23" s="485"/>
      <c r="D23" s="485"/>
      <c r="E23" s="485"/>
      <c r="F23" s="485"/>
      <c r="G23" s="361"/>
      <c r="H23" s="486"/>
      <c r="I23" s="487"/>
      <c r="J23" s="486"/>
      <c r="K23" s="487"/>
      <c r="L23" s="486"/>
      <c r="M23" s="487"/>
      <c r="N23" s="486"/>
      <c r="O23" s="487"/>
      <c r="P23" s="401">
        <f t="shared" ref="P23:P72" si="1">H23+J23+L23+N23</f>
        <v>0</v>
      </c>
      <c r="Q23" s="399">
        <f t="shared" ref="Q23:Q72" si="2">I23+K23+M23+O23</f>
        <v>0</v>
      </c>
      <c r="R23" s="361"/>
      <c r="S23" s="361"/>
      <c r="T23" s="361"/>
      <c r="U23" s="361"/>
    </row>
    <row r="24" spans="1:21" ht="15.75">
      <c r="A24" s="581"/>
      <c r="B24" s="575"/>
      <c r="C24" s="485"/>
      <c r="D24" s="485"/>
      <c r="E24" s="485"/>
      <c r="F24" s="485"/>
      <c r="G24" s="361"/>
      <c r="H24" s="486"/>
      <c r="I24" s="487"/>
      <c r="J24" s="486"/>
      <c r="K24" s="487"/>
      <c r="L24" s="486"/>
      <c r="M24" s="487"/>
      <c r="N24" s="486"/>
      <c r="O24" s="487"/>
      <c r="P24" s="401">
        <f t="shared" si="1"/>
        <v>0</v>
      </c>
      <c r="Q24" s="399">
        <f t="shared" si="2"/>
        <v>0</v>
      </c>
      <c r="R24" s="361"/>
      <c r="S24" s="361"/>
      <c r="T24" s="361"/>
      <c r="U24" s="361"/>
    </row>
    <row r="25" spans="1:21" ht="15.75">
      <c r="A25" s="581"/>
      <c r="B25" s="576"/>
      <c r="C25" s="485"/>
      <c r="D25" s="485"/>
      <c r="E25" s="485"/>
      <c r="F25" s="485"/>
      <c r="G25" s="361"/>
      <c r="H25" s="486"/>
      <c r="I25" s="487"/>
      <c r="J25" s="486"/>
      <c r="K25" s="487"/>
      <c r="L25" s="486"/>
      <c r="M25" s="487"/>
      <c r="N25" s="486"/>
      <c r="O25" s="487"/>
      <c r="P25" s="401">
        <f t="shared" si="1"/>
        <v>0</v>
      </c>
      <c r="Q25" s="399">
        <f t="shared" si="2"/>
        <v>0</v>
      </c>
      <c r="R25" s="361"/>
      <c r="S25" s="361"/>
      <c r="T25" s="361"/>
      <c r="U25" s="361"/>
    </row>
    <row r="26" spans="1:21" ht="15.75">
      <c r="A26" s="581"/>
      <c r="B26" s="574" t="s">
        <v>1522</v>
      </c>
      <c r="C26" s="485"/>
      <c r="D26" s="485"/>
      <c r="E26" s="485"/>
      <c r="F26" s="485"/>
      <c r="G26" s="361"/>
      <c r="H26" s="486"/>
      <c r="I26" s="487"/>
      <c r="J26" s="486"/>
      <c r="K26" s="487"/>
      <c r="L26" s="486"/>
      <c r="M26" s="487"/>
      <c r="N26" s="486"/>
      <c r="O26" s="487"/>
      <c r="P26" s="401">
        <f t="shared" si="1"/>
        <v>0</v>
      </c>
      <c r="Q26" s="399">
        <f t="shared" si="2"/>
        <v>0</v>
      </c>
      <c r="R26" s="361"/>
      <c r="S26" s="361"/>
      <c r="T26" s="361"/>
      <c r="U26" s="361"/>
    </row>
    <row r="27" spans="1:21" ht="15.75">
      <c r="A27" s="581"/>
      <c r="B27" s="575"/>
      <c r="C27" s="485"/>
      <c r="D27" s="485"/>
      <c r="E27" s="485"/>
      <c r="F27" s="485"/>
      <c r="G27" s="361"/>
      <c r="H27" s="486"/>
      <c r="I27" s="487"/>
      <c r="J27" s="486"/>
      <c r="K27" s="487"/>
      <c r="L27" s="486"/>
      <c r="M27" s="487"/>
      <c r="N27" s="486"/>
      <c r="O27" s="487"/>
      <c r="P27" s="401">
        <f t="shared" si="1"/>
        <v>0</v>
      </c>
      <c r="Q27" s="399">
        <f t="shared" si="2"/>
        <v>0</v>
      </c>
      <c r="R27" s="361"/>
      <c r="S27" s="361"/>
      <c r="T27" s="361"/>
      <c r="U27" s="361"/>
    </row>
    <row r="28" spans="1:21" ht="15.75">
      <c r="A28" s="581"/>
      <c r="B28" s="575"/>
      <c r="C28" s="485"/>
      <c r="D28" s="485"/>
      <c r="E28" s="485"/>
      <c r="F28" s="485"/>
      <c r="G28" s="361"/>
      <c r="H28" s="486"/>
      <c r="I28" s="487"/>
      <c r="J28" s="486"/>
      <c r="K28" s="487"/>
      <c r="L28" s="486"/>
      <c r="M28" s="487"/>
      <c r="N28" s="486"/>
      <c r="O28" s="487"/>
      <c r="P28" s="401">
        <f t="shared" si="1"/>
        <v>0</v>
      </c>
      <c r="Q28" s="399">
        <f t="shared" si="2"/>
        <v>0</v>
      </c>
      <c r="R28" s="361"/>
      <c r="S28" s="361"/>
      <c r="T28" s="361"/>
      <c r="U28" s="361"/>
    </row>
    <row r="29" spans="1:21" ht="15.75">
      <c r="A29" s="581"/>
      <c r="B29" s="576"/>
      <c r="C29" s="485"/>
      <c r="D29" s="485"/>
      <c r="E29" s="485"/>
      <c r="F29" s="485"/>
      <c r="G29" s="361"/>
      <c r="H29" s="486"/>
      <c r="I29" s="487"/>
      <c r="J29" s="486"/>
      <c r="K29" s="487"/>
      <c r="L29" s="486"/>
      <c r="M29" s="487"/>
      <c r="N29" s="486"/>
      <c r="O29" s="487"/>
      <c r="P29" s="401">
        <f t="shared" si="1"/>
        <v>0</v>
      </c>
      <c r="Q29" s="399">
        <f t="shared" si="2"/>
        <v>0</v>
      </c>
      <c r="R29" s="361"/>
      <c r="S29" s="361"/>
      <c r="T29" s="361"/>
      <c r="U29" s="361"/>
    </row>
    <row r="30" spans="1:21" ht="15.75">
      <c r="A30" s="581"/>
      <c r="B30" s="620" t="s">
        <v>1523</v>
      </c>
      <c r="C30" s="485"/>
      <c r="D30" s="485"/>
      <c r="E30" s="485"/>
      <c r="F30" s="485"/>
      <c r="G30" s="361"/>
      <c r="H30" s="486"/>
      <c r="I30" s="487"/>
      <c r="J30" s="486"/>
      <c r="K30" s="487"/>
      <c r="L30" s="486"/>
      <c r="M30" s="487"/>
      <c r="N30" s="486"/>
      <c r="O30" s="487"/>
      <c r="P30" s="401">
        <f t="shared" si="1"/>
        <v>0</v>
      </c>
      <c r="Q30" s="399">
        <f t="shared" si="2"/>
        <v>0</v>
      </c>
      <c r="R30" s="361"/>
      <c r="S30" s="361"/>
      <c r="T30" s="361"/>
      <c r="U30" s="361"/>
    </row>
    <row r="31" spans="1:21" ht="15.75">
      <c r="A31" s="581"/>
      <c r="B31" s="620"/>
      <c r="C31" s="485"/>
      <c r="D31" s="485"/>
      <c r="E31" s="485"/>
      <c r="F31" s="485"/>
      <c r="G31" s="361"/>
      <c r="H31" s="486"/>
      <c r="I31" s="487"/>
      <c r="J31" s="486"/>
      <c r="K31" s="487"/>
      <c r="L31" s="486"/>
      <c r="M31" s="487"/>
      <c r="N31" s="486"/>
      <c r="O31" s="487"/>
      <c r="P31" s="401">
        <f t="shared" si="1"/>
        <v>0</v>
      </c>
      <c r="Q31" s="399">
        <f t="shared" si="2"/>
        <v>0</v>
      </c>
      <c r="R31" s="361"/>
      <c r="S31" s="361"/>
      <c r="T31" s="361"/>
      <c r="U31" s="361"/>
    </row>
    <row r="32" spans="1:21" ht="15.75">
      <c r="A32" s="581"/>
      <c r="B32" s="620"/>
      <c r="C32" s="485"/>
      <c r="D32" s="485"/>
      <c r="E32" s="485"/>
      <c r="F32" s="485"/>
      <c r="G32" s="361"/>
      <c r="H32" s="486"/>
      <c r="I32" s="487"/>
      <c r="J32" s="486"/>
      <c r="K32" s="487"/>
      <c r="L32" s="486"/>
      <c r="M32" s="487"/>
      <c r="N32" s="486"/>
      <c r="O32" s="487"/>
      <c r="P32" s="401">
        <f t="shared" si="1"/>
        <v>0</v>
      </c>
      <c r="Q32" s="399">
        <f t="shared" si="2"/>
        <v>0</v>
      </c>
      <c r="R32" s="361"/>
      <c r="S32" s="361"/>
      <c r="T32" s="361"/>
      <c r="U32" s="361"/>
    </row>
    <row r="33" spans="1:21" ht="15.75">
      <c r="A33" s="581"/>
      <c r="B33" s="620"/>
      <c r="C33" s="485"/>
      <c r="D33" s="485"/>
      <c r="E33" s="485"/>
      <c r="F33" s="485"/>
      <c r="G33" s="361"/>
      <c r="H33" s="486"/>
      <c r="I33" s="487"/>
      <c r="J33" s="486"/>
      <c r="K33" s="487"/>
      <c r="L33" s="486"/>
      <c r="M33" s="487"/>
      <c r="N33" s="486"/>
      <c r="O33" s="487"/>
      <c r="P33" s="401">
        <f t="shared" si="1"/>
        <v>0</v>
      </c>
      <c r="Q33" s="399">
        <f t="shared" si="2"/>
        <v>0</v>
      </c>
      <c r="R33" s="361"/>
      <c r="S33" s="361"/>
      <c r="T33" s="361"/>
      <c r="U33" s="361"/>
    </row>
    <row r="34" spans="1:21" ht="15.75">
      <c r="A34" s="581"/>
      <c r="B34" s="620" t="s">
        <v>1524</v>
      </c>
      <c r="C34" s="485"/>
      <c r="D34" s="485"/>
      <c r="E34" s="485"/>
      <c r="F34" s="485"/>
      <c r="G34" s="361"/>
      <c r="H34" s="486"/>
      <c r="I34" s="487"/>
      <c r="J34" s="486"/>
      <c r="K34" s="487"/>
      <c r="L34" s="486"/>
      <c r="M34" s="487"/>
      <c r="N34" s="486"/>
      <c r="O34" s="487"/>
      <c r="P34" s="401">
        <f t="shared" si="1"/>
        <v>0</v>
      </c>
      <c r="Q34" s="399">
        <f t="shared" si="2"/>
        <v>0</v>
      </c>
      <c r="R34" s="361"/>
      <c r="S34" s="361"/>
      <c r="T34" s="361"/>
      <c r="U34" s="361"/>
    </row>
    <row r="35" spans="1:21" ht="15.75">
      <c r="A35" s="581"/>
      <c r="B35" s="620"/>
      <c r="C35" s="485"/>
      <c r="D35" s="485"/>
      <c r="E35" s="485"/>
      <c r="F35" s="485"/>
      <c r="G35" s="361"/>
      <c r="H35" s="486"/>
      <c r="I35" s="487"/>
      <c r="J35" s="486"/>
      <c r="K35" s="487"/>
      <c r="L35" s="486"/>
      <c r="M35" s="487"/>
      <c r="N35" s="486"/>
      <c r="O35" s="487"/>
      <c r="P35" s="401">
        <f t="shared" si="1"/>
        <v>0</v>
      </c>
      <c r="Q35" s="399">
        <f t="shared" si="2"/>
        <v>0</v>
      </c>
      <c r="R35" s="361"/>
      <c r="S35" s="361"/>
      <c r="T35" s="361"/>
      <c r="U35" s="361"/>
    </row>
    <row r="36" spans="1:21" ht="15.75">
      <c r="A36" s="581"/>
      <c r="B36" s="620"/>
      <c r="C36" s="485"/>
      <c r="D36" s="485"/>
      <c r="E36" s="485"/>
      <c r="F36" s="485"/>
      <c r="G36" s="361"/>
      <c r="H36" s="486"/>
      <c r="I36" s="487"/>
      <c r="J36" s="486"/>
      <c r="K36" s="487"/>
      <c r="L36" s="486"/>
      <c r="M36" s="487"/>
      <c r="N36" s="486"/>
      <c r="O36" s="487"/>
      <c r="P36" s="401">
        <f t="shared" si="1"/>
        <v>0</v>
      </c>
      <c r="Q36" s="399">
        <f t="shared" si="2"/>
        <v>0</v>
      </c>
      <c r="R36" s="361"/>
      <c r="S36" s="361"/>
      <c r="T36" s="361"/>
      <c r="U36" s="361"/>
    </row>
    <row r="37" spans="1:21" ht="15.75">
      <c r="A37" s="582"/>
      <c r="B37" s="620"/>
      <c r="C37" s="485"/>
      <c r="D37" s="485"/>
      <c r="E37" s="485"/>
      <c r="F37" s="485"/>
      <c r="G37" s="361"/>
      <c r="H37" s="486"/>
      <c r="I37" s="487"/>
      <c r="J37" s="486"/>
      <c r="K37" s="487"/>
      <c r="L37" s="486"/>
      <c r="M37" s="487"/>
      <c r="N37" s="486"/>
      <c r="O37" s="487"/>
      <c r="P37" s="401">
        <f t="shared" si="1"/>
        <v>0</v>
      </c>
      <c r="Q37" s="399">
        <f t="shared" si="2"/>
        <v>0</v>
      </c>
      <c r="R37" s="361"/>
      <c r="S37" s="361"/>
      <c r="T37" s="361"/>
      <c r="U37" s="361"/>
    </row>
    <row r="38" spans="1:21" ht="15.75" customHeight="1">
      <c r="A38" s="620" t="s">
        <v>1507</v>
      </c>
      <c r="B38" s="574" t="s">
        <v>1525</v>
      </c>
      <c r="C38" s="485"/>
      <c r="D38" s="485"/>
      <c r="E38" s="485"/>
      <c r="F38" s="485"/>
      <c r="G38" s="361"/>
      <c r="H38" s="486"/>
      <c r="I38" s="487"/>
      <c r="J38" s="486"/>
      <c r="K38" s="487"/>
      <c r="L38" s="486"/>
      <c r="M38" s="487"/>
      <c r="N38" s="486"/>
      <c r="O38" s="487"/>
      <c r="P38" s="401">
        <f t="shared" si="1"/>
        <v>0</v>
      </c>
      <c r="Q38" s="399">
        <f t="shared" si="2"/>
        <v>0</v>
      </c>
      <c r="R38" s="361"/>
      <c r="S38" s="361"/>
      <c r="T38" s="361"/>
      <c r="U38" s="361"/>
    </row>
    <row r="39" spans="1:21" ht="15.75">
      <c r="A39" s="620"/>
      <c r="B39" s="575"/>
      <c r="C39" s="485"/>
      <c r="D39" s="485"/>
      <c r="E39" s="485"/>
      <c r="F39" s="485"/>
      <c r="G39" s="361"/>
      <c r="H39" s="486"/>
      <c r="I39" s="487"/>
      <c r="J39" s="486"/>
      <c r="K39" s="487"/>
      <c r="L39" s="486"/>
      <c r="M39" s="487"/>
      <c r="N39" s="486"/>
      <c r="O39" s="487"/>
      <c r="P39" s="401">
        <f t="shared" si="1"/>
        <v>0</v>
      </c>
      <c r="Q39" s="399">
        <f t="shared" si="2"/>
        <v>0</v>
      </c>
      <c r="R39" s="361"/>
      <c r="S39" s="361"/>
      <c r="T39" s="361"/>
      <c r="U39" s="361"/>
    </row>
    <row r="40" spans="1:21" ht="15.75">
      <c r="A40" s="620"/>
      <c r="B40" s="575"/>
      <c r="C40" s="485"/>
      <c r="D40" s="485"/>
      <c r="E40" s="485"/>
      <c r="F40" s="485"/>
      <c r="G40" s="361"/>
      <c r="H40" s="486"/>
      <c r="I40" s="487"/>
      <c r="J40" s="486"/>
      <c r="K40" s="487"/>
      <c r="L40" s="486"/>
      <c r="M40" s="487"/>
      <c r="N40" s="486"/>
      <c r="O40" s="487"/>
      <c r="P40" s="401">
        <f t="shared" si="1"/>
        <v>0</v>
      </c>
      <c r="Q40" s="399">
        <f t="shared" si="2"/>
        <v>0</v>
      </c>
      <c r="R40" s="361"/>
      <c r="S40" s="361"/>
      <c r="T40" s="361"/>
      <c r="U40" s="361"/>
    </row>
    <row r="41" spans="1:21" ht="15.75">
      <c r="A41" s="620"/>
      <c r="B41" s="576"/>
      <c r="C41" s="485"/>
      <c r="D41" s="485"/>
      <c r="E41" s="485"/>
      <c r="F41" s="485"/>
      <c r="G41" s="361"/>
      <c r="H41" s="486"/>
      <c r="I41" s="487"/>
      <c r="J41" s="486"/>
      <c r="K41" s="487"/>
      <c r="L41" s="486"/>
      <c r="M41" s="487"/>
      <c r="N41" s="486"/>
      <c r="O41" s="487"/>
      <c r="P41" s="401">
        <f t="shared" si="1"/>
        <v>0</v>
      </c>
      <c r="Q41" s="399">
        <f t="shared" si="2"/>
        <v>0</v>
      </c>
      <c r="R41" s="361"/>
      <c r="S41" s="361"/>
      <c r="T41" s="361"/>
      <c r="U41" s="361"/>
    </row>
    <row r="42" spans="1:21" ht="15.75">
      <c r="A42" s="620"/>
      <c r="B42" s="574" t="s">
        <v>1526</v>
      </c>
      <c r="C42" s="485"/>
      <c r="D42" s="485"/>
      <c r="E42" s="485"/>
      <c r="F42" s="485"/>
      <c r="G42" s="361"/>
      <c r="H42" s="486"/>
      <c r="I42" s="487"/>
      <c r="J42" s="486"/>
      <c r="K42" s="487"/>
      <c r="L42" s="486"/>
      <c r="M42" s="487"/>
      <c r="N42" s="486"/>
      <c r="O42" s="487"/>
      <c r="P42" s="401">
        <f t="shared" si="1"/>
        <v>0</v>
      </c>
      <c r="Q42" s="399">
        <f t="shared" si="2"/>
        <v>0</v>
      </c>
      <c r="R42" s="361"/>
      <c r="S42" s="361"/>
      <c r="T42" s="361"/>
      <c r="U42" s="361"/>
    </row>
    <row r="43" spans="1:21" ht="15.75">
      <c r="A43" s="620"/>
      <c r="B43" s="575"/>
      <c r="C43" s="485"/>
      <c r="D43" s="485"/>
      <c r="E43" s="485"/>
      <c r="F43" s="485"/>
      <c r="G43" s="361"/>
      <c r="H43" s="486"/>
      <c r="I43" s="487"/>
      <c r="J43" s="486"/>
      <c r="K43" s="487"/>
      <c r="L43" s="486"/>
      <c r="M43" s="487"/>
      <c r="N43" s="486"/>
      <c r="O43" s="487"/>
      <c r="P43" s="401">
        <f t="shared" si="1"/>
        <v>0</v>
      </c>
      <c r="Q43" s="399">
        <f t="shared" si="2"/>
        <v>0</v>
      </c>
      <c r="R43" s="361"/>
      <c r="S43" s="361"/>
      <c r="T43" s="361"/>
      <c r="U43" s="361"/>
    </row>
    <row r="44" spans="1:21" ht="15.75">
      <c r="A44" s="620"/>
      <c r="B44" s="575"/>
      <c r="C44" s="485"/>
      <c r="D44" s="485"/>
      <c r="E44" s="485"/>
      <c r="F44" s="485"/>
      <c r="G44" s="361"/>
      <c r="H44" s="486"/>
      <c r="I44" s="487"/>
      <c r="J44" s="486"/>
      <c r="K44" s="487"/>
      <c r="L44" s="486"/>
      <c r="M44" s="487"/>
      <c r="N44" s="486"/>
      <c r="O44" s="487"/>
      <c r="P44" s="401">
        <f t="shared" si="1"/>
        <v>0</v>
      </c>
      <c r="Q44" s="399">
        <f t="shared" si="2"/>
        <v>0</v>
      </c>
      <c r="R44" s="361"/>
      <c r="S44" s="361"/>
      <c r="T44" s="361"/>
      <c r="U44" s="361"/>
    </row>
    <row r="45" spans="1:21" ht="15.75">
      <c r="A45" s="620"/>
      <c r="B45" s="576"/>
      <c r="C45" s="485"/>
      <c r="D45" s="485"/>
      <c r="E45" s="485"/>
      <c r="F45" s="485"/>
      <c r="G45" s="361"/>
      <c r="H45" s="486"/>
      <c r="I45" s="487"/>
      <c r="J45" s="486"/>
      <c r="K45" s="487"/>
      <c r="L45" s="486"/>
      <c r="M45" s="487"/>
      <c r="N45" s="486"/>
      <c r="O45" s="487"/>
      <c r="P45" s="401">
        <f t="shared" si="1"/>
        <v>0</v>
      </c>
      <c r="Q45" s="399">
        <f t="shared" si="2"/>
        <v>0</v>
      </c>
      <c r="R45" s="361"/>
      <c r="S45" s="361"/>
      <c r="T45" s="361"/>
      <c r="U45" s="361"/>
    </row>
    <row r="46" spans="1:21" ht="15.75">
      <c r="A46" s="574" t="s">
        <v>1508</v>
      </c>
      <c r="B46" s="620" t="s">
        <v>1527</v>
      </c>
      <c r="C46" s="485"/>
      <c r="D46" s="485"/>
      <c r="E46" s="485"/>
      <c r="F46" s="485"/>
      <c r="G46" s="361"/>
      <c r="H46" s="486"/>
      <c r="I46" s="487"/>
      <c r="J46" s="486"/>
      <c r="K46" s="487"/>
      <c r="L46" s="486"/>
      <c r="M46" s="487"/>
      <c r="N46" s="486"/>
      <c r="O46" s="487"/>
      <c r="P46" s="401">
        <f t="shared" si="1"/>
        <v>0</v>
      </c>
      <c r="Q46" s="399">
        <f t="shared" si="2"/>
        <v>0</v>
      </c>
      <c r="R46" s="361"/>
      <c r="S46" s="361"/>
      <c r="T46" s="361"/>
      <c r="U46" s="361"/>
    </row>
    <row r="47" spans="1:21" ht="15.75">
      <c r="A47" s="575"/>
      <c r="B47" s="620"/>
      <c r="C47" s="485"/>
      <c r="D47" s="485"/>
      <c r="E47" s="485"/>
      <c r="F47" s="485"/>
      <c r="G47" s="361"/>
      <c r="H47" s="486"/>
      <c r="I47" s="487"/>
      <c r="J47" s="486"/>
      <c r="K47" s="487"/>
      <c r="L47" s="486"/>
      <c r="M47" s="487"/>
      <c r="N47" s="486"/>
      <c r="O47" s="487"/>
      <c r="P47" s="401">
        <f t="shared" si="1"/>
        <v>0</v>
      </c>
      <c r="Q47" s="399">
        <f t="shared" si="2"/>
        <v>0</v>
      </c>
      <c r="R47" s="361"/>
      <c r="S47" s="361"/>
      <c r="T47" s="361"/>
      <c r="U47" s="361"/>
    </row>
    <row r="48" spans="1:21" ht="15.75">
      <c r="A48" s="575"/>
      <c r="B48" s="620"/>
      <c r="C48" s="485"/>
      <c r="D48" s="485"/>
      <c r="E48" s="485"/>
      <c r="F48" s="485"/>
      <c r="G48" s="361"/>
      <c r="H48" s="486"/>
      <c r="I48" s="487"/>
      <c r="J48" s="486"/>
      <c r="K48" s="487"/>
      <c r="L48" s="486"/>
      <c r="M48" s="487"/>
      <c r="N48" s="486"/>
      <c r="O48" s="487"/>
      <c r="P48" s="401">
        <f t="shared" si="1"/>
        <v>0</v>
      </c>
      <c r="Q48" s="399">
        <f t="shared" si="2"/>
        <v>0</v>
      </c>
      <c r="R48" s="361"/>
      <c r="S48" s="361"/>
      <c r="T48" s="361"/>
      <c r="U48" s="361"/>
    </row>
    <row r="49" spans="1:21" ht="15.75">
      <c r="A49" s="575"/>
      <c r="B49" s="620"/>
      <c r="C49" s="485"/>
      <c r="D49" s="485"/>
      <c r="E49" s="485"/>
      <c r="F49" s="485"/>
      <c r="G49" s="361"/>
      <c r="H49" s="486"/>
      <c r="I49" s="487"/>
      <c r="J49" s="486"/>
      <c r="K49" s="487"/>
      <c r="L49" s="486"/>
      <c r="M49" s="487"/>
      <c r="N49" s="486"/>
      <c r="O49" s="487"/>
      <c r="P49" s="401">
        <f t="shared" si="1"/>
        <v>0</v>
      </c>
      <c r="Q49" s="399">
        <f t="shared" si="2"/>
        <v>0</v>
      </c>
      <c r="R49" s="361"/>
      <c r="S49" s="361"/>
      <c r="T49" s="361"/>
      <c r="U49" s="361"/>
    </row>
    <row r="50" spans="1:21" ht="15.75">
      <c r="A50" s="575"/>
      <c r="B50" s="620" t="s">
        <v>1528</v>
      </c>
      <c r="C50" s="485"/>
      <c r="D50" s="485"/>
      <c r="E50" s="485"/>
      <c r="F50" s="485"/>
      <c r="G50" s="361"/>
      <c r="H50" s="486"/>
      <c r="I50" s="487"/>
      <c r="J50" s="486"/>
      <c r="K50" s="487"/>
      <c r="L50" s="486"/>
      <c r="M50" s="487"/>
      <c r="N50" s="486"/>
      <c r="O50" s="487"/>
      <c r="P50" s="401">
        <f t="shared" si="1"/>
        <v>0</v>
      </c>
      <c r="Q50" s="399">
        <f t="shared" si="2"/>
        <v>0</v>
      </c>
      <c r="R50" s="361"/>
      <c r="S50" s="361"/>
      <c r="T50" s="361"/>
      <c r="U50" s="361"/>
    </row>
    <row r="51" spans="1:21" ht="15.75">
      <c r="A51" s="575"/>
      <c r="B51" s="620"/>
      <c r="C51" s="485"/>
      <c r="D51" s="485"/>
      <c r="E51" s="485"/>
      <c r="F51" s="485"/>
      <c r="G51" s="361"/>
      <c r="H51" s="486"/>
      <c r="I51" s="487"/>
      <c r="J51" s="486"/>
      <c r="K51" s="487"/>
      <c r="L51" s="486"/>
      <c r="M51" s="487"/>
      <c r="N51" s="486"/>
      <c r="O51" s="487"/>
      <c r="P51" s="401">
        <f t="shared" si="1"/>
        <v>0</v>
      </c>
      <c r="Q51" s="399">
        <f t="shared" si="2"/>
        <v>0</v>
      </c>
      <c r="R51" s="361"/>
      <c r="S51" s="361"/>
      <c r="T51" s="361"/>
      <c r="U51" s="361"/>
    </row>
    <row r="52" spans="1:21" ht="15.75">
      <c r="A52" s="575"/>
      <c r="B52" s="620"/>
      <c r="C52" s="485"/>
      <c r="D52" s="485"/>
      <c r="E52" s="485"/>
      <c r="F52" s="485"/>
      <c r="G52" s="361"/>
      <c r="H52" s="486"/>
      <c r="I52" s="487"/>
      <c r="J52" s="486"/>
      <c r="K52" s="487"/>
      <c r="L52" s="486"/>
      <c r="M52" s="487"/>
      <c r="N52" s="486"/>
      <c r="O52" s="487"/>
      <c r="P52" s="401">
        <f t="shared" si="1"/>
        <v>0</v>
      </c>
      <c r="Q52" s="399">
        <f t="shared" si="2"/>
        <v>0</v>
      </c>
      <c r="R52" s="361"/>
      <c r="S52" s="361"/>
      <c r="T52" s="361"/>
      <c r="U52" s="361"/>
    </row>
    <row r="53" spans="1:21" ht="15.75">
      <c r="A53" s="575"/>
      <c r="B53" s="620"/>
      <c r="C53" s="485"/>
      <c r="D53" s="485"/>
      <c r="E53" s="485"/>
      <c r="F53" s="485"/>
      <c r="G53" s="361"/>
      <c r="H53" s="486"/>
      <c r="I53" s="487"/>
      <c r="J53" s="486"/>
      <c r="K53" s="487"/>
      <c r="L53" s="486"/>
      <c r="M53" s="487"/>
      <c r="N53" s="486"/>
      <c r="O53" s="487"/>
      <c r="P53" s="401">
        <f t="shared" si="1"/>
        <v>0</v>
      </c>
      <c r="Q53" s="399">
        <f t="shared" si="2"/>
        <v>0</v>
      </c>
      <c r="R53" s="361"/>
      <c r="S53" s="361"/>
      <c r="T53" s="361"/>
      <c r="U53" s="361"/>
    </row>
    <row r="54" spans="1:21" ht="15.75">
      <c r="A54" s="575"/>
      <c r="B54" s="574" t="s">
        <v>1529</v>
      </c>
      <c r="C54" s="485"/>
      <c r="D54" s="485"/>
      <c r="E54" s="485"/>
      <c r="F54" s="485"/>
      <c r="G54" s="361"/>
      <c r="H54" s="486"/>
      <c r="I54" s="487"/>
      <c r="J54" s="486"/>
      <c r="K54" s="487"/>
      <c r="L54" s="486"/>
      <c r="M54" s="487"/>
      <c r="N54" s="486"/>
      <c r="O54" s="487"/>
      <c r="P54" s="401">
        <f t="shared" si="1"/>
        <v>0</v>
      </c>
      <c r="Q54" s="399">
        <f t="shared" si="2"/>
        <v>0</v>
      </c>
      <c r="R54" s="361"/>
      <c r="S54" s="361"/>
      <c r="T54" s="361"/>
      <c r="U54" s="361"/>
    </row>
    <row r="55" spans="1:21" ht="15.75">
      <c r="A55" s="575"/>
      <c r="B55" s="575"/>
      <c r="C55" s="485"/>
      <c r="D55" s="485"/>
      <c r="E55" s="485"/>
      <c r="F55" s="485"/>
      <c r="G55" s="361"/>
      <c r="H55" s="486"/>
      <c r="I55" s="487"/>
      <c r="J55" s="486"/>
      <c r="K55" s="487"/>
      <c r="L55" s="486"/>
      <c r="M55" s="487"/>
      <c r="N55" s="486"/>
      <c r="O55" s="487"/>
      <c r="P55" s="401">
        <f t="shared" si="1"/>
        <v>0</v>
      </c>
      <c r="Q55" s="399">
        <f t="shared" si="2"/>
        <v>0</v>
      </c>
      <c r="R55" s="361"/>
      <c r="S55" s="361"/>
      <c r="T55" s="361"/>
      <c r="U55" s="361"/>
    </row>
    <row r="56" spans="1:21" ht="15.75">
      <c r="A56" s="575"/>
      <c r="B56" s="575"/>
      <c r="C56" s="485"/>
      <c r="D56" s="485"/>
      <c r="E56" s="485"/>
      <c r="F56" s="485"/>
      <c r="G56" s="361"/>
      <c r="H56" s="486"/>
      <c r="I56" s="487"/>
      <c r="J56" s="486"/>
      <c r="K56" s="487"/>
      <c r="L56" s="486"/>
      <c r="M56" s="487"/>
      <c r="N56" s="486"/>
      <c r="O56" s="487"/>
      <c r="P56" s="401">
        <f t="shared" si="1"/>
        <v>0</v>
      </c>
      <c r="Q56" s="399">
        <f t="shared" si="2"/>
        <v>0</v>
      </c>
      <c r="R56" s="361"/>
      <c r="S56" s="361"/>
      <c r="T56" s="361"/>
      <c r="U56" s="361"/>
    </row>
    <row r="57" spans="1:21" ht="15.75">
      <c r="A57" s="576"/>
      <c r="B57" s="576"/>
      <c r="C57" s="485"/>
      <c r="D57" s="485"/>
      <c r="E57" s="485"/>
      <c r="F57" s="485"/>
      <c r="G57" s="361"/>
      <c r="H57" s="486"/>
      <c r="I57" s="487"/>
      <c r="J57" s="486"/>
      <c r="K57" s="487"/>
      <c r="L57" s="486"/>
      <c r="M57" s="487"/>
      <c r="N57" s="486"/>
      <c r="O57" s="487"/>
      <c r="P57" s="401">
        <f t="shared" si="1"/>
        <v>0</v>
      </c>
      <c r="Q57" s="399">
        <f t="shared" si="2"/>
        <v>0</v>
      </c>
      <c r="R57" s="361"/>
      <c r="S57" s="361"/>
      <c r="T57" s="361"/>
      <c r="U57" s="361"/>
    </row>
    <row r="58" spans="1:21" ht="15.75">
      <c r="A58" s="574" t="s">
        <v>1509</v>
      </c>
      <c r="B58" s="574" t="s">
        <v>1530</v>
      </c>
      <c r="C58" s="485"/>
      <c r="D58" s="485"/>
      <c r="E58" s="485"/>
      <c r="F58" s="485"/>
      <c r="G58" s="361"/>
      <c r="H58" s="486"/>
      <c r="I58" s="487"/>
      <c r="J58" s="486"/>
      <c r="K58" s="487"/>
      <c r="L58" s="486"/>
      <c r="M58" s="487"/>
      <c r="N58" s="486"/>
      <c r="O58" s="487"/>
      <c r="P58" s="401">
        <f t="shared" si="1"/>
        <v>0</v>
      </c>
      <c r="Q58" s="399">
        <f t="shared" si="2"/>
        <v>0</v>
      </c>
      <c r="R58" s="361"/>
      <c r="S58" s="361"/>
      <c r="T58" s="361"/>
      <c r="U58" s="361"/>
    </row>
    <row r="59" spans="1:21" ht="15.75">
      <c r="A59" s="575"/>
      <c r="B59" s="575"/>
      <c r="C59" s="485"/>
      <c r="D59" s="485"/>
      <c r="E59" s="485"/>
      <c r="F59" s="485"/>
      <c r="G59" s="361"/>
      <c r="H59" s="486"/>
      <c r="I59" s="487"/>
      <c r="J59" s="486"/>
      <c r="K59" s="487"/>
      <c r="L59" s="486"/>
      <c r="M59" s="487"/>
      <c r="N59" s="486"/>
      <c r="O59" s="487"/>
      <c r="P59" s="401">
        <f t="shared" si="1"/>
        <v>0</v>
      </c>
      <c r="Q59" s="399">
        <f t="shared" si="2"/>
        <v>0</v>
      </c>
      <c r="R59" s="361"/>
      <c r="S59" s="361"/>
      <c r="T59" s="361"/>
      <c r="U59" s="361"/>
    </row>
    <row r="60" spans="1:21" ht="15.75">
      <c r="A60" s="575"/>
      <c r="B60" s="575"/>
      <c r="C60" s="485"/>
      <c r="D60" s="485"/>
      <c r="E60" s="485"/>
      <c r="F60" s="485"/>
      <c r="G60" s="361"/>
      <c r="H60" s="486"/>
      <c r="I60" s="487"/>
      <c r="J60" s="486"/>
      <c r="K60" s="487"/>
      <c r="L60" s="486"/>
      <c r="M60" s="487"/>
      <c r="N60" s="486"/>
      <c r="O60" s="487"/>
      <c r="P60" s="401">
        <f t="shared" si="1"/>
        <v>0</v>
      </c>
      <c r="Q60" s="399">
        <f t="shared" si="2"/>
        <v>0</v>
      </c>
      <c r="R60" s="361"/>
      <c r="S60" s="361"/>
      <c r="T60" s="361"/>
      <c r="U60" s="361"/>
    </row>
    <row r="61" spans="1:21" ht="15.75">
      <c r="A61" s="575"/>
      <c r="B61" s="576"/>
      <c r="C61" s="485"/>
      <c r="D61" s="485"/>
      <c r="E61" s="485"/>
      <c r="F61" s="485"/>
      <c r="G61" s="361"/>
      <c r="H61" s="486"/>
      <c r="I61" s="487"/>
      <c r="J61" s="486"/>
      <c r="K61" s="487"/>
      <c r="L61" s="486"/>
      <c r="M61" s="487"/>
      <c r="N61" s="486"/>
      <c r="O61" s="487"/>
      <c r="P61" s="401">
        <f t="shared" si="1"/>
        <v>0</v>
      </c>
      <c r="Q61" s="399">
        <f t="shared" si="2"/>
        <v>0</v>
      </c>
      <c r="R61" s="361"/>
      <c r="S61" s="361"/>
      <c r="T61" s="361"/>
      <c r="U61" s="361"/>
    </row>
    <row r="62" spans="1:21" ht="15.75">
      <c r="A62" s="575"/>
      <c r="B62" s="574" t="s">
        <v>1531</v>
      </c>
      <c r="C62" s="485"/>
      <c r="D62" s="485"/>
      <c r="E62" s="485"/>
      <c r="F62" s="485"/>
      <c r="G62" s="361"/>
      <c r="H62" s="486"/>
      <c r="I62" s="487"/>
      <c r="J62" s="486"/>
      <c r="K62" s="487"/>
      <c r="L62" s="486"/>
      <c r="M62" s="487"/>
      <c r="N62" s="486"/>
      <c r="O62" s="487"/>
      <c r="P62" s="401">
        <f t="shared" si="1"/>
        <v>0</v>
      </c>
      <c r="Q62" s="399">
        <f t="shared" si="2"/>
        <v>0</v>
      </c>
      <c r="R62" s="361"/>
      <c r="S62" s="361"/>
      <c r="T62" s="361"/>
      <c r="U62" s="361"/>
    </row>
    <row r="63" spans="1:21" ht="15.75">
      <c r="A63" s="575"/>
      <c r="B63" s="575"/>
      <c r="C63" s="485"/>
      <c r="D63" s="485"/>
      <c r="E63" s="485"/>
      <c r="F63" s="485"/>
      <c r="G63" s="361"/>
      <c r="H63" s="486"/>
      <c r="I63" s="487"/>
      <c r="J63" s="486"/>
      <c r="K63" s="487"/>
      <c r="L63" s="486"/>
      <c r="M63" s="487"/>
      <c r="N63" s="486"/>
      <c r="O63" s="487"/>
      <c r="P63" s="401">
        <f t="shared" si="1"/>
        <v>0</v>
      </c>
      <c r="Q63" s="399">
        <f t="shared" si="2"/>
        <v>0</v>
      </c>
      <c r="R63" s="361"/>
      <c r="S63" s="361"/>
      <c r="T63" s="361"/>
      <c r="U63" s="361"/>
    </row>
    <row r="64" spans="1:21" ht="15.75">
      <c r="A64" s="575"/>
      <c r="B64" s="575"/>
      <c r="C64" s="485"/>
      <c r="D64" s="485"/>
      <c r="E64" s="485"/>
      <c r="F64" s="485"/>
      <c r="G64" s="361"/>
      <c r="H64" s="486"/>
      <c r="I64" s="487"/>
      <c r="J64" s="486"/>
      <c r="K64" s="487"/>
      <c r="L64" s="486"/>
      <c r="M64" s="487"/>
      <c r="N64" s="486"/>
      <c r="O64" s="487"/>
      <c r="P64" s="401">
        <f t="shared" si="1"/>
        <v>0</v>
      </c>
      <c r="Q64" s="399">
        <f t="shared" si="2"/>
        <v>0</v>
      </c>
      <c r="R64" s="361"/>
      <c r="S64" s="361"/>
      <c r="T64" s="361"/>
      <c r="U64" s="361"/>
    </row>
    <row r="65" spans="1:21" ht="15.75">
      <c r="A65" s="575"/>
      <c r="B65" s="576"/>
      <c r="C65" s="485"/>
      <c r="D65" s="485"/>
      <c r="E65" s="485"/>
      <c r="F65" s="485"/>
      <c r="G65" s="361"/>
      <c r="H65" s="486"/>
      <c r="I65" s="487"/>
      <c r="J65" s="486"/>
      <c r="K65" s="487"/>
      <c r="L65" s="486"/>
      <c r="M65" s="487"/>
      <c r="N65" s="486"/>
      <c r="O65" s="487"/>
      <c r="P65" s="401">
        <f t="shared" si="1"/>
        <v>0</v>
      </c>
      <c r="Q65" s="399">
        <f t="shared" si="2"/>
        <v>0</v>
      </c>
      <c r="R65" s="361"/>
      <c r="S65" s="361"/>
      <c r="T65" s="361"/>
      <c r="U65" s="361"/>
    </row>
    <row r="66" spans="1:21" ht="15.75">
      <c r="A66" s="575"/>
      <c r="B66" s="574" t="s">
        <v>1532</v>
      </c>
      <c r="C66" s="485"/>
      <c r="D66" s="485"/>
      <c r="E66" s="485"/>
      <c r="F66" s="485"/>
      <c r="G66" s="361"/>
      <c r="H66" s="486"/>
      <c r="I66" s="487"/>
      <c r="J66" s="486"/>
      <c r="K66" s="487"/>
      <c r="L66" s="486"/>
      <c r="M66" s="487"/>
      <c r="N66" s="486"/>
      <c r="O66" s="487"/>
      <c r="P66" s="401">
        <f t="shared" si="1"/>
        <v>0</v>
      </c>
      <c r="Q66" s="399">
        <f t="shared" si="2"/>
        <v>0</v>
      </c>
      <c r="R66" s="361"/>
      <c r="S66" s="361"/>
      <c r="T66" s="361"/>
      <c r="U66" s="361"/>
    </row>
    <row r="67" spans="1:21" ht="15.75">
      <c r="A67" s="575"/>
      <c r="B67" s="575"/>
      <c r="C67" s="485"/>
      <c r="D67" s="485"/>
      <c r="E67" s="485"/>
      <c r="F67" s="485"/>
      <c r="G67" s="361"/>
      <c r="H67" s="486"/>
      <c r="I67" s="487"/>
      <c r="J67" s="486"/>
      <c r="K67" s="487"/>
      <c r="L67" s="486"/>
      <c r="M67" s="487"/>
      <c r="N67" s="486"/>
      <c r="O67" s="487"/>
      <c r="P67" s="401">
        <f t="shared" si="1"/>
        <v>0</v>
      </c>
      <c r="Q67" s="399">
        <f t="shared" si="2"/>
        <v>0</v>
      </c>
      <c r="R67" s="361"/>
      <c r="S67" s="361"/>
      <c r="T67" s="361"/>
      <c r="U67" s="361"/>
    </row>
    <row r="68" spans="1:21" ht="15.75">
      <c r="A68" s="575"/>
      <c r="B68" s="575"/>
      <c r="C68" s="485"/>
      <c r="D68" s="485"/>
      <c r="E68" s="485"/>
      <c r="F68" s="485"/>
      <c r="G68" s="361"/>
      <c r="H68" s="486"/>
      <c r="I68" s="487"/>
      <c r="J68" s="486"/>
      <c r="K68" s="487"/>
      <c r="L68" s="486"/>
      <c r="M68" s="487"/>
      <c r="N68" s="486"/>
      <c r="O68" s="487"/>
      <c r="P68" s="401">
        <f t="shared" si="1"/>
        <v>0</v>
      </c>
      <c r="Q68" s="399">
        <f t="shared" si="2"/>
        <v>0</v>
      </c>
      <c r="R68" s="361"/>
      <c r="S68" s="361"/>
      <c r="T68" s="361"/>
      <c r="U68" s="361"/>
    </row>
    <row r="69" spans="1:21" ht="15.75">
      <c r="A69" s="575"/>
      <c r="B69" s="576"/>
      <c r="C69" s="485"/>
      <c r="D69" s="485"/>
      <c r="E69" s="485"/>
      <c r="F69" s="485"/>
      <c r="G69" s="361"/>
      <c r="H69" s="486"/>
      <c r="I69" s="487"/>
      <c r="J69" s="486"/>
      <c r="K69" s="487"/>
      <c r="L69" s="486"/>
      <c r="M69" s="487"/>
      <c r="N69" s="486"/>
      <c r="O69" s="487"/>
      <c r="P69" s="401">
        <f t="shared" si="1"/>
        <v>0</v>
      </c>
      <c r="Q69" s="399">
        <f t="shared" si="2"/>
        <v>0</v>
      </c>
      <c r="R69" s="361"/>
      <c r="S69" s="361"/>
      <c r="T69" s="361"/>
      <c r="U69" s="361"/>
    </row>
    <row r="70" spans="1:21" ht="15.75">
      <c r="A70" s="575"/>
      <c r="B70" s="574" t="s">
        <v>1533</v>
      </c>
      <c r="C70" s="485"/>
      <c r="D70" s="485"/>
      <c r="E70" s="485"/>
      <c r="F70" s="485"/>
      <c r="G70" s="361"/>
      <c r="H70" s="486"/>
      <c r="I70" s="487"/>
      <c r="J70" s="486"/>
      <c r="K70" s="487"/>
      <c r="L70" s="486"/>
      <c r="M70" s="487"/>
      <c r="N70" s="486"/>
      <c r="O70" s="487"/>
      <c r="P70" s="401">
        <f t="shared" si="1"/>
        <v>0</v>
      </c>
      <c r="Q70" s="399">
        <f t="shared" si="2"/>
        <v>0</v>
      </c>
      <c r="R70" s="361"/>
      <c r="S70" s="361"/>
      <c r="T70" s="361"/>
      <c r="U70" s="361"/>
    </row>
    <row r="71" spans="1:21" ht="15.75">
      <c r="A71" s="575"/>
      <c r="B71" s="575"/>
      <c r="C71" s="485"/>
      <c r="D71" s="485"/>
      <c r="E71" s="485"/>
      <c r="F71" s="485"/>
      <c r="G71" s="361"/>
      <c r="H71" s="486"/>
      <c r="I71" s="487"/>
      <c r="J71" s="486"/>
      <c r="K71" s="487"/>
      <c r="L71" s="486"/>
      <c r="M71" s="487"/>
      <c r="N71" s="486"/>
      <c r="O71" s="487"/>
      <c r="P71" s="401">
        <f t="shared" si="1"/>
        <v>0</v>
      </c>
      <c r="Q71" s="399">
        <f t="shared" si="2"/>
        <v>0</v>
      </c>
      <c r="R71" s="361"/>
      <c r="S71" s="361"/>
      <c r="T71" s="361"/>
      <c r="U71" s="361"/>
    </row>
    <row r="72" spans="1:21" ht="15.75">
      <c r="A72" s="575"/>
      <c r="B72" s="575"/>
      <c r="C72" s="485"/>
      <c r="D72" s="485"/>
      <c r="E72" s="485"/>
      <c r="F72" s="485"/>
      <c r="G72" s="361"/>
      <c r="H72" s="486"/>
      <c r="I72" s="487"/>
      <c r="J72" s="486"/>
      <c r="K72" s="487"/>
      <c r="L72" s="486"/>
      <c r="M72" s="487"/>
      <c r="N72" s="486"/>
      <c r="O72" s="487"/>
      <c r="P72" s="401">
        <f t="shared" si="1"/>
        <v>0</v>
      </c>
      <c r="Q72" s="399">
        <f t="shared" si="2"/>
        <v>0</v>
      </c>
      <c r="R72" s="361"/>
      <c r="S72" s="361"/>
      <c r="T72" s="361"/>
      <c r="U72" s="361"/>
    </row>
    <row r="73" spans="1:21" ht="15.75">
      <c r="A73" s="576"/>
      <c r="B73" s="576"/>
      <c r="C73" s="485"/>
      <c r="D73" s="485"/>
      <c r="E73" s="485"/>
      <c r="F73" s="485"/>
      <c r="G73" s="361"/>
      <c r="H73" s="361"/>
      <c r="I73" s="487"/>
      <c r="J73" s="361"/>
      <c r="K73" s="487"/>
      <c r="L73" s="361"/>
      <c r="M73" s="487"/>
      <c r="N73" s="361"/>
      <c r="O73" s="487"/>
      <c r="P73" s="401">
        <f>H73+J73+L73+N73</f>
        <v>0</v>
      </c>
      <c r="Q73" s="399">
        <f>I73+K73+M73+O73</f>
        <v>0</v>
      </c>
      <c r="R73" s="488"/>
      <c r="S73" s="361"/>
      <c r="T73" s="361"/>
      <c r="U73" s="361"/>
    </row>
    <row r="74" spans="1:21" ht="15.75">
      <c r="A74" s="294"/>
      <c r="B74" s="295"/>
      <c r="C74" s="295"/>
      <c r="D74" s="295"/>
      <c r="E74" s="294" t="s">
        <v>1511</v>
      </c>
      <c r="F74" s="295"/>
      <c r="G74" s="296"/>
      <c r="H74" s="75">
        <f t="shared" ref="H74:Q74" si="3">SUM(H18:H73)</f>
        <v>0</v>
      </c>
      <c r="I74" s="235">
        <f t="shared" si="3"/>
        <v>0</v>
      </c>
      <c r="J74" s="75">
        <f t="shared" si="3"/>
        <v>0</v>
      </c>
      <c r="K74" s="235">
        <f t="shared" si="3"/>
        <v>0</v>
      </c>
      <c r="L74" s="75">
        <f t="shared" si="3"/>
        <v>0</v>
      </c>
      <c r="M74" s="235">
        <f t="shared" si="3"/>
        <v>0</v>
      </c>
      <c r="N74" s="75">
        <f t="shared" si="3"/>
        <v>0</v>
      </c>
      <c r="O74" s="235">
        <f t="shared" si="3"/>
        <v>0</v>
      </c>
      <c r="P74" s="235">
        <f t="shared" si="3"/>
        <v>0</v>
      </c>
      <c r="Q74" s="235">
        <f t="shared" si="3"/>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IV566"/>
  <sheetViews>
    <sheetView showGridLines="0" topLeftCell="F1" zoomScale="80" zoomScaleNormal="80" workbookViewId="0">
      <pane ySplit="11" topLeftCell="A560" activePane="bottomLeft" state="frozen"/>
      <selection activeCell="A11" sqref="A11"/>
      <selection pane="bottomLeft" activeCell="F566" sqref="F56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256"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6"/>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row>
    <row r="2" spans="1:256" s="122" customFormat="1" hidden="1">
      <c r="K2" s="160"/>
      <c r="Z2" s="463"/>
      <c r="AB2" s="122" t="s">
        <v>128</v>
      </c>
      <c r="AC2" s="122" t="s">
        <v>129</v>
      </c>
    </row>
    <row r="3" spans="1:256"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256"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256">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256">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256">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256">
      <c r="B8" s="91"/>
      <c r="C8" s="89" t="s">
        <v>1698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256">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256" ht="15.75" customHeight="1" thickBot="1">
      <c r="K10" s="555" t="s">
        <v>392</v>
      </c>
      <c r="L10" s="555"/>
      <c r="M10" s="555"/>
      <c r="N10" s="555"/>
      <c r="O10" s="555"/>
      <c r="P10" s="555"/>
      <c r="Q10" s="555"/>
      <c r="R10" s="555"/>
      <c r="S10" s="555"/>
      <c r="T10" s="555"/>
      <c r="U10" s="555"/>
      <c r="V10" s="555"/>
      <c r="W10" s="555"/>
      <c r="X10" s="555"/>
      <c r="Y10" s="555"/>
      <c r="Z10" s="555"/>
      <c r="AA10" s="555"/>
    </row>
    <row r="11" spans="1:256" ht="79.5" thickBot="1">
      <c r="A11" s="373"/>
      <c r="B11" s="322" t="s">
        <v>132</v>
      </c>
      <c r="C11" s="193" t="s">
        <v>131</v>
      </c>
      <c r="D11" s="194" t="s">
        <v>128</v>
      </c>
      <c r="E11" s="211" t="s">
        <v>1697</v>
      </c>
      <c r="F11" s="194" t="s">
        <v>247</v>
      </c>
      <c r="G11" s="194" t="s">
        <v>459</v>
      </c>
      <c r="H11" s="194" t="s">
        <v>461</v>
      </c>
      <c r="I11" s="211" t="s">
        <v>462</v>
      </c>
      <c r="J11" s="194" t="s">
        <v>460</v>
      </c>
      <c r="K11" s="340" t="s">
        <v>1355</v>
      </c>
      <c r="L11" s="340" t="s">
        <v>1357</v>
      </c>
      <c r="M11" s="340" t="s">
        <v>470</v>
      </c>
      <c r="N11" s="340" t="s">
        <v>1356</v>
      </c>
      <c r="O11" s="340" t="s">
        <v>1358</v>
      </c>
      <c r="P11" s="340" t="s">
        <v>471</v>
      </c>
      <c r="Q11" s="340" t="s">
        <v>1359</v>
      </c>
      <c r="R11" s="340" t="s">
        <v>1360</v>
      </c>
      <c r="S11" s="340" t="s">
        <v>1361</v>
      </c>
      <c r="T11" s="340" t="s">
        <v>1452</v>
      </c>
      <c r="U11" s="340" t="s">
        <v>1362</v>
      </c>
      <c r="V11" s="340" t="s">
        <v>1363</v>
      </c>
      <c r="W11" s="340" t="s">
        <v>1364</v>
      </c>
      <c r="X11" s="340" t="s">
        <v>1365</v>
      </c>
      <c r="Y11" s="340" t="s">
        <v>1366</v>
      </c>
      <c r="Z11" s="340" t="s">
        <v>1477</v>
      </c>
      <c r="AA11" s="340" t="s">
        <v>1512</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256">
      <c r="A12" s="372"/>
      <c r="B12" s="187" t="s">
        <v>250</v>
      </c>
      <c r="C12" s="188" t="s">
        <v>133</v>
      </c>
      <c r="D12" s="189">
        <f>D13+D47+D83+D89+D96</f>
        <v>0</v>
      </c>
      <c r="E12" s="189">
        <f>E13+E47+E83+E89+E96</f>
        <v>1670850</v>
      </c>
      <c r="F12" s="189">
        <f t="shared" ref="F12:F50" si="0">D12+E12</f>
        <v>1670850</v>
      </c>
      <c r="G12" s="189">
        <f>G13+G47+G83+G89+G96</f>
        <v>0</v>
      </c>
      <c r="H12" s="189">
        <f t="shared" ref="H12:H50" si="1">F12-G12</f>
        <v>1670850</v>
      </c>
      <c r="I12" s="189">
        <f>I13+I47+I83+I89+I96</f>
        <v>0</v>
      </c>
      <c r="J12" s="189">
        <f t="shared" ref="J12:J46" si="2">F12-I12</f>
        <v>1670850</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0</v>
      </c>
      <c r="U12" s="189">
        <f t="shared" si="3"/>
        <v>1670850</v>
      </c>
      <c r="V12" s="189">
        <f t="shared" si="3"/>
        <v>0</v>
      </c>
      <c r="W12" s="189">
        <f t="shared" si="3"/>
        <v>0</v>
      </c>
      <c r="X12" s="189">
        <f t="shared" si="3"/>
        <v>0</v>
      </c>
      <c r="Y12" s="189">
        <f>Y13+Y47+Y83+Y89+Y96</f>
        <v>0</v>
      </c>
      <c r="Z12" s="189">
        <f>Z13+Z47+Z83+Z89+Z96</f>
        <v>0</v>
      </c>
      <c r="AA12" s="189">
        <f t="shared" si="3"/>
        <v>0</v>
      </c>
      <c r="AB12" s="189">
        <f t="shared" si="3"/>
        <v>0</v>
      </c>
      <c r="AC12" s="189">
        <f t="shared" si="3"/>
        <v>0</v>
      </c>
      <c r="AD12" s="189">
        <f t="shared" si="3"/>
        <v>1670850</v>
      </c>
      <c r="AE12" s="189">
        <f t="shared" ref="AE12:AE50" si="4">AB12+AC12+AD12</f>
        <v>1670850</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0</v>
      </c>
      <c r="AM12" s="189">
        <f t="shared" ref="AM12:AM50" si="6">AJ12+AK12+AL12</f>
        <v>0</v>
      </c>
      <c r="AN12" s="189">
        <f>AN13+AN47+AN83+AN89+AN96</f>
        <v>0</v>
      </c>
      <c r="AO12" s="189">
        <f>AO13+AO47+AO83+AO89+AO96</f>
        <v>0</v>
      </c>
      <c r="AP12" s="189">
        <f>AP13+AP47+AP83+AP89+AP96</f>
        <v>0</v>
      </c>
      <c r="AQ12" s="189">
        <f t="shared" ref="AQ12:AQ50" si="7">AN12+AO12+AP12</f>
        <v>0</v>
      </c>
      <c r="AR12" s="189">
        <f t="shared" ref="AR12:AR50" si="8">AE12+AI12+AM12+AQ12</f>
        <v>1670850</v>
      </c>
    </row>
    <row r="13" spans="1:256">
      <c r="B13" s="190" t="s">
        <v>251</v>
      </c>
      <c r="C13" s="191" t="s">
        <v>134</v>
      </c>
      <c r="D13" s="192">
        <f>SUM(D14:D46)</f>
        <v>0</v>
      </c>
      <c r="E13" s="192">
        <f>SUM(E14:E46)</f>
        <v>0</v>
      </c>
      <c r="F13" s="192">
        <f t="shared" si="0"/>
        <v>0</v>
      </c>
      <c r="G13" s="192">
        <f>SUM(G14:G46)</f>
        <v>0</v>
      </c>
      <c r="H13" s="192">
        <f t="shared" si="1"/>
        <v>0</v>
      </c>
      <c r="I13" s="192">
        <f>SUM(I14:I46)</f>
        <v>0</v>
      </c>
      <c r="J13" s="192">
        <f t="shared" si="2"/>
        <v>0</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0</v>
      </c>
      <c r="Z13" s="192">
        <f>SUM(Z14:Z46)</f>
        <v>0</v>
      </c>
      <c r="AA13" s="192">
        <f t="shared" si="9"/>
        <v>0</v>
      </c>
      <c r="AB13" s="192">
        <f t="shared" si="9"/>
        <v>0</v>
      </c>
      <c r="AC13" s="192">
        <f t="shared" si="9"/>
        <v>0</v>
      </c>
      <c r="AD13" s="192">
        <f t="shared" si="9"/>
        <v>0</v>
      </c>
      <c r="AE13" s="192">
        <f t="shared" si="4"/>
        <v>0</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0</v>
      </c>
    </row>
    <row r="14" spans="1:256">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256">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1"/>
        <v>0</v>
      </c>
      <c r="I15" s="183"/>
      <c r="J15" s="183">
        <f t="shared" si="2"/>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0</v>
      </c>
    </row>
    <row r="16" spans="1:256">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0"/>
        <v>0</v>
      </c>
      <c r="G28" s="183"/>
      <c r="H28" s="183">
        <f t="shared" si="1"/>
        <v>0</v>
      </c>
      <c r="I28" s="183"/>
      <c r="J28" s="183">
        <f t="shared" si="2"/>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0</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si="0"/>
        <v>0</v>
      </c>
      <c r="G29" s="183"/>
      <c r="H29" s="183">
        <f t="shared" si="1"/>
        <v>0</v>
      </c>
      <c r="I29" s="183"/>
      <c r="J29" s="183">
        <f t="shared" si="2"/>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0</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c r="B47" s="190" t="s">
        <v>258</v>
      </c>
      <c r="C47" s="191" t="s">
        <v>142</v>
      </c>
      <c r="D47" s="192">
        <f>SUM(D48:D82)</f>
        <v>0</v>
      </c>
      <c r="E47" s="192">
        <f>SUM(E48:E82)</f>
        <v>1670850</v>
      </c>
      <c r="F47" s="192">
        <f t="shared" si="0"/>
        <v>1670850</v>
      </c>
      <c r="G47" s="192">
        <f>SUM(G48:G82)</f>
        <v>0</v>
      </c>
      <c r="H47" s="192">
        <f t="shared" si="1"/>
        <v>1670850</v>
      </c>
      <c r="I47" s="192">
        <f t="shared" ref="I47:AD47" si="10">SUM(I48:I82)</f>
        <v>0</v>
      </c>
      <c r="J47" s="192">
        <f t="shared" si="10"/>
        <v>1670850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1670850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1670850</v>
      </c>
      <c r="AE47" s="192">
        <f t="shared" si="4"/>
        <v>1670850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1670850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1670850</v>
      </c>
      <c r="F64" s="183">
        <f>D64+E64</f>
        <v>1670850</v>
      </c>
      <c r="G64" s="183"/>
      <c r="H64" s="183">
        <f>F64-G64</f>
        <v>1670850</v>
      </c>
      <c r="I64" s="183"/>
      <c r="J64" s="183">
        <f>F64-I64</f>
        <v>1670850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1670850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1670850</v>
      </c>
      <c r="AE64" s="183">
        <f>AB64+AC64+AD64</f>
        <v>1670850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1670850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c r="B83" s="190" t="s">
        <v>263</v>
      </c>
      <c r="C83" s="191" t="s">
        <v>147</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c r="B89" s="190" t="s">
        <v>266</v>
      </c>
      <c r="C89" s="191" t="s">
        <v>150</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c r="B96" s="190" t="s">
        <v>269</v>
      </c>
      <c r="C96" s="191" t="s">
        <v>153</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c r="B106" s="178" t="s">
        <v>276</v>
      </c>
      <c r="C106" s="179" t="s">
        <v>160</v>
      </c>
      <c r="D106" s="180">
        <f>D107+D118+D133+D149+D164+D190+D207+D214</f>
        <v>537268</v>
      </c>
      <c r="E106" s="180">
        <f>E107+E118+E133+E149+E164+E190+E207+E214</f>
        <v>100000</v>
      </c>
      <c r="F106" s="180">
        <f t="shared" si="45"/>
        <v>637268</v>
      </c>
      <c r="G106" s="180">
        <f>G107+G118+G133+G149+G164+G190+G207+G214</f>
        <v>0</v>
      </c>
      <c r="H106" s="180">
        <f t="shared" si="46"/>
        <v>637268</v>
      </c>
      <c r="I106" s="180">
        <f>I107+I118+I133+I149+I164+I190+I207+I214</f>
        <v>0</v>
      </c>
      <c r="J106" s="180">
        <f t="shared" si="47"/>
        <v>637268</v>
      </c>
      <c r="K106" s="180">
        <f t="shared" ref="K106:AD106" si="54">K107+K118+K133+K149+K164+K190+K207+K214</f>
        <v>0</v>
      </c>
      <c r="L106" s="180">
        <f t="shared" si="54"/>
        <v>0</v>
      </c>
      <c r="M106" s="180">
        <f t="shared" si="54"/>
        <v>0</v>
      </c>
      <c r="N106" s="180">
        <f t="shared" si="54"/>
        <v>0</v>
      </c>
      <c r="O106" s="180">
        <f t="shared" si="54"/>
        <v>0</v>
      </c>
      <c r="P106" s="180">
        <f t="shared" si="54"/>
        <v>0</v>
      </c>
      <c r="Q106" s="180">
        <f t="shared" si="54"/>
        <v>0</v>
      </c>
      <c r="R106" s="180">
        <f t="shared" si="54"/>
        <v>0</v>
      </c>
      <c r="S106" s="180">
        <f t="shared" si="54"/>
        <v>0</v>
      </c>
      <c r="T106" s="180">
        <f>T107+T118+T133+T149+T164+T190+T207+T214</f>
        <v>0</v>
      </c>
      <c r="U106" s="180">
        <f t="shared" si="54"/>
        <v>537268</v>
      </c>
      <c r="V106" s="180">
        <f t="shared" si="54"/>
        <v>100000</v>
      </c>
      <c r="W106" s="180">
        <f t="shared" si="54"/>
        <v>0</v>
      </c>
      <c r="X106" s="180">
        <f t="shared" si="54"/>
        <v>0</v>
      </c>
      <c r="Y106" s="180">
        <f>Y107+Y118+Y133+Y149+Y164+Y190+Y207+Y214</f>
        <v>0</v>
      </c>
      <c r="Z106" s="180">
        <f>Z107+Z118+Z133+Z149+Z164+Z190+Z207+Z214</f>
        <v>0</v>
      </c>
      <c r="AA106" s="180">
        <f t="shared" si="54"/>
        <v>0</v>
      </c>
      <c r="AB106" s="180">
        <f t="shared" si="54"/>
        <v>519386</v>
      </c>
      <c r="AC106" s="180">
        <f t="shared" si="54"/>
        <v>117882</v>
      </c>
      <c r="AD106" s="180">
        <f t="shared" si="54"/>
        <v>0</v>
      </c>
      <c r="AE106" s="180">
        <f t="shared" si="49"/>
        <v>637268</v>
      </c>
      <c r="AF106" s="180">
        <f>AF107+AF118+AF133+AF149+AF164+AF190+AF207+AF214</f>
        <v>0</v>
      </c>
      <c r="AG106" s="180">
        <f>AG107+AG118+AG133+AG149+AG164+AG190+AG207+AG214</f>
        <v>0</v>
      </c>
      <c r="AH106" s="180">
        <f>AH107+AH118+AH133+AH149+AH164+AH190+AH207+AH214</f>
        <v>0</v>
      </c>
      <c r="AI106" s="180">
        <f t="shared" si="50"/>
        <v>0</v>
      </c>
      <c r="AJ106" s="180">
        <f>AJ107+AJ118+AJ133+AJ149+AJ164+AJ190+AJ207+AJ214</f>
        <v>0</v>
      </c>
      <c r="AK106" s="180">
        <f>AK107+AK118+AK133+AK149+AK164+AK190+AK207+AK214</f>
        <v>0</v>
      </c>
      <c r="AL106" s="180">
        <f>AL107+AL118+AL133+AL149+AL164+AL190+AL207+AL214</f>
        <v>0</v>
      </c>
      <c r="AM106" s="180">
        <f t="shared" si="51"/>
        <v>0</v>
      </c>
      <c r="AN106" s="180">
        <f>AN107+AN118+AN133+AN149+AN164+AN190+AN207+AN214</f>
        <v>0</v>
      </c>
      <c r="AO106" s="180">
        <f>AO107+AO118+AO133+AO149+AO164+AO190+AO207+AO214</f>
        <v>0</v>
      </c>
      <c r="AP106" s="180">
        <f>AP107+AP118+AP133+AP149+AP164+AP190+AP207+AP214</f>
        <v>0</v>
      </c>
      <c r="AQ106" s="180">
        <f t="shared" si="52"/>
        <v>0</v>
      </c>
      <c r="AR106" s="180">
        <f t="shared" si="53"/>
        <v>637268</v>
      </c>
    </row>
    <row r="107" spans="2:44">
      <c r="B107" s="190" t="s">
        <v>277</v>
      </c>
      <c r="C107" s="191" t="s">
        <v>161</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c r="B118" s="190" t="s">
        <v>279</v>
      </c>
      <c r="C118" s="191" t="s">
        <v>163</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c r="B133" s="190" t="s">
        <v>283</v>
      </c>
      <c r="C133" s="191" t="s">
        <v>167</v>
      </c>
      <c r="D133" s="192">
        <f>SUM(D134:D148)</f>
        <v>12000</v>
      </c>
      <c r="E133" s="192">
        <f>SUM(E134:E148)</f>
        <v>0</v>
      </c>
      <c r="F133" s="192">
        <f t="shared" si="72"/>
        <v>12000</v>
      </c>
      <c r="G133" s="192">
        <f>SUM(G134:G148)</f>
        <v>0</v>
      </c>
      <c r="H133" s="192">
        <f t="shared" si="73"/>
        <v>12000</v>
      </c>
      <c r="I133" s="192">
        <f>SUM(I134:I148)</f>
        <v>0</v>
      </c>
      <c r="J133" s="192">
        <f t="shared" si="74"/>
        <v>12000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12000</v>
      </c>
      <c r="V133" s="192">
        <f t="shared" si="80"/>
        <v>0</v>
      </c>
      <c r="W133" s="192">
        <f>SUM(W134:W148)</f>
        <v>0</v>
      </c>
      <c r="X133" s="192">
        <f t="shared" si="80"/>
        <v>0</v>
      </c>
      <c r="Y133" s="192">
        <f>SUM(Y134:Y148)</f>
        <v>0</v>
      </c>
      <c r="Z133" s="192">
        <f>SUM(Z134:Z148)</f>
        <v>0</v>
      </c>
      <c r="AA133" s="192">
        <f t="shared" si="80"/>
        <v>0</v>
      </c>
      <c r="AB133" s="192">
        <f t="shared" si="80"/>
        <v>0</v>
      </c>
      <c r="AC133" s="192">
        <f t="shared" si="80"/>
        <v>12000</v>
      </c>
      <c r="AD133" s="192">
        <f t="shared" si="80"/>
        <v>0</v>
      </c>
      <c r="AE133" s="192">
        <f t="shared" si="75"/>
        <v>12000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12000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12000</v>
      </c>
      <c r="G145" s="183"/>
      <c r="H145" s="183">
        <f t="shared" si="81"/>
        <v>12000</v>
      </c>
      <c r="I145" s="183"/>
      <c r="J145" s="183">
        <f t="shared" si="82"/>
        <v>12000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12000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12000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c r="B149" s="190" t="s">
        <v>286</v>
      </c>
      <c r="C149" s="191" t="s">
        <v>170</v>
      </c>
      <c r="D149" s="192">
        <f>SUM(D150:D163)</f>
        <v>2268</v>
      </c>
      <c r="E149" s="192">
        <f>SUM(E150:E163)</f>
        <v>100000</v>
      </c>
      <c r="F149" s="192">
        <f t="shared" si="96"/>
        <v>102268</v>
      </c>
      <c r="G149" s="192">
        <f>SUM(G150:G163)</f>
        <v>0</v>
      </c>
      <c r="H149" s="192">
        <f t="shared" ref="H149:H168" si="97">F149-G149</f>
        <v>102268</v>
      </c>
      <c r="I149" s="192">
        <f>SUM(I150:I163)</f>
        <v>0</v>
      </c>
      <c r="J149" s="192">
        <f t="shared" ref="J149:J168" si="98">F149-I149</f>
        <v>102268</v>
      </c>
      <c r="K149" s="192">
        <f t="shared" ref="K149:AD149" si="99">SUM(K150:K163)</f>
        <v>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0</v>
      </c>
      <c r="U149" s="192">
        <f t="shared" si="99"/>
        <v>2268</v>
      </c>
      <c r="V149" s="192">
        <f t="shared" si="99"/>
        <v>100000</v>
      </c>
      <c r="W149" s="192">
        <f>SUM(W150:W163)</f>
        <v>0</v>
      </c>
      <c r="X149" s="192">
        <f t="shared" si="99"/>
        <v>0</v>
      </c>
      <c r="Y149" s="192">
        <f>SUM(Y150:Y163)</f>
        <v>0</v>
      </c>
      <c r="Z149" s="192">
        <f>SUM(Z150:Z163)</f>
        <v>0</v>
      </c>
      <c r="AA149" s="192">
        <f t="shared" si="99"/>
        <v>0</v>
      </c>
      <c r="AB149" s="192">
        <f t="shared" si="99"/>
        <v>0</v>
      </c>
      <c r="AC149" s="192">
        <f t="shared" si="99"/>
        <v>102268</v>
      </c>
      <c r="AD149" s="192">
        <f t="shared" si="99"/>
        <v>0</v>
      </c>
      <c r="AE149" s="192">
        <f t="shared" ref="AE149:AE168" si="100">AB149+AC149+AD149</f>
        <v>102268</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102268</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0</v>
      </c>
      <c r="G158" s="183"/>
      <c r="H158" s="183">
        <f t="shared" si="97"/>
        <v>0</v>
      </c>
      <c r="I158" s="183"/>
      <c r="J158" s="183">
        <f t="shared" si="98"/>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2268</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2268</v>
      </c>
      <c r="G161" s="183"/>
      <c r="H161" s="183">
        <f t="shared" si="97"/>
        <v>2268</v>
      </c>
      <c r="I161" s="183"/>
      <c r="J161" s="183">
        <f t="shared" si="98"/>
        <v>2268</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2268</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2268</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2268</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2268</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62" s="183">
        <f t="shared" si="96"/>
        <v>100000</v>
      </c>
      <c r="G162" s="183"/>
      <c r="H162" s="183">
        <f t="shared" si="97"/>
        <v>100000</v>
      </c>
      <c r="I162" s="183"/>
      <c r="J162" s="183">
        <f t="shared" si="98"/>
        <v>100000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100000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100000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c r="B164" s="190" t="s">
        <v>291</v>
      </c>
      <c r="C164" s="191" t="s">
        <v>175</v>
      </c>
      <c r="D164" s="192">
        <f>SUM(D165:D189)</f>
        <v>13375</v>
      </c>
      <c r="E164" s="192">
        <f>SUM(E165:E189)</f>
        <v>0</v>
      </c>
      <c r="F164" s="192">
        <f t="shared" si="96"/>
        <v>13375</v>
      </c>
      <c r="G164" s="192">
        <f>SUM(G165:G189)</f>
        <v>0</v>
      </c>
      <c r="H164" s="192">
        <f t="shared" si="97"/>
        <v>13375</v>
      </c>
      <c r="I164" s="192">
        <f>SUM(I165:I189)</f>
        <v>0</v>
      </c>
      <c r="J164" s="192">
        <f t="shared" si="98"/>
        <v>13375</v>
      </c>
      <c r="K164" s="192">
        <f t="shared" ref="K164:AD164" si="105">SUM(K165:K189)</f>
        <v>0</v>
      </c>
      <c r="L164" s="192">
        <f t="shared" si="105"/>
        <v>0</v>
      </c>
      <c r="M164" s="192">
        <f t="shared" si="105"/>
        <v>0</v>
      </c>
      <c r="N164" s="192">
        <f t="shared" si="105"/>
        <v>0</v>
      </c>
      <c r="O164" s="192">
        <f t="shared" si="105"/>
        <v>0</v>
      </c>
      <c r="P164" s="192">
        <f>SUM(P165:P189)</f>
        <v>0</v>
      </c>
      <c r="Q164" s="192">
        <f>SUM(Q165:Q189)</f>
        <v>0</v>
      </c>
      <c r="R164" s="192">
        <f t="shared" si="105"/>
        <v>0</v>
      </c>
      <c r="S164" s="192">
        <f t="shared" si="105"/>
        <v>0</v>
      </c>
      <c r="T164" s="192">
        <f>SUM(T165:T189)</f>
        <v>0</v>
      </c>
      <c r="U164" s="192">
        <f t="shared" si="105"/>
        <v>13375</v>
      </c>
      <c r="V164" s="192">
        <f t="shared" si="105"/>
        <v>0</v>
      </c>
      <c r="W164" s="192">
        <f>SUM(W165:W189)</f>
        <v>0</v>
      </c>
      <c r="X164" s="192">
        <f t="shared" si="105"/>
        <v>0</v>
      </c>
      <c r="Y164" s="192">
        <f>SUM(Y165:Y189)</f>
        <v>0</v>
      </c>
      <c r="Z164" s="192">
        <f>SUM(Z165:Z189)</f>
        <v>0</v>
      </c>
      <c r="AA164" s="192">
        <f t="shared" si="105"/>
        <v>0</v>
      </c>
      <c r="AB164" s="192">
        <f t="shared" si="105"/>
        <v>9761</v>
      </c>
      <c r="AC164" s="192">
        <f t="shared" si="105"/>
        <v>3614</v>
      </c>
      <c r="AD164" s="192">
        <f t="shared" si="105"/>
        <v>0</v>
      </c>
      <c r="AE164" s="192">
        <f t="shared" si="100"/>
        <v>13375</v>
      </c>
      <c r="AF164" s="192">
        <f>SUM(AF165:AF189)</f>
        <v>0</v>
      </c>
      <c r="AG164" s="192">
        <f>SUM(AG165:AG189)</f>
        <v>0</v>
      </c>
      <c r="AH164" s="192">
        <f>SUM(AH165:AH189)</f>
        <v>0</v>
      </c>
      <c r="AI164" s="192">
        <f t="shared" si="101"/>
        <v>0</v>
      </c>
      <c r="AJ164" s="192">
        <f>SUM(AJ165:AJ189)</f>
        <v>0</v>
      </c>
      <c r="AK164" s="192">
        <f>SUM(AK165:AK189)</f>
        <v>0</v>
      </c>
      <c r="AL164" s="192">
        <f>SUM(AL165:AL189)</f>
        <v>0</v>
      </c>
      <c r="AM164" s="192">
        <f t="shared" si="102"/>
        <v>0</v>
      </c>
      <c r="AN164" s="192">
        <f>SUM(AN165:AN189)</f>
        <v>0</v>
      </c>
      <c r="AO164" s="192">
        <f>SUM(AO165:AO189)</f>
        <v>0</v>
      </c>
      <c r="AP164" s="192">
        <f>SUM(AP165:AP189)</f>
        <v>0</v>
      </c>
      <c r="AQ164" s="192">
        <f t="shared" si="103"/>
        <v>0</v>
      </c>
      <c r="AR164" s="192">
        <f t="shared" si="104"/>
        <v>13375</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1361</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106"/>
        <v>1361</v>
      </c>
      <c r="G171" s="183"/>
      <c r="H171" s="183">
        <f t="shared" si="107"/>
        <v>1361</v>
      </c>
      <c r="I171" s="183"/>
      <c r="J171" s="183">
        <f t="shared" si="108"/>
        <v>1361</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1361</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1361</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109"/>
        <v>1361</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110"/>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1361</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114">D178+E178</f>
        <v>0</v>
      </c>
      <c r="G178" s="183"/>
      <c r="H178" s="183">
        <f t="shared" ref="H178:H185" si="115">F178-G178</f>
        <v>0</v>
      </c>
      <c r="I178" s="183"/>
      <c r="J178" s="183">
        <f t="shared" ref="J178:J185" si="116">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0</v>
      </c>
      <c r="AR178" s="183">
        <f t="shared" ref="AR178:AR185" si="121">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0</v>
      </c>
      <c r="G179" s="183"/>
      <c r="H179" s="183">
        <f t="shared" si="115"/>
        <v>0</v>
      </c>
      <c r="I179" s="183"/>
      <c r="J179" s="183">
        <f t="shared" si="116"/>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8400</v>
      </c>
      <c r="G183" s="183"/>
      <c r="H183" s="183">
        <f t="shared" si="115"/>
        <v>8400</v>
      </c>
      <c r="I183" s="183"/>
      <c r="J183" s="183">
        <f t="shared" si="116"/>
        <v>8400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8400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8400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3614</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3614</v>
      </c>
      <c r="G186" s="183"/>
      <c r="H186" s="183">
        <f t="shared" ref="H186:H199" si="123">F186-G186</f>
        <v>3614</v>
      </c>
      <c r="I186" s="183"/>
      <c r="J186" s="183">
        <f t="shared" ref="J186:J199" si="124">F186-I186</f>
        <v>3614</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3614</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3614</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3614</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3614</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122"/>
        <v>0</v>
      </c>
      <c r="G187" s="183"/>
      <c r="H187" s="183">
        <f t="shared" si="123"/>
        <v>0</v>
      </c>
      <c r="I187" s="183"/>
      <c r="J187" s="183">
        <f t="shared" si="124"/>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c r="B190" s="190" t="s">
        <v>298</v>
      </c>
      <c r="C190" s="191" t="s">
        <v>178</v>
      </c>
      <c r="D190" s="192">
        <f>D191+D199</f>
        <v>509625</v>
      </c>
      <c r="E190" s="192">
        <f>E191+E199</f>
        <v>0</v>
      </c>
      <c r="F190" s="192">
        <f t="shared" si="122"/>
        <v>509625</v>
      </c>
      <c r="G190" s="192">
        <f>G191+G199</f>
        <v>0</v>
      </c>
      <c r="H190" s="192">
        <f t="shared" si="123"/>
        <v>509625</v>
      </c>
      <c r="I190" s="192">
        <f>I191+I199</f>
        <v>0</v>
      </c>
      <c r="J190" s="192">
        <f t="shared" si="124"/>
        <v>509625</v>
      </c>
      <c r="K190" s="192">
        <f>K191+K199</f>
        <v>0</v>
      </c>
      <c r="L190" s="192">
        <f t="shared" ref="L190:AA190" si="130">L191+L199</f>
        <v>0</v>
      </c>
      <c r="M190" s="192">
        <f t="shared" si="130"/>
        <v>0</v>
      </c>
      <c r="N190" s="192">
        <f t="shared" si="130"/>
        <v>0</v>
      </c>
      <c r="O190" s="192">
        <f t="shared" si="130"/>
        <v>0</v>
      </c>
      <c r="P190" s="192">
        <f t="shared" si="130"/>
        <v>0</v>
      </c>
      <c r="Q190" s="192">
        <f t="shared" si="130"/>
        <v>0</v>
      </c>
      <c r="R190" s="192">
        <f t="shared" si="130"/>
        <v>0</v>
      </c>
      <c r="S190" s="192">
        <f t="shared" si="130"/>
        <v>0</v>
      </c>
      <c r="T190" s="192">
        <f t="shared" si="130"/>
        <v>0</v>
      </c>
      <c r="U190" s="192">
        <f t="shared" si="130"/>
        <v>509625</v>
      </c>
      <c r="V190" s="192">
        <f t="shared" si="130"/>
        <v>0</v>
      </c>
      <c r="W190" s="192">
        <f t="shared" si="130"/>
        <v>0</v>
      </c>
      <c r="X190" s="192">
        <f t="shared" si="130"/>
        <v>0</v>
      </c>
      <c r="Y190" s="192">
        <f>Y191+Y199</f>
        <v>0</v>
      </c>
      <c r="Z190" s="192">
        <f>Z191+Z199</f>
        <v>0</v>
      </c>
      <c r="AA190" s="192">
        <f t="shared" si="130"/>
        <v>0</v>
      </c>
      <c r="AB190" s="192">
        <f>AB191+AB199</f>
        <v>509625</v>
      </c>
      <c r="AC190" s="192">
        <f>AC191+AC199</f>
        <v>0</v>
      </c>
      <c r="AD190" s="192">
        <f>AD191+AD199</f>
        <v>0</v>
      </c>
      <c r="AE190" s="192">
        <f t="shared" si="125"/>
        <v>509625</v>
      </c>
      <c r="AF190" s="192">
        <f>AF191+AF199</f>
        <v>0</v>
      </c>
      <c r="AG190" s="192">
        <f>AG191+AG199</f>
        <v>0</v>
      </c>
      <c r="AH190" s="192">
        <f>AH191+AH199</f>
        <v>0</v>
      </c>
      <c r="AI190" s="192">
        <f t="shared" si="126"/>
        <v>0</v>
      </c>
      <c r="AJ190" s="192">
        <f>AJ191+AJ199</f>
        <v>0</v>
      </c>
      <c r="AK190" s="192">
        <f>AK191+AK199</f>
        <v>0</v>
      </c>
      <c r="AL190" s="192">
        <f>AL191+AL199</f>
        <v>0</v>
      </c>
      <c r="AM190" s="192">
        <f t="shared" si="127"/>
        <v>0</v>
      </c>
      <c r="AN190" s="192">
        <f>AN191+AN199</f>
        <v>0</v>
      </c>
      <c r="AO190" s="192">
        <f>AO191+AO199</f>
        <v>0</v>
      </c>
      <c r="AP190" s="192">
        <f>AP191+AP199</f>
        <v>0</v>
      </c>
      <c r="AQ190" s="192">
        <f t="shared" si="128"/>
        <v>0</v>
      </c>
      <c r="AR190" s="192">
        <f t="shared" si="129"/>
        <v>509625</v>
      </c>
    </row>
    <row r="191" spans="2:44">
      <c r="B191" s="190" t="s">
        <v>299</v>
      </c>
      <c r="C191" s="191" t="s">
        <v>179</v>
      </c>
      <c r="D191" s="192">
        <f>SUM(D192:D198)</f>
        <v>80000</v>
      </c>
      <c r="E191" s="192">
        <f>SUM(E192:E198)</f>
        <v>0</v>
      </c>
      <c r="F191" s="192">
        <f t="shared" si="122"/>
        <v>80000</v>
      </c>
      <c r="G191" s="192">
        <f>SUM(G192:G198)</f>
        <v>0</v>
      </c>
      <c r="H191" s="192">
        <f t="shared" si="123"/>
        <v>80000</v>
      </c>
      <c r="I191" s="192">
        <f>SUM(I192:I198)</f>
        <v>0</v>
      </c>
      <c r="J191" s="192">
        <f t="shared" si="124"/>
        <v>80000</v>
      </c>
      <c r="K191" s="192">
        <f t="shared" ref="K191:AD191" si="131">SUM(K192:K198)</f>
        <v>0</v>
      </c>
      <c r="L191" s="192">
        <f t="shared" si="131"/>
        <v>0</v>
      </c>
      <c r="M191" s="192">
        <f t="shared" si="131"/>
        <v>0</v>
      </c>
      <c r="N191" s="192">
        <f t="shared" si="131"/>
        <v>0</v>
      </c>
      <c r="O191" s="192">
        <f t="shared" si="131"/>
        <v>0</v>
      </c>
      <c r="P191" s="192">
        <f>SUM(P192:P198)</f>
        <v>0</v>
      </c>
      <c r="Q191" s="192">
        <f>SUM(Q192:Q198)</f>
        <v>0</v>
      </c>
      <c r="R191" s="192">
        <f t="shared" si="131"/>
        <v>0</v>
      </c>
      <c r="S191" s="192">
        <f t="shared" si="131"/>
        <v>0</v>
      </c>
      <c r="T191" s="192">
        <f>SUM(T192:T198)</f>
        <v>0</v>
      </c>
      <c r="U191" s="192">
        <f t="shared" si="131"/>
        <v>80000</v>
      </c>
      <c r="V191" s="192">
        <f t="shared" si="131"/>
        <v>0</v>
      </c>
      <c r="W191" s="192">
        <f>SUM(W192:W198)</f>
        <v>0</v>
      </c>
      <c r="X191" s="192">
        <f t="shared" si="131"/>
        <v>0</v>
      </c>
      <c r="Y191" s="192">
        <f>SUM(Y192:Y198)</f>
        <v>0</v>
      </c>
      <c r="Z191" s="192">
        <f>SUM(Z192:Z198)</f>
        <v>0</v>
      </c>
      <c r="AA191" s="192">
        <f t="shared" si="131"/>
        <v>0</v>
      </c>
      <c r="AB191" s="192">
        <f t="shared" si="131"/>
        <v>80000</v>
      </c>
      <c r="AC191" s="192">
        <f t="shared" si="131"/>
        <v>0</v>
      </c>
      <c r="AD191" s="192">
        <f t="shared" si="131"/>
        <v>0</v>
      </c>
      <c r="AE191" s="192">
        <f t="shared" si="125"/>
        <v>80000</v>
      </c>
      <c r="AF191" s="192">
        <f>SUM(AF192:AF198)</f>
        <v>0</v>
      </c>
      <c r="AG191" s="192">
        <f>SUM(AG192:AG198)</f>
        <v>0</v>
      </c>
      <c r="AH191" s="192">
        <f>SUM(AH192:AH198)</f>
        <v>0</v>
      </c>
      <c r="AI191" s="192">
        <f t="shared" si="126"/>
        <v>0</v>
      </c>
      <c r="AJ191" s="192">
        <f>SUM(AJ192:AJ198)</f>
        <v>0</v>
      </c>
      <c r="AK191" s="192">
        <f>SUM(AK192:AK198)</f>
        <v>0</v>
      </c>
      <c r="AL191" s="192">
        <f>SUM(AL192:AL198)</f>
        <v>0</v>
      </c>
      <c r="AM191" s="192">
        <f t="shared" si="127"/>
        <v>0</v>
      </c>
      <c r="AN191" s="192">
        <f>SUM(AN192:AN198)</f>
        <v>0</v>
      </c>
      <c r="AO191" s="192">
        <f>SUM(AO192:AO198)</f>
        <v>0</v>
      </c>
      <c r="AP191" s="192">
        <f>SUM(AP192:AP198)</f>
        <v>0</v>
      </c>
      <c r="AQ191" s="192">
        <f t="shared" si="128"/>
        <v>0</v>
      </c>
      <c r="AR191" s="192">
        <f t="shared" si="129"/>
        <v>80000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0</v>
      </c>
      <c r="G192" s="183"/>
      <c r="H192" s="183">
        <f t="shared" si="123"/>
        <v>0</v>
      </c>
      <c r="I192" s="183"/>
      <c r="J192" s="183">
        <f t="shared" si="124"/>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80000</v>
      </c>
      <c r="G193" s="183"/>
      <c r="H193" s="183">
        <f t="shared" si="123"/>
        <v>80000</v>
      </c>
      <c r="I193" s="183"/>
      <c r="J193" s="183">
        <f t="shared" si="124"/>
        <v>80000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80000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si="126"/>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80000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0</v>
      </c>
      <c r="G196" s="183"/>
      <c r="H196" s="183">
        <f t="shared" si="123"/>
        <v>0</v>
      </c>
      <c r="I196" s="183"/>
      <c r="J196" s="183">
        <f t="shared" si="124"/>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127"/>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c r="B199" s="190" t="s">
        <v>300</v>
      </c>
      <c r="C199" s="191" t="s">
        <v>180</v>
      </c>
      <c r="D199" s="192">
        <f>SUM(D200:D206)</f>
        <v>429625</v>
      </c>
      <c r="E199" s="192">
        <f>SUM(E200:E206)</f>
        <v>0</v>
      </c>
      <c r="F199" s="192">
        <f t="shared" si="122"/>
        <v>429625</v>
      </c>
      <c r="G199" s="192">
        <f>SUM(G200:G206)</f>
        <v>0</v>
      </c>
      <c r="H199" s="192">
        <f t="shared" si="123"/>
        <v>429625</v>
      </c>
      <c r="I199" s="192">
        <f>SUM(I200:I206)</f>
        <v>0</v>
      </c>
      <c r="J199" s="192">
        <f t="shared" si="124"/>
        <v>429625</v>
      </c>
      <c r="K199" s="192">
        <f t="shared" ref="K199:AP199" si="132">SUM(K200:K206)</f>
        <v>0</v>
      </c>
      <c r="L199" s="192">
        <f t="shared" si="132"/>
        <v>0</v>
      </c>
      <c r="M199" s="192">
        <f t="shared" si="132"/>
        <v>0</v>
      </c>
      <c r="N199" s="192">
        <f t="shared" si="132"/>
        <v>0</v>
      </c>
      <c r="O199" s="192">
        <f t="shared" si="132"/>
        <v>0</v>
      </c>
      <c r="P199" s="192">
        <f>SUM(P200:P206)</f>
        <v>0</v>
      </c>
      <c r="Q199" s="192">
        <f>SUM(Q200:Q206)</f>
        <v>0</v>
      </c>
      <c r="R199" s="192">
        <f t="shared" si="132"/>
        <v>0</v>
      </c>
      <c r="S199" s="192">
        <f t="shared" si="132"/>
        <v>0</v>
      </c>
      <c r="T199" s="192">
        <f>SUM(T200:T206)</f>
        <v>0</v>
      </c>
      <c r="U199" s="192">
        <f t="shared" si="132"/>
        <v>429625</v>
      </c>
      <c r="V199" s="192">
        <f t="shared" si="132"/>
        <v>0</v>
      </c>
      <c r="W199" s="192">
        <f>SUM(W200:W206)</f>
        <v>0</v>
      </c>
      <c r="X199" s="192">
        <f t="shared" si="132"/>
        <v>0</v>
      </c>
      <c r="Y199" s="192">
        <f>SUM(Y200:Y206)</f>
        <v>0</v>
      </c>
      <c r="Z199" s="192">
        <f>SUM(Z200:Z206)</f>
        <v>0</v>
      </c>
      <c r="AA199" s="192">
        <f t="shared" si="132"/>
        <v>0</v>
      </c>
      <c r="AB199" s="192">
        <f t="shared" si="132"/>
        <v>429625</v>
      </c>
      <c r="AC199" s="192">
        <f t="shared" si="132"/>
        <v>0</v>
      </c>
      <c r="AD199" s="192">
        <f t="shared" si="132"/>
        <v>0</v>
      </c>
      <c r="AE199" s="192">
        <f t="shared" si="125"/>
        <v>429625</v>
      </c>
      <c r="AF199" s="192">
        <f t="shared" si="132"/>
        <v>0</v>
      </c>
      <c r="AG199" s="192">
        <f t="shared" si="132"/>
        <v>0</v>
      </c>
      <c r="AH199" s="192">
        <f t="shared" si="132"/>
        <v>0</v>
      </c>
      <c r="AI199" s="192">
        <f t="shared" si="126"/>
        <v>0</v>
      </c>
      <c r="AJ199" s="192">
        <f t="shared" si="132"/>
        <v>0</v>
      </c>
      <c r="AK199" s="192">
        <f t="shared" si="132"/>
        <v>0</v>
      </c>
      <c r="AL199" s="192">
        <f t="shared" si="132"/>
        <v>0</v>
      </c>
      <c r="AM199" s="192">
        <f t="shared" si="127"/>
        <v>0</v>
      </c>
      <c r="AN199" s="192">
        <f t="shared" si="132"/>
        <v>0</v>
      </c>
      <c r="AO199" s="192">
        <f t="shared" si="132"/>
        <v>0</v>
      </c>
      <c r="AP199" s="192">
        <f t="shared" si="132"/>
        <v>0</v>
      </c>
      <c r="AQ199" s="192">
        <f t="shared" si="128"/>
        <v>0</v>
      </c>
      <c r="AR199" s="192">
        <f t="shared" si="129"/>
        <v>429625</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429625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t="shared" si="122"/>
        <v>429625</v>
      </c>
      <c r="G201" s="183"/>
      <c r="H201" s="183">
        <f t="shared" si="133"/>
        <v>429625</v>
      </c>
      <c r="I201" s="183"/>
      <c r="J201" s="183">
        <f t="shared" si="134"/>
        <v>429625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429625</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429625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135"/>
        <v>429625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136"/>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429625</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si="122"/>
        <v>0</v>
      </c>
      <c r="G205" s="183"/>
      <c r="H205" s="183">
        <f>F205-G205</f>
        <v>0</v>
      </c>
      <c r="I205" s="183"/>
      <c r="J205" s="183">
        <f>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0</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c r="B207" s="190" t="s">
        <v>301</v>
      </c>
      <c r="C207" s="191" t="s">
        <v>181</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c r="B214" s="190" t="s">
        <v>303</v>
      </c>
      <c r="C214" s="191" t="s">
        <v>183</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c r="B222" s="178" t="s">
        <v>308</v>
      </c>
      <c r="C222" s="179" t="s">
        <v>187</v>
      </c>
      <c r="D222" s="180">
        <f>D223+D235+D243+D260+D267+D312</f>
        <v>334385</v>
      </c>
      <c r="E222" s="180">
        <f>E223+E235+E243+E260+E267+E312</f>
        <v>0</v>
      </c>
      <c r="F222" s="180">
        <f t="shared" si="149"/>
        <v>334385</v>
      </c>
      <c r="G222" s="180">
        <f>G223+G235+G243+G260+G267+G312</f>
        <v>0</v>
      </c>
      <c r="H222" s="180">
        <f t="shared" si="140"/>
        <v>334385</v>
      </c>
      <c r="I222" s="180">
        <f>I223+I235+I243+I260+I267+I312</f>
        <v>0</v>
      </c>
      <c r="J222" s="180">
        <f t="shared" si="141"/>
        <v>334385</v>
      </c>
      <c r="K222" s="180">
        <f t="shared" ref="K222:AD222" si="150">K223+K235+K243+K260+K267+K312</f>
        <v>0</v>
      </c>
      <c r="L222" s="180">
        <f t="shared" si="150"/>
        <v>0</v>
      </c>
      <c r="M222" s="180">
        <f t="shared" si="150"/>
        <v>0</v>
      </c>
      <c r="N222" s="180">
        <f t="shared" si="150"/>
        <v>0</v>
      </c>
      <c r="O222" s="180">
        <f t="shared" si="150"/>
        <v>0</v>
      </c>
      <c r="P222" s="180">
        <f t="shared" si="150"/>
        <v>0</v>
      </c>
      <c r="Q222" s="180">
        <f t="shared" si="150"/>
        <v>0</v>
      </c>
      <c r="R222" s="180">
        <f t="shared" si="150"/>
        <v>0</v>
      </c>
      <c r="S222" s="180">
        <f t="shared" si="150"/>
        <v>0</v>
      </c>
      <c r="T222" s="180">
        <f>T223+T235+T243+T260+T267+T312</f>
        <v>0</v>
      </c>
      <c r="U222" s="180">
        <f t="shared" si="150"/>
        <v>234385</v>
      </c>
      <c r="V222" s="180">
        <f t="shared" si="150"/>
        <v>100000</v>
      </c>
      <c r="W222" s="180">
        <f t="shared" si="150"/>
        <v>0</v>
      </c>
      <c r="X222" s="180">
        <f t="shared" si="150"/>
        <v>0</v>
      </c>
      <c r="Y222" s="180">
        <f>Y223+Y235+Y243+Y260+Y267+Y312</f>
        <v>0</v>
      </c>
      <c r="Z222" s="180">
        <f>Z223+Z235+Z243+Z260+Z267+Z312</f>
        <v>0</v>
      </c>
      <c r="AA222" s="180">
        <f t="shared" si="150"/>
        <v>0</v>
      </c>
      <c r="AB222" s="180">
        <f t="shared" si="150"/>
        <v>0</v>
      </c>
      <c r="AC222" s="180">
        <f t="shared" si="150"/>
        <v>264388</v>
      </c>
      <c r="AD222" s="180">
        <f t="shared" si="150"/>
        <v>10800</v>
      </c>
      <c r="AE222" s="180">
        <f t="shared" si="143"/>
        <v>275188</v>
      </c>
      <c r="AF222" s="180">
        <f>AF223+AF235+AF243+AF260+AF267+AF312</f>
        <v>43197</v>
      </c>
      <c r="AG222" s="180">
        <f>AG223+AG235+AG243+AG260+AG267+AG312</f>
        <v>16000</v>
      </c>
      <c r="AH222" s="180">
        <f>AH223+AH235+AH243+AH260+AH267+AH312</f>
        <v>0</v>
      </c>
      <c r="AI222" s="180">
        <f t="shared" si="144"/>
        <v>59197</v>
      </c>
      <c r="AJ222" s="180">
        <f>AJ223+AJ235+AJ243+AJ260+AJ267+AJ312</f>
        <v>0</v>
      </c>
      <c r="AK222" s="180">
        <f>AK223+AK235+AK243+AK260+AK267+AK312</f>
        <v>0</v>
      </c>
      <c r="AL222" s="180">
        <f>AL223+AL235+AL243+AL260+AL267+AL312</f>
        <v>0</v>
      </c>
      <c r="AM222" s="180">
        <f t="shared" si="145"/>
        <v>0</v>
      </c>
      <c r="AN222" s="180">
        <f>AN223+AN235+AN243+AN260+AN267+AN312</f>
        <v>0</v>
      </c>
      <c r="AO222" s="180">
        <f>AO223+AO235+AO243+AO260+AO267+AO312</f>
        <v>0</v>
      </c>
      <c r="AP222" s="180">
        <f>AP223+AP235+AP243+AP260+AP267+AP312</f>
        <v>0</v>
      </c>
      <c r="AQ222" s="180">
        <f t="shared" si="146"/>
        <v>0</v>
      </c>
      <c r="AR222" s="180">
        <f t="shared" si="147"/>
        <v>334385</v>
      </c>
    </row>
    <row r="223" spans="2:44">
      <c r="B223" s="190" t="s">
        <v>309</v>
      </c>
      <c r="C223" s="191" t="s">
        <v>188</v>
      </c>
      <c r="D223" s="192">
        <f>SUM(D224:D234)</f>
        <v>140000</v>
      </c>
      <c r="E223" s="192">
        <f>SUM(E224:E234)</f>
        <v>0</v>
      </c>
      <c r="F223" s="192">
        <f t="shared" si="149"/>
        <v>140000</v>
      </c>
      <c r="G223" s="192">
        <f>SUM(G224:G234)</f>
        <v>0</v>
      </c>
      <c r="H223" s="192">
        <f t="shared" si="140"/>
        <v>140000</v>
      </c>
      <c r="I223" s="192">
        <f>SUM(I224:I234)</f>
        <v>0</v>
      </c>
      <c r="J223" s="192">
        <f t="shared" si="141"/>
        <v>140000</v>
      </c>
      <c r="K223" s="192">
        <f t="shared" ref="K223:AD223" si="151">SUM(K224:K234)</f>
        <v>0</v>
      </c>
      <c r="L223" s="192">
        <f t="shared" si="151"/>
        <v>0</v>
      </c>
      <c r="M223" s="192">
        <f t="shared" si="151"/>
        <v>0</v>
      </c>
      <c r="N223" s="192">
        <f t="shared" si="151"/>
        <v>0</v>
      </c>
      <c r="O223" s="192">
        <f t="shared" si="151"/>
        <v>0</v>
      </c>
      <c r="P223" s="192">
        <f t="shared" si="151"/>
        <v>0</v>
      </c>
      <c r="Q223" s="192">
        <f t="shared" si="151"/>
        <v>0</v>
      </c>
      <c r="R223" s="192">
        <f t="shared" si="151"/>
        <v>0</v>
      </c>
      <c r="S223" s="192">
        <f t="shared" si="151"/>
        <v>0</v>
      </c>
      <c r="T223" s="192">
        <f>SUM(T224:T234)</f>
        <v>0</v>
      </c>
      <c r="U223" s="192">
        <f t="shared" si="151"/>
        <v>40000</v>
      </c>
      <c r="V223" s="192">
        <f t="shared" si="151"/>
        <v>100000</v>
      </c>
      <c r="W223" s="192">
        <f t="shared" si="151"/>
        <v>0</v>
      </c>
      <c r="X223" s="192">
        <f t="shared" si="151"/>
        <v>0</v>
      </c>
      <c r="Y223" s="192">
        <f>SUM(Y224:Y234)</f>
        <v>0</v>
      </c>
      <c r="Z223" s="192">
        <f>SUM(Z224:Z234)</f>
        <v>0</v>
      </c>
      <c r="AA223" s="192">
        <f t="shared" si="151"/>
        <v>0</v>
      </c>
      <c r="AB223" s="192">
        <f t="shared" si="151"/>
        <v>0</v>
      </c>
      <c r="AC223" s="192">
        <f t="shared" si="151"/>
        <v>100000</v>
      </c>
      <c r="AD223" s="192">
        <f t="shared" si="151"/>
        <v>0</v>
      </c>
      <c r="AE223" s="192">
        <f t="shared" si="143"/>
        <v>100000</v>
      </c>
      <c r="AF223" s="192">
        <f>SUM(AF224:AF234)</f>
        <v>40000</v>
      </c>
      <c r="AG223" s="192">
        <f>SUM(AG224:AG234)</f>
        <v>0</v>
      </c>
      <c r="AH223" s="192">
        <f>SUM(AH224:AH234)</f>
        <v>0</v>
      </c>
      <c r="AI223" s="192">
        <f t="shared" si="144"/>
        <v>40000</v>
      </c>
      <c r="AJ223" s="192">
        <f>SUM(AJ224:AJ234)</f>
        <v>0</v>
      </c>
      <c r="AK223" s="192">
        <f>SUM(AK224:AK234)</f>
        <v>0</v>
      </c>
      <c r="AL223" s="192">
        <f>SUM(AL224:AL234)</f>
        <v>0</v>
      </c>
      <c r="AM223" s="192">
        <f t="shared" si="145"/>
        <v>0</v>
      </c>
      <c r="AN223" s="192">
        <f>SUM(AN224:AN234)</f>
        <v>0</v>
      </c>
      <c r="AO223" s="192">
        <f>SUM(AO224:AO234)</f>
        <v>0</v>
      </c>
      <c r="AP223" s="192">
        <f>SUM(AP224:AP234)</f>
        <v>0</v>
      </c>
      <c r="AQ223" s="192">
        <f t="shared" si="146"/>
        <v>0</v>
      </c>
      <c r="AR223" s="192">
        <f t="shared" si="147"/>
        <v>140000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149"/>
        <v>140000</v>
      </c>
      <c r="G225" s="183"/>
      <c r="H225" s="183">
        <f t="shared" si="140"/>
        <v>140000</v>
      </c>
      <c r="I225" s="183"/>
      <c r="J225" s="183">
        <f t="shared" si="141"/>
        <v>140000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143"/>
        <v>100000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144"/>
        <v>40000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0</v>
      </c>
      <c r="AR225" s="183">
        <f t="shared" si="147"/>
        <v>140000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c r="B235" s="190" t="s">
        <v>312</v>
      </c>
      <c r="C235" s="191" t="s">
        <v>190</v>
      </c>
      <c r="D235" s="192">
        <f>SUM(D236:D242)</f>
        <v>16000</v>
      </c>
      <c r="E235" s="192">
        <f>SUM(E236:E242)</f>
        <v>0</v>
      </c>
      <c r="F235" s="192">
        <f t="shared" si="149"/>
        <v>16000</v>
      </c>
      <c r="G235" s="192">
        <f>SUM(G236:G242)</f>
        <v>0</v>
      </c>
      <c r="H235" s="192">
        <f t="shared" si="140"/>
        <v>16000</v>
      </c>
      <c r="I235" s="192">
        <f>SUM(I236:I242)</f>
        <v>0</v>
      </c>
      <c r="J235" s="192">
        <f t="shared" si="141"/>
        <v>16000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16000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16000</v>
      </c>
      <c r="AH235" s="192">
        <f>SUM(AH236:AH242)</f>
        <v>0</v>
      </c>
      <c r="AI235" s="192">
        <f t="shared" si="144"/>
        <v>16000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16000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16000</v>
      </c>
      <c r="G238" s="183"/>
      <c r="H238" s="183">
        <f t="shared" si="140"/>
        <v>16000</v>
      </c>
      <c r="I238" s="183"/>
      <c r="J238" s="183">
        <f t="shared" si="141"/>
        <v>16000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16000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16000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c r="B243" s="190" t="s">
        <v>314</v>
      </c>
      <c r="C243" s="191" t="s">
        <v>191</v>
      </c>
      <c r="D243" s="192">
        <f>SUM(D244:D259)</f>
        <v>142000</v>
      </c>
      <c r="E243" s="192">
        <f>SUM(E244:E259)</f>
        <v>0</v>
      </c>
      <c r="F243" s="192">
        <f t="shared" si="149"/>
        <v>142000</v>
      </c>
      <c r="G243" s="192">
        <f>SUM(G244:G259)</f>
        <v>0</v>
      </c>
      <c r="H243" s="192">
        <f t="shared" si="140"/>
        <v>142000</v>
      </c>
      <c r="I243" s="192">
        <f>SUM(I244:I259)</f>
        <v>0</v>
      </c>
      <c r="J243" s="192">
        <f t="shared" si="141"/>
        <v>142000</v>
      </c>
      <c r="K243" s="192">
        <f t="shared" ref="K243:AD243" si="153">SUM(K244:K259)</f>
        <v>0</v>
      </c>
      <c r="L243" s="192">
        <f t="shared" si="153"/>
        <v>0</v>
      </c>
      <c r="M243" s="192">
        <f t="shared" si="153"/>
        <v>0</v>
      </c>
      <c r="N243" s="192">
        <f t="shared" si="153"/>
        <v>0</v>
      </c>
      <c r="O243" s="192">
        <f t="shared" si="153"/>
        <v>0</v>
      </c>
      <c r="P243" s="192">
        <f>SUM(P244:P259)</f>
        <v>0</v>
      </c>
      <c r="Q243" s="192">
        <f>SUM(Q244:Q259)</f>
        <v>0</v>
      </c>
      <c r="R243" s="192">
        <f t="shared" si="153"/>
        <v>0</v>
      </c>
      <c r="S243" s="192">
        <f t="shared" si="153"/>
        <v>0</v>
      </c>
      <c r="T243" s="192">
        <f>SUM(T244:T259)</f>
        <v>0</v>
      </c>
      <c r="U243" s="192">
        <f t="shared" si="153"/>
        <v>142000</v>
      </c>
      <c r="V243" s="192">
        <f t="shared" si="153"/>
        <v>0</v>
      </c>
      <c r="W243" s="192">
        <f>SUM(W244:W259)</f>
        <v>0</v>
      </c>
      <c r="X243" s="192">
        <f t="shared" si="153"/>
        <v>0</v>
      </c>
      <c r="Y243" s="192">
        <f>SUM(Y244:Y259)</f>
        <v>0</v>
      </c>
      <c r="Z243" s="192">
        <f>SUM(Z244:Z259)</f>
        <v>0</v>
      </c>
      <c r="AA243" s="192">
        <f t="shared" si="153"/>
        <v>0</v>
      </c>
      <c r="AB243" s="192">
        <f t="shared" si="153"/>
        <v>0</v>
      </c>
      <c r="AC243" s="192">
        <f t="shared" si="153"/>
        <v>142000</v>
      </c>
      <c r="AD243" s="192">
        <f t="shared" si="153"/>
        <v>0</v>
      </c>
      <c r="AE243" s="192">
        <f t="shared" si="143"/>
        <v>142000</v>
      </c>
      <c r="AF243" s="192">
        <f>SUM(AF244:AF259)</f>
        <v>0</v>
      </c>
      <c r="AG243" s="192">
        <f>SUM(AG244:AG259)</f>
        <v>0</v>
      </c>
      <c r="AH243" s="192">
        <f>SUM(AH244:AH259)</f>
        <v>0</v>
      </c>
      <c r="AI243" s="192">
        <f t="shared" si="144"/>
        <v>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142000</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12000</v>
      </c>
      <c r="G244" s="183"/>
      <c r="H244" s="183">
        <f t="shared" si="140"/>
        <v>12000</v>
      </c>
      <c r="I244" s="183"/>
      <c r="J244" s="183">
        <f t="shared" si="141"/>
        <v>12000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12000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12000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154"/>
        <v>80000</v>
      </c>
      <c r="G248" s="183"/>
      <c r="H248" s="183">
        <f t="shared" si="155"/>
        <v>80000</v>
      </c>
      <c r="I248" s="183"/>
      <c r="J248" s="183">
        <f t="shared" si="156"/>
        <v>80000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80000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80000</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0</v>
      </c>
      <c r="G250" s="183"/>
      <c r="H250" s="183">
        <f t="shared" si="155"/>
        <v>0</v>
      </c>
      <c r="I250" s="183"/>
      <c r="J250" s="183">
        <f t="shared" si="15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0</v>
      </c>
      <c r="G251" s="183"/>
      <c r="H251" s="183">
        <f t="shared" si="155"/>
        <v>0</v>
      </c>
      <c r="I251" s="183"/>
      <c r="J251" s="183">
        <f t="shared" si="15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50000</v>
      </c>
      <c r="G258" s="183"/>
      <c r="H258" s="183">
        <f t="shared" si="163"/>
        <v>50000</v>
      </c>
      <c r="I258" s="183"/>
      <c r="J258" s="183">
        <f t="shared" si="164"/>
        <v>50000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50000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50000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c r="B260" s="190" t="s">
        <v>319</v>
      </c>
      <c r="C260" s="191" t="s">
        <v>196</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c r="B267" s="190" t="s">
        <v>321</v>
      </c>
      <c r="C267" s="191" t="s">
        <v>198</v>
      </c>
      <c r="D267" s="192">
        <f>SUM(D268:D311)</f>
        <v>0</v>
      </c>
      <c r="E267" s="192">
        <f>SUM(E268:E311)</f>
        <v>0</v>
      </c>
      <c r="F267" s="192">
        <f t="shared" si="162"/>
        <v>0</v>
      </c>
      <c r="G267" s="192">
        <f>SUM(G268:G311)</f>
        <v>0</v>
      </c>
      <c r="H267" s="192">
        <f t="shared" si="163"/>
        <v>0</v>
      </c>
      <c r="I267" s="192">
        <f>SUM(I268:I311)</f>
        <v>0</v>
      </c>
      <c r="J267" s="192">
        <f t="shared" si="164"/>
        <v>0</v>
      </c>
      <c r="K267" s="192">
        <f t="shared" ref="K267:AD267" si="171">SUM(K268:K311)</f>
        <v>0</v>
      </c>
      <c r="L267" s="192">
        <f t="shared" si="171"/>
        <v>0</v>
      </c>
      <c r="M267" s="192">
        <f t="shared" si="171"/>
        <v>0</v>
      </c>
      <c r="N267" s="192">
        <f t="shared" si="171"/>
        <v>0</v>
      </c>
      <c r="O267" s="192">
        <f t="shared" si="171"/>
        <v>0</v>
      </c>
      <c r="P267" s="192">
        <f>SUM(P268:P311)</f>
        <v>0</v>
      </c>
      <c r="Q267" s="192">
        <f>SUM(Q268:Q311)</f>
        <v>0</v>
      </c>
      <c r="R267" s="192">
        <f t="shared" si="171"/>
        <v>0</v>
      </c>
      <c r="S267" s="192">
        <f t="shared" si="171"/>
        <v>0</v>
      </c>
      <c r="T267" s="192">
        <f>SUM(T268:T311)</f>
        <v>0</v>
      </c>
      <c r="U267" s="192">
        <f t="shared" si="171"/>
        <v>0</v>
      </c>
      <c r="V267" s="192">
        <f t="shared" si="171"/>
        <v>0</v>
      </c>
      <c r="W267" s="192">
        <f>SUM(W268:W311)</f>
        <v>0</v>
      </c>
      <c r="X267" s="192">
        <f t="shared" si="171"/>
        <v>0</v>
      </c>
      <c r="Y267" s="192">
        <f>SUM(Y268:Y311)</f>
        <v>0</v>
      </c>
      <c r="Z267" s="192">
        <f>SUM(Z268:Z311)</f>
        <v>0</v>
      </c>
      <c r="AA267" s="192">
        <f t="shared" si="171"/>
        <v>0</v>
      </c>
      <c r="AB267" s="192">
        <f t="shared" si="171"/>
        <v>0</v>
      </c>
      <c r="AC267" s="192">
        <f t="shared" si="171"/>
        <v>0</v>
      </c>
      <c r="AD267" s="192">
        <f t="shared" si="171"/>
        <v>0</v>
      </c>
      <c r="AE267" s="192">
        <f t="shared" si="165"/>
        <v>0</v>
      </c>
      <c r="AF267" s="192">
        <f>SUM(AF268:AF311)</f>
        <v>0</v>
      </c>
      <c r="AG267" s="192">
        <f>SUM(AG268:AG311)</f>
        <v>0</v>
      </c>
      <c r="AH267" s="192">
        <f>SUM(AH268:AH311)</f>
        <v>0</v>
      </c>
      <c r="AI267" s="192">
        <f t="shared" si="166"/>
        <v>0</v>
      </c>
      <c r="AJ267" s="192">
        <f>SUM(AJ268:AJ311)</f>
        <v>0</v>
      </c>
      <c r="AK267" s="192">
        <f>SUM(AK268:AK311)</f>
        <v>0</v>
      </c>
      <c r="AL267" s="192">
        <f>SUM(AL268:AL311)</f>
        <v>0</v>
      </c>
      <c r="AM267" s="192">
        <f t="shared" si="167"/>
        <v>0</v>
      </c>
      <c r="AN267" s="192">
        <f>SUM(AN268:AN311)</f>
        <v>0</v>
      </c>
      <c r="AO267" s="192">
        <f>SUM(AO268:AO311)</f>
        <v>0</v>
      </c>
      <c r="AP267" s="192">
        <f>SUM(AP268:AP311)</f>
        <v>0</v>
      </c>
      <c r="AQ267" s="192">
        <f t="shared" si="168"/>
        <v>0</v>
      </c>
      <c r="AR267" s="192">
        <f t="shared" si="169"/>
        <v>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0</v>
      </c>
      <c r="G270" s="183"/>
      <c r="H270" s="183">
        <f t="shared" si="173"/>
        <v>0</v>
      </c>
      <c r="I270" s="183"/>
      <c r="J270" s="183">
        <f t="shared" si="174"/>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172"/>
        <v>0</v>
      </c>
      <c r="G277" s="183"/>
      <c r="H277" s="183">
        <f t="shared" si="173"/>
        <v>0</v>
      </c>
      <c r="I277" s="183"/>
      <c r="J277" s="183">
        <f t="shared" si="174"/>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175"/>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177"/>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0</v>
      </c>
      <c r="AR277" s="183">
        <f t="shared" si="179"/>
        <v>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c r="B312" s="190" t="s">
        <v>325</v>
      </c>
      <c r="C312" s="191" t="s">
        <v>199</v>
      </c>
      <c r="D312" s="192">
        <f>SUM(D313:D326)</f>
        <v>36385</v>
      </c>
      <c r="E312" s="192">
        <f>SUM(E313:E326)</f>
        <v>0</v>
      </c>
      <c r="F312" s="192">
        <f t="shared" si="180"/>
        <v>36385</v>
      </c>
      <c r="G312" s="192">
        <f>SUM(G313:G326)</f>
        <v>0</v>
      </c>
      <c r="H312" s="192">
        <f t="shared" si="181"/>
        <v>36385</v>
      </c>
      <c r="I312" s="192">
        <f>SUM(I313:I326)</f>
        <v>0</v>
      </c>
      <c r="J312" s="192">
        <f t="shared" si="182"/>
        <v>36385</v>
      </c>
      <c r="K312" s="192">
        <f t="shared" ref="K312:AD312" si="188">SUM(K313:K326)</f>
        <v>0</v>
      </c>
      <c r="L312" s="192">
        <f t="shared" si="188"/>
        <v>0</v>
      </c>
      <c r="M312" s="192">
        <f t="shared" si="188"/>
        <v>0</v>
      </c>
      <c r="N312" s="192">
        <f t="shared" si="188"/>
        <v>0</v>
      </c>
      <c r="O312" s="192">
        <f t="shared" si="188"/>
        <v>0</v>
      </c>
      <c r="P312" s="192">
        <f>SUM(P313:P326)</f>
        <v>0</v>
      </c>
      <c r="Q312" s="192">
        <f>SUM(Q313:Q326)</f>
        <v>0</v>
      </c>
      <c r="R312" s="192">
        <f t="shared" si="188"/>
        <v>0</v>
      </c>
      <c r="S312" s="192">
        <f t="shared" si="188"/>
        <v>0</v>
      </c>
      <c r="T312" s="192">
        <f>SUM(T313:T326)</f>
        <v>0</v>
      </c>
      <c r="U312" s="192">
        <f t="shared" si="188"/>
        <v>36385</v>
      </c>
      <c r="V312" s="192">
        <f t="shared" si="188"/>
        <v>0</v>
      </c>
      <c r="W312" s="192">
        <f>SUM(W313:W326)</f>
        <v>0</v>
      </c>
      <c r="X312" s="192">
        <f t="shared" si="188"/>
        <v>0</v>
      </c>
      <c r="Y312" s="192">
        <f>SUM(Y313:Y326)</f>
        <v>0</v>
      </c>
      <c r="Z312" s="192">
        <f>SUM(Z313:Z326)</f>
        <v>0</v>
      </c>
      <c r="AA312" s="192">
        <f t="shared" si="188"/>
        <v>0</v>
      </c>
      <c r="AB312" s="192">
        <f t="shared" si="188"/>
        <v>0</v>
      </c>
      <c r="AC312" s="192">
        <f t="shared" si="188"/>
        <v>22388</v>
      </c>
      <c r="AD312" s="192">
        <f t="shared" si="188"/>
        <v>10800</v>
      </c>
      <c r="AE312" s="192">
        <f t="shared" si="183"/>
        <v>33188</v>
      </c>
      <c r="AF312" s="192">
        <f>SUM(AF313:AF326)</f>
        <v>3197</v>
      </c>
      <c r="AG312" s="192">
        <f>SUM(AG313:AG326)</f>
        <v>0</v>
      </c>
      <c r="AH312" s="192">
        <f>SUM(AH313:AH326)</f>
        <v>0</v>
      </c>
      <c r="AI312" s="192">
        <f t="shared" si="184"/>
        <v>3197</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36385</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3197</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3197</v>
      </c>
      <c r="G313" s="183"/>
      <c r="H313" s="183">
        <f t="shared" si="181"/>
        <v>3197</v>
      </c>
      <c r="I313" s="183"/>
      <c r="J313" s="183">
        <f t="shared" si="182"/>
        <v>3197</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3197</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3197</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3197</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3197</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22388</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180"/>
        <v>22388</v>
      </c>
      <c r="G315" s="183"/>
      <c r="H315" s="183">
        <f t="shared" si="181"/>
        <v>22388</v>
      </c>
      <c r="I315" s="183"/>
      <c r="J315" s="183">
        <f t="shared" si="182"/>
        <v>22388</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22388</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22388</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22388</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22388</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180"/>
        <v>10800</v>
      </c>
      <c r="G322" s="183"/>
      <c r="H322" s="183">
        <f t="shared" si="181"/>
        <v>10800</v>
      </c>
      <c r="I322" s="183"/>
      <c r="J322" s="183">
        <f t="shared" si="182"/>
        <v>10800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v>
      </c>
      <c r="AE322" s="183">
        <f t="shared" si="183"/>
        <v>10800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10800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c r="B327" s="178" t="s">
        <v>329</v>
      </c>
      <c r="C327" s="179" t="s">
        <v>201</v>
      </c>
      <c r="D327" s="180">
        <f>D328+D345+D383+D389</f>
        <v>0</v>
      </c>
      <c r="E327" s="180">
        <f>E328+E345+E383+E389</f>
        <v>16000</v>
      </c>
      <c r="F327" s="180">
        <f t="shared" si="180"/>
        <v>16000</v>
      </c>
      <c r="G327" s="180">
        <f>G328+G345+G383+G389</f>
        <v>0</v>
      </c>
      <c r="H327" s="180">
        <f t="shared" si="181"/>
        <v>16000</v>
      </c>
      <c r="I327" s="180">
        <f>I328+I345+I383+I389</f>
        <v>0</v>
      </c>
      <c r="J327" s="180">
        <f t="shared" si="182"/>
        <v>16000</v>
      </c>
      <c r="K327" s="180">
        <f t="shared" ref="K327:AD327" si="189">K328+K345+K383+K389</f>
        <v>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16000</v>
      </c>
      <c r="V327" s="180">
        <f t="shared" si="189"/>
        <v>0</v>
      </c>
      <c r="W327" s="180">
        <f t="shared" si="189"/>
        <v>0</v>
      </c>
      <c r="X327" s="180">
        <f t="shared" si="189"/>
        <v>0</v>
      </c>
      <c r="Y327" s="180">
        <f>Y328+Y345+Y383+Y389</f>
        <v>0</v>
      </c>
      <c r="Z327" s="180">
        <f>Z328+Z345+Z383+Z389</f>
        <v>0</v>
      </c>
      <c r="AA327" s="180">
        <f t="shared" si="189"/>
        <v>0</v>
      </c>
      <c r="AB327" s="180">
        <f t="shared" si="189"/>
        <v>0</v>
      </c>
      <c r="AC327" s="180">
        <f t="shared" si="189"/>
        <v>0</v>
      </c>
      <c r="AD327" s="180">
        <f t="shared" si="189"/>
        <v>0</v>
      </c>
      <c r="AE327" s="180">
        <f t="shared" si="183"/>
        <v>0</v>
      </c>
      <c r="AF327" s="180">
        <f>AF328+AF345+AF383+AF389</f>
        <v>0</v>
      </c>
      <c r="AG327" s="180">
        <f>AG328+AG345+AG383+AG389</f>
        <v>16000</v>
      </c>
      <c r="AH327" s="180">
        <f>AH328+AH345+AH383+AH389</f>
        <v>0</v>
      </c>
      <c r="AI327" s="180">
        <f t="shared" si="184"/>
        <v>16000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0</v>
      </c>
      <c r="AQ327" s="180">
        <f t="shared" si="186"/>
        <v>0</v>
      </c>
      <c r="AR327" s="180">
        <f t="shared" si="187"/>
        <v>16000</v>
      </c>
    </row>
    <row r="328" spans="2:44">
      <c r="B328" s="190" t="s">
        <v>330</v>
      </c>
      <c r="C328" s="191" t="s">
        <v>202</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c r="B345" s="190" t="s">
        <v>333</v>
      </c>
      <c r="C345" s="191" t="s">
        <v>205</v>
      </c>
      <c r="D345" s="192">
        <f>SUM(D346:D382)</f>
        <v>0</v>
      </c>
      <c r="E345" s="192">
        <f>SUM(E346:E382)</f>
        <v>16000</v>
      </c>
      <c r="F345" s="192">
        <f t="shared" si="191"/>
        <v>16000</v>
      </c>
      <c r="G345" s="192">
        <f>SUM(G346:G382)</f>
        <v>0</v>
      </c>
      <c r="H345" s="192">
        <f t="shared" si="192"/>
        <v>16000</v>
      </c>
      <c r="I345" s="192">
        <f>SUM(I346:I382)</f>
        <v>0</v>
      </c>
      <c r="J345" s="192">
        <f t="shared" si="193"/>
        <v>16000</v>
      </c>
      <c r="K345" s="192">
        <f t="shared" ref="K345:AD345" si="199">SUM(K346:K382)</f>
        <v>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16000</v>
      </c>
      <c r="V345" s="192">
        <f t="shared" si="199"/>
        <v>0</v>
      </c>
      <c r="W345" s="192">
        <f t="shared" si="199"/>
        <v>0</v>
      </c>
      <c r="X345" s="192">
        <f t="shared" si="199"/>
        <v>0</v>
      </c>
      <c r="Y345" s="192">
        <f>SUM(Y346:Y382)</f>
        <v>0</v>
      </c>
      <c r="Z345" s="192">
        <f>SUM(Z346:Z382)</f>
        <v>0</v>
      </c>
      <c r="AA345" s="192">
        <f t="shared" si="199"/>
        <v>0</v>
      </c>
      <c r="AB345" s="192">
        <f t="shared" si="199"/>
        <v>0</v>
      </c>
      <c r="AC345" s="192">
        <f t="shared" si="199"/>
        <v>0</v>
      </c>
      <c r="AD345" s="192">
        <f t="shared" si="199"/>
        <v>0</v>
      </c>
      <c r="AE345" s="192">
        <f t="shared" si="194"/>
        <v>0</v>
      </c>
      <c r="AF345" s="192">
        <f>SUM(AF346:AF382)</f>
        <v>0</v>
      </c>
      <c r="AG345" s="192">
        <f>SUM(AG346:AG382)</f>
        <v>16000</v>
      </c>
      <c r="AH345" s="192">
        <f>SUM(AH346:AH382)</f>
        <v>0</v>
      </c>
      <c r="AI345" s="192">
        <f t="shared" si="195"/>
        <v>16000</v>
      </c>
      <c r="AJ345" s="192">
        <f>SUM(AJ346:AJ382)</f>
        <v>0</v>
      </c>
      <c r="AK345" s="192">
        <f>SUM(AK346:AK382)</f>
        <v>0</v>
      </c>
      <c r="AL345" s="192">
        <f>SUM(AL346:AL382)</f>
        <v>0</v>
      </c>
      <c r="AM345" s="192">
        <f t="shared" si="196"/>
        <v>0</v>
      </c>
      <c r="AN345" s="192">
        <f>SUM(AN346:AN382)</f>
        <v>0</v>
      </c>
      <c r="AO345" s="192">
        <f>SUM(AO346:AO382)</f>
        <v>0</v>
      </c>
      <c r="AP345" s="192">
        <f>SUM(AP346:AP382)</f>
        <v>0</v>
      </c>
      <c r="AQ345" s="192">
        <f t="shared" si="197"/>
        <v>0</v>
      </c>
      <c r="AR345" s="192">
        <f t="shared" si="198"/>
        <v>16000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191"/>
        <v>0</v>
      </c>
      <c r="G348" s="183"/>
      <c r="H348" s="183">
        <f t="shared" si="192"/>
        <v>0</v>
      </c>
      <c r="I348" s="183"/>
      <c r="J348" s="183">
        <f t="shared" si="193"/>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194"/>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197"/>
        <v>0</v>
      </c>
      <c r="AR348" s="183">
        <f t="shared" si="198"/>
        <v>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191"/>
        <v>0</v>
      </c>
      <c r="G349" s="183"/>
      <c r="H349" s="183">
        <f t="shared" si="192"/>
        <v>0</v>
      </c>
      <c r="I349" s="183"/>
      <c r="J349" s="183">
        <f t="shared" si="193"/>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194"/>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F350" s="183">
        <f t="shared" si="191"/>
        <v>16000</v>
      </c>
      <c r="G350" s="183"/>
      <c r="H350" s="183">
        <f t="shared" si="192"/>
        <v>16000</v>
      </c>
      <c r="I350" s="183"/>
      <c r="J350" s="183">
        <f t="shared" si="193"/>
        <v>16000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194"/>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16000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16000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200"/>
        <v>0</v>
      </c>
      <c r="G366" s="183"/>
      <c r="H366" s="183">
        <f t="shared" si="201"/>
        <v>0</v>
      </c>
      <c r="I366" s="183"/>
      <c r="J366" s="183">
        <f t="shared" si="202"/>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203"/>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c r="B383" s="190" t="s">
        <v>339</v>
      </c>
      <c r="C383" s="191" t="s">
        <v>207</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c r="A387" s="111"/>
      <c r="B387" s="181" t="s">
        <v>1049</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c r="B389" s="190" t="s">
        <v>341</v>
      </c>
      <c r="C389" s="191" t="s">
        <v>209</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c r="B397" s="178" t="s">
        <v>350</v>
      </c>
      <c r="C397" s="179" t="s">
        <v>218</v>
      </c>
      <c r="D397" s="180">
        <f>D398+D459+D467+D485+D489</f>
        <v>0</v>
      </c>
      <c r="E397" s="180">
        <f>E398+E459+E467+E485+E489</f>
        <v>0</v>
      </c>
      <c r="F397" s="180">
        <f t="shared" si="208"/>
        <v>0</v>
      </c>
      <c r="G397" s="180">
        <f>G398+G459+G467+G485+G489</f>
        <v>0</v>
      </c>
      <c r="H397" s="180">
        <f t="shared" si="209"/>
        <v>0</v>
      </c>
      <c r="I397" s="180">
        <f>I398+I459+I467+I485+I489</f>
        <v>0</v>
      </c>
      <c r="J397" s="180">
        <f t="shared" si="210"/>
        <v>0</v>
      </c>
      <c r="K397" s="180">
        <f t="shared" ref="K397:AD397" si="218">K398+K459+K467+K485+K489</f>
        <v>0</v>
      </c>
      <c r="L397" s="180">
        <f t="shared" si="218"/>
        <v>0</v>
      </c>
      <c r="M397" s="180">
        <f t="shared" si="218"/>
        <v>0</v>
      </c>
      <c r="N397" s="180">
        <f t="shared" si="218"/>
        <v>0</v>
      </c>
      <c r="O397" s="180">
        <f t="shared" si="218"/>
        <v>0</v>
      </c>
      <c r="P397" s="180">
        <f t="shared" si="218"/>
        <v>0</v>
      </c>
      <c r="Q397" s="180">
        <f t="shared" si="218"/>
        <v>0</v>
      </c>
      <c r="R397" s="180">
        <f t="shared" si="218"/>
        <v>0</v>
      </c>
      <c r="S397" s="180">
        <f t="shared" si="218"/>
        <v>0</v>
      </c>
      <c r="T397" s="180">
        <f>T398+T459+T467+T485+T489</f>
        <v>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0</v>
      </c>
      <c r="AD397" s="180">
        <f t="shared" si="218"/>
        <v>0</v>
      </c>
      <c r="AE397" s="180">
        <f t="shared" si="211"/>
        <v>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0</v>
      </c>
      <c r="AM397" s="180">
        <f t="shared" si="213"/>
        <v>0</v>
      </c>
      <c r="AN397" s="180">
        <f>AN398+AN459+AN467+AN485+AN489</f>
        <v>0</v>
      </c>
      <c r="AO397" s="180">
        <f>AO398+AO459+AO467+AO485+AO489</f>
        <v>0</v>
      </c>
      <c r="AP397" s="180">
        <f>AP398+AP459+AP467+AP485+AP489</f>
        <v>0</v>
      </c>
      <c r="AQ397" s="180">
        <f t="shared" si="214"/>
        <v>0</v>
      </c>
      <c r="AR397" s="180">
        <f t="shared" si="215"/>
        <v>0</v>
      </c>
    </row>
    <row r="398" spans="1:44">
      <c r="B398" s="190" t="s">
        <v>351</v>
      </c>
      <c r="C398" s="191" t="s">
        <v>219</v>
      </c>
      <c r="D398" s="192">
        <f>SUM(D399:D458)</f>
        <v>0</v>
      </c>
      <c r="E398" s="192">
        <f>SUM(E399:E458)</f>
        <v>0</v>
      </c>
      <c r="F398" s="192">
        <f t="shared" si="208"/>
        <v>0</v>
      </c>
      <c r="G398" s="192">
        <f>SUM(G399:G458)</f>
        <v>0</v>
      </c>
      <c r="H398" s="192">
        <f t="shared" si="209"/>
        <v>0</v>
      </c>
      <c r="I398" s="192">
        <f>SUM(I399:I458)</f>
        <v>0</v>
      </c>
      <c r="J398" s="192">
        <f t="shared" si="210"/>
        <v>0</v>
      </c>
      <c r="K398" s="192">
        <f t="shared" ref="K398:AP398" si="219">SUM(K399:K458)</f>
        <v>0</v>
      </c>
      <c r="L398" s="192">
        <f t="shared" si="219"/>
        <v>0</v>
      </c>
      <c r="M398" s="192">
        <f t="shared" si="219"/>
        <v>0</v>
      </c>
      <c r="N398" s="192">
        <f t="shared" si="219"/>
        <v>0</v>
      </c>
      <c r="O398" s="192">
        <f t="shared" si="219"/>
        <v>0</v>
      </c>
      <c r="P398" s="192">
        <f>SUM(P399:P458)</f>
        <v>0</v>
      </c>
      <c r="Q398" s="192">
        <f>SUM(Q399:Q458)</f>
        <v>0</v>
      </c>
      <c r="R398" s="192">
        <f t="shared" si="219"/>
        <v>0</v>
      </c>
      <c r="S398" s="192">
        <f t="shared" si="219"/>
        <v>0</v>
      </c>
      <c r="T398" s="192">
        <f>SUM(T399:T458)</f>
        <v>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0</v>
      </c>
      <c r="AD398" s="192">
        <f t="shared" si="219"/>
        <v>0</v>
      </c>
      <c r="AE398" s="192">
        <f t="shared" si="211"/>
        <v>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c r="B400" s="181" t="s">
        <v>1060</v>
      </c>
      <c r="C400" s="182" t="s">
        <v>1061</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c r="B401" s="181" t="s">
        <v>1062</v>
      </c>
      <c r="C401" s="182" t="s">
        <v>1063</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c r="B404" s="181" t="s">
        <v>1064</v>
      </c>
      <c r="C404" s="182" t="s">
        <v>1065</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c r="B405" s="181" t="s">
        <v>1066</v>
      </c>
      <c r="C405" s="182" t="s">
        <v>1067</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c r="B406" s="181" t="s">
        <v>1068</v>
      </c>
      <c r="C406" s="182" t="s">
        <v>1069</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c r="B407" s="181" t="s">
        <v>1070</v>
      </c>
      <c r="C407" s="182" t="s">
        <v>1071</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c r="B408" s="181" t="s">
        <v>1072</v>
      </c>
      <c r="C408" s="182" t="s">
        <v>1073</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c r="B409" s="181" t="s">
        <v>1074</v>
      </c>
      <c r="C409" s="182" t="s">
        <v>1075</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c r="B410" s="181" t="s">
        <v>1076</v>
      </c>
      <c r="C410" s="182" t="s">
        <v>1077</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c r="B411" s="181" t="s">
        <v>1078</v>
      </c>
      <c r="C411" s="182" t="s">
        <v>1079</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c r="B412" s="181" t="s">
        <v>1080</v>
      </c>
      <c r="C412" s="182" t="s">
        <v>1081</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c r="B413" s="181" t="s">
        <v>1082</v>
      </c>
      <c r="C413" s="182" t="s">
        <v>1083</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c r="B414" s="181" t="s">
        <v>1084</v>
      </c>
      <c r="C414" s="182" t="s">
        <v>1085</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c r="B415" s="181" t="s">
        <v>1086</v>
      </c>
      <c r="C415" s="182" t="s">
        <v>1087</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c r="B416" s="181" t="s">
        <v>1088</v>
      </c>
      <c r="C416" s="182" t="s">
        <v>1089</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c r="B417" s="181" t="s">
        <v>1090</v>
      </c>
      <c r="C417" s="182" t="s">
        <v>1091</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c r="B418" s="181" t="s">
        <v>1092</v>
      </c>
      <c r="C418" s="182" t="s">
        <v>1093</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c r="B419" s="181" t="s">
        <v>1094</v>
      </c>
      <c r="C419" s="182" t="s">
        <v>1095</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c r="B420" s="181" t="s">
        <v>1096</v>
      </c>
      <c r="C420" s="182" t="s">
        <v>1097</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c r="B421" s="181" t="s">
        <v>1098</v>
      </c>
      <c r="C421" s="182" t="s">
        <v>1099</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c r="B422" s="181" t="s">
        <v>1100</v>
      </c>
      <c r="C422" s="182" t="s">
        <v>1101</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c r="B423" s="181" t="s">
        <v>1102</v>
      </c>
      <c r="C423" s="182" t="s">
        <v>1103</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c r="B424" s="181" t="s">
        <v>1104</v>
      </c>
      <c r="C424" s="182" t="s">
        <v>1105</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c r="B425" s="181" t="s">
        <v>1106</v>
      </c>
      <c r="C425" s="182" t="s">
        <v>1107</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c r="B426" s="181" t="s">
        <v>364</v>
      </c>
      <c r="C426" s="182" t="s">
        <v>1108</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c r="B427" s="181" t="s">
        <v>1109</v>
      </c>
      <c r="C427" s="182" t="s">
        <v>1110</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c r="B428" s="181" t="s">
        <v>1111</v>
      </c>
      <c r="C428" s="182" t="s">
        <v>1101</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c r="B429" s="181" t="s">
        <v>1112</v>
      </c>
      <c r="C429" s="182" t="s">
        <v>1113</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c r="B430" s="181" t="s">
        <v>1114</v>
      </c>
      <c r="C430" s="182" t="s">
        <v>1115</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c r="B431" s="181" t="s">
        <v>1116</v>
      </c>
      <c r="C431" s="182" t="s">
        <v>1117</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c r="B432" s="181" t="s">
        <v>1118</v>
      </c>
      <c r="C432" s="182" t="s">
        <v>1119</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c r="B433" s="181" t="s">
        <v>1120</v>
      </c>
      <c r="C433" s="182" t="s">
        <v>1121</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c r="B434" s="181" t="s">
        <v>1122</v>
      </c>
      <c r="C434" s="182" t="s">
        <v>1123</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c r="B435" s="181" t="s">
        <v>1124</v>
      </c>
      <c r="C435" s="182" t="s">
        <v>1125</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c r="B436" s="181" t="s">
        <v>1126</v>
      </c>
      <c r="C436" s="182" t="s">
        <v>1127</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c r="B437" s="181" t="s">
        <v>1128</v>
      </c>
      <c r="C437" s="182" t="s">
        <v>1129</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c r="B438" s="181" t="s">
        <v>1130</v>
      </c>
      <c r="C438" s="182" t="s">
        <v>1131</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c r="B439" s="181" t="s">
        <v>1132</v>
      </c>
      <c r="C439" s="182" t="s">
        <v>1133</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c r="B440" s="181" t="s">
        <v>1134</v>
      </c>
      <c r="C440" s="182" t="s">
        <v>1135</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c r="B441" s="181" t="s">
        <v>1136</v>
      </c>
      <c r="C441" s="182" t="s">
        <v>1137</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c r="B442" s="181" t="s">
        <v>1138</v>
      </c>
      <c r="C442" s="182" t="s">
        <v>1139</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c r="B443" s="181" t="s">
        <v>1140</v>
      </c>
      <c r="C443" s="182" t="s">
        <v>1141</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c r="B444" s="181" t="s">
        <v>1142</v>
      </c>
      <c r="C444" s="182" t="s">
        <v>1143</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c r="B445" s="181" t="s">
        <v>1144</v>
      </c>
      <c r="C445" s="182" t="s">
        <v>1145</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c r="B446" s="181" t="s">
        <v>1146</v>
      </c>
      <c r="C446" s="182" t="s">
        <v>1147</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c r="B447" s="181" t="s">
        <v>1148</v>
      </c>
      <c r="C447" s="182" t="s">
        <v>1149</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c r="B448" s="181" t="s">
        <v>1150</v>
      </c>
      <c r="C448" s="182" t="s">
        <v>1151</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c r="B449" s="181" t="s">
        <v>1152</v>
      </c>
      <c r="C449" s="182" t="s">
        <v>1153</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c r="B450" s="181" t="s">
        <v>1154</v>
      </c>
      <c r="C450" s="182" t="s">
        <v>1155</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c r="B451" s="181" t="s">
        <v>1156</v>
      </c>
      <c r="C451" s="182" t="s">
        <v>1157</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c r="B452" s="181" t="s">
        <v>1158</v>
      </c>
      <c r="C452" s="182" t="s">
        <v>1159</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c r="B454" s="181" t="s">
        <v>1160</v>
      </c>
      <c r="C454" s="182" t="s">
        <v>1161</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c r="B455" s="181" t="s">
        <v>1162</v>
      </c>
      <c r="C455" s="182" t="s">
        <v>1163</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c r="B456" s="181" t="s">
        <v>1164</v>
      </c>
      <c r="C456" s="182" t="s">
        <v>1165</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c r="B457" s="181" t="s">
        <v>1166</v>
      </c>
      <c r="C457" s="182" t="s">
        <v>1167</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c r="B458" s="181" t="s">
        <v>1168</v>
      </c>
      <c r="C458" s="182" t="s">
        <v>1169</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c r="B459" s="190" t="s">
        <v>355</v>
      </c>
      <c r="C459" s="191" t="s">
        <v>223</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c r="B461" s="181" t="s">
        <v>1170</v>
      </c>
      <c r="C461" s="182" t="s">
        <v>1171</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c r="B462" s="181" t="s">
        <v>1172</v>
      </c>
      <c r="C462" s="182" t="s">
        <v>1173</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c r="B463" s="181" t="s">
        <v>1174</v>
      </c>
      <c r="C463" s="182" t="s">
        <v>1175</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c r="B464" s="181" t="s">
        <v>1176</v>
      </c>
      <c r="C464" s="182" t="s">
        <v>1177</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c r="B465" s="181" t="s">
        <v>1178</v>
      </c>
      <c r="C465" s="182" t="s">
        <v>1179</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c r="B466" s="181" t="s">
        <v>1180</v>
      </c>
      <c r="C466" s="182" t="s">
        <v>1181</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c r="B467" s="190" t="s">
        <v>357</v>
      </c>
      <c r="C467" s="191" t="s">
        <v>225</v>
      </c>
      <c r="D467" s="192">
        <f>SUM(D468:D484)</f>
        <v>0</v>
      </c>
      <c r="E467" s="192">
        <f>SUM(E468:E484)</f>
        <v>0</v>
      </c>
      <c r="F467" s="192">
        <f t="shared" si="244"/>
        <v>0</v>
      </c>
      <c r="G467" s="192">
        <f>SUM(G468:G484)</f>
        <v>0</v>
      </c>
      <c r="H467" s="192">
        <f t="shared" si="245"/>
        <v>0</v>
      </c>
      <c r="I467" s="192">
        <f>SUM(I468:I484)</f>
        <v>0</v>
      </c>
      <c r="J467" s="192">
        <f t="shared" si="246"/>
        <v>0</v>
      </c>
      <c r="K467" s="192">
        <f t="shared" ref="K467:AD467" si="253">SUM(K468:K484)</f>
        <v>0</v>
      </c>
      <c r="L467" s="192">
        <f t="shared" si="253"/>
        <v>0</v>
      </c>
      <c r="M467" s="192">
        <f t="shared" si="253"/>
        <v>0</v>
      </c>
      <c r="N467" s="192">
        <f t="shared" si="253"/>
        <v>0</v>
      </c>
      <c r="O467" s="192">
        <f t="shared" si="253"/>
        <v>0</v>
      </c>
      <c r="P467" s="192">
        <f t="shared" si="253"/>
        <v>0</v>
      </c>
      <c r="Q467" s="192">
        <f t="shared" si="253"/>
        <v>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0</v>
      </c>
      <c r="AM467" s="192">
        <f t="shared" si="249"/>
        <v>0</v>
      </c>
      <c r="AN467" s="192">
        <f>SUM(AN468:AN484)</f>
        <v>0</v>
      </c>
      <c r="AO467" s="192">
        <f>SUM(AO468:AO484)</f>
        <v>0</v>
      </c>
      <c r="AP467" s="192">
        <f>SUM(AP468:AP484)</f>
        <v>0</v>
      </c>
      <c r="AQ467" s="192">
        <f t="shared" si="250"/>
        <v>0</v>
      </c>
      <c r="AR467" s="192">
        <f t="shared" si="251"/>
        <v>0</v>
      </c>
    </row>
    <row r="468" spans="2:44">
      <c r="B468" s="181" t="s">
        <v>1182</v>
      </c>
      <c r="C468" s="182" t="s">
        <v>1183</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c r="B471" s="181" t="s">
        <v>1184</v>
      </c>
      <c r="C471" s="182" t="s">
        <v>1185</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0</v>
      </c>
      <c r="G471" s="183"/>
      <c r="H471" s="183">
        <f t="shared" si="245"/>
        <v>0</v>
      </c>
      <c r="I471" s="183"/>
      <c r="J471" s="183">
        <f t="shared" si="246"/>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t="shared" si="249"/>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0</v>
      </c>
    </row>
    <row r="472" spans="2:44">
      <c r="B472" s="181" t="s">
        <v>1186</v>
      </c>
      <c r="C472" s="182" t="s">
        <v>1187</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c r="B473" s="181" t="s">
        <v>1188</v>
      </c>
      <c r="C473" s="182" t="s">
        <v>1189</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c r="B474" s="181" t="s">
        <v>1190</v>
      </c>
      <c r="C474" s="182" t="s">
        <v>1191</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c r="B475" s="181" t="s">
        <v>1192</v>
      </c>
      <c r="C475" s="182" t="s">
        <v>1193</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c r="B476" s="181" t="s">
        <v>1194</v>
      </c>
      <c r="C476" s="182" t="s">
        <v>1195</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c r="B477" s="181" t="s">
        <v>1196</v>
      </c>
      <c r="C477" s="182" t="s">
        <v>1197</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c r="B478" s="181" t="s">
        <v>1198</v>
      </c>
      <c r="C478" s="182" t="s">
        <v>1199</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c r="B479" s="181" t="s">
        <v>1200</v>
      </c>
      <c r="C479" s="182" t="s">
        <v>1201</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c r="B480" s="181" t="s">
        <v>1202</v>
      </c>
      <c r="C480" s="182" t="s">
        <v>1203</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c r="B481" s="181" t="s">
        <v>1204</v>
      </c>
      <c r="C481" s="182" t="s">
        <v>1205</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c r="B482" s="181" t="s">
        <v>1206</v>
      </c>
      <c r="C482" s="182" t="s">
        <v>1207</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c r="B483" s="181" t="s">
        <v>1208</v>
      </c>
      <c r="C483" s="182" t="s">
        <v>1209</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c r="B484" s="181" t="s">
        <v>1210</v>
      </c>
      <c r="C484" s="182" t="s">
        <v>1211</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c r="B485" s="190" t="s">
        <v>359</v>
      </c>
      <c r="C485" s="191" t="s">
        <v>227</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c r="B487" s="181" t="s">
        <v>1212</v>
      </c>
      <c r="C487" s="182" t="s">
        <v>1213</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c r="B488" s="181" t="s">
        <v>1214</v>
      </c>
      <c r="C488" s="182" t="s">
        <v>1215</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c r="B489" s="190" t="s">
        <v>361</v>
      </c>
      <c r="C489" s="191" t="s">
        <v>229</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c r="B491" s="181" t="s">
        <v>1216</v>
      </c>
      <c r="C491" s="182" t="s">
        <v>1171</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c r="B492" s="181" t="s">
        <v>1217</v>
      </c>
      <c r="C492" s="182" t="s">
        <v>1173</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c r="B493" s="181" t="s">
        <v>1218</v>
      </c>
      <c r="C493" s="182" t="s">
        <v>1177</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c r="B494" s="181" t="s">
        <v>1219</v>
      </c>
      <c r="C494" s="182" t="s">
        <v>1220</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c r="B495" s="181" t="s">
        <v>1221</v>
      </c>
      <c r="C495" s="182" t="s">
        <v>1181</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c r="B496" s="181" t="s">
        <v>1222</v>
      </c>
      <c r="C496" s="182" t="s">
        <v>1223</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c r="B497" s="181" t="s">
        <v>1224</v>
      </c>
      <c r="C497" s="182" t="s">
        <v>1183</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c r="B498" s="181" t="s">
        <v>1225</v>
      </c>
      <c r="C498" s="182" t="s">
        <v>1226</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c r="B499" s="178" t="s">
        <v>366</v>
      </c>
      <c r="C499" s="179" t="s">
        <v>232</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c r="B500" s="190" t="s">
        <v>367</v>
      </c>
      <c r="C500" s="191" t="s">
        <v>233</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c r="B502" s="181" t="s">
        <v>1227</v>
      </c>
      <c r="C502" s="182" t="s">
        <v>1228</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c r="B503" s="181" t="s">
        <v>1229</v>
      </c>
      <c r="C503" s="182" t="s">
        <v>1230</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c r="B505" s="181" t="s">
        <v>1231</v>
      </c>
      <c r="C505" s="182" t="s">
        <v>1232</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c r="B506" s="181" t="s">
        <v>1233</v>
      </c>
      <c r="C506" s="182" t="s">
        <v>1234</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c r="B507" s="181" t="s">
        <v>1235</v>
      </c>
      <c r="C507" s="182" t="s">
        <v>1236</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c r="B508" s="181" t="s">
        <v>1237</v>
      </c>
      <c r="C508" s="182" t="s">
        <v>1238</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c r="B509" s="190" t="s">
        <v>370</v>
      </c>
      <c r="C509" s="191" t="s">
        <v>236</v>
      </c>
      <c r="D509" s="192">
        <f>SUM(D510:D525)</f>
        <v>0</v>
      </c>
      <c r="E509" s="192">
        <f>SUM(E510:E525)</f>
        <v>0</v>
      </c>
      <c r="F509" s="192">
        <f>D509+E509</f>
        <v>0</v>
      </c>
      <c r="G509" s="192">
        <f>SUM(G510:G525)</f>
        <v>0</v>
      </c>
      <c r="H509" s="192">
        <f>F509-G509</f>
        <v>0</v>
      </c>
      <c r="I509" s="192">
        <f>SUM(I510:I525)</f>
        <v>0</v>
      </c>
      <c r="J509" s="192">
        <f>F509-I509</f>
        <v>0</v>
      </c>
      <c r="K509" s="192">
        <f t="shared" ref="K509:AD509" si="266">SUM(K510:K525)</f>
        <v>0</v>
      </c>
      <c r="L509" s="192">
        <f t="shared" si="266"/>
        <v>0</v>
      </c>
      <c r="M509" s="192">
        <f t="shared" si="266"/>
        <v>0</v>
      </c>
      <c r="N509" s="192">
        <f t="shared" si="266"/>
        <v>0</v>
      </c>
      <c r="O509" s="192">
        <f t="shared" si="266"/>
        <v>0</v>
      </c>
      <c r="P509" s="192">
        <f>SUM(P510:P525)</f>
        <v>0</v>
      </c>
      <c r="Q509" s="192">
        <f>SUM(Q510:Q525)</f>
        <v>0</v>
      </c>
      <c r="R509" s="192">
        <f t="shared" si="266"/>
        <v>0</v>
      </c>
      <c r="S509" s="192">
        <f t="shared" si="266"/>
        <v>0</v>
      </c>
      <c r="T509" s="192">
        <f>SUM(T510:T525)</f>
        <v>0</v>
      </c>
      <c r="U509" s="192">
        <f t="shared" si="266"/>
        <v>0</v>
      </c>
      <c r="V509" s="192">
        <f t="shared" si="266"/>
        <v>0</v>
      </c>
      <c r="W509" s="192">
        <f>SUM(W510:W525)</f>
        <v>0</v>
      </c>
      <c r="X509" s="192">
        <f t="shared" si="266"/>
        <v>0</v>
      </c>
      <c r="Y509" s="192">
        <f>SUM(Y510:Y525)</f>
        <v>0</v>
      </c>
      <c r="Z509" s="192">
        <f>SUM(Z510:Z525)</f>
        <v>0</v>
      </c>
      <c r="AA509" s="192">
        <f t="shared" si="266"/>
        <v>0</v>
      </c>
      <c r="AB509" s="192">
        <f t="shared" si="266"/>
        <v>0</v>
      </c>
      <c r="AC509" s="192">
        <f t="shared" si="266"/>
        <v>0</v>
      </c>
      <c r="AD509" s="192">
        <f t="shared" si="266"/>
        <v>0</v>
      </c>
      <c r="AE509" s="192">
        <f>AB509+AC509+AD509</f>
        <v>0</v>
      </c>
      <c r="AF509" s="192">
        <f>SUM(AF510:AF525)</f>
        <v>0</v>
      </c>
      <c r="AG509" s="192">
        <f>SUM(AG510:AG525)</f>
        <v>0</v>
      </c>
      <c r="AH509" s="192">
        <f>SUM(AH510:AH525)</f>
        <v>0</v>
      </c>
      <c r="AI509" s="192">
        <f>AF509+AG509+AH509</f>
        <v>0</v>
      </c>
      <c r="AJ509" s="192">
        <f>SUM(AJ510:AJ525)</f>
        <v>0</v>
      </c>
      <c r="AK509" s="192">
        <f>SUM(AK510:AK525)</f>
        <v>0</v>
      </c>
      <c r="AL509" s="192">
        <f>SUM(AL510:AL525)</f>
        <v>0</v>
      </c>
      <c r="AM509" s="192">
        <f>AJ509+AK509+AL509</f>
        <v>0</v>
      </c>
      <c r="AN509" s="192">
        <f>SUM(AN510:AN525)</f>
        <v>0</v>
      </c>
      <c r="AO509" s="192">
        <f>SUM(AO510:AO525)</f>
        <v>0</v>
      </c>
      <c r="AP509" s="192">
        <f>SUM(AP510:AP525)</f>
        <v>0</v>
      </c>
      <c r="AQ509" s="192">
        <f>AN509+AO509+AP509</f>
        <v>0</v>
      </c>
      <c r="AR509" s="192">
        <f>AE509+AI509+AM509+AQ509</f>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D510+E510</f>
        <v>0</v>
      </c>
      <c r="G510" s="183"/>
      <c r="H510" s="183">
        <f>F510-G510</f>
        <v>0</v>
      </c>
      <c r="I510" s="183"/>
      <c r="J510" s="183">
        <f>F510-I510</f>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AB510+AC510+AD510</f>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AF510+AG510+AH510</f>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AJ510+AK510+AL510</f>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AN510+AO510+AP510</f>
        <v>0</v>
      </c>
      <c r="AR510" s="183">
        <f>AE510+AI510+AM510+AQ510</f>
        <v>0</v>
      </c>
    </row>
    <row r="511" spans="2:44">
      <c r="B511" s="181" t="s">
        <v>1239</v>
      </c>
      <c r="C511" s="182" t="s">
        <v>1240</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67">D511+E511</f>
        <v>0</v>
      </c>
      <c r="G511" s="183"/>
      <c r="H511" s="183">
        <f t="shared" ref="H511:H518" si="268">F511-G511</f>
        <v>0</v>
      </c>
      <c r="I511" s="183"/>
      <c r="J511" s="183">
        <f t="shared" ref="J511:J518" si="269">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0">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1">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72">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73">AN511+AO511+AP511</f>
        <v>0</v>
      </c>
      <c r="AR511" s="183">
        <f t="shared" ref="AR511:AR518" si="274">AE511+AI511+AM511+AQ511</f>
        <v>0</v>
      </c>
    </row>
    <row r="512" spans="2:44">
      <c r="B512" s="181" t="s">
        <v>1241</v>
      </c>
      <c r="C512" s="182" t="s">
        <v>1242</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67"/>
        <v>0</v>
      </c>
      <c r="G512" s="183"/>
      <c r="H512" s="183">
        <f t="shared" si="268"/>
        <v>0</v>
      </c>
      <c r="I512" s="183"/>
      <c r="J512" s="183">
        <f t="shared" si="269"/>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0"/>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1"/>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72"/>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73"/>
        <v>0</v>
      </c>
      <c r="AR512" s="183">
        <f t="shared" si="274"/>
        <v>0</v>
      </c>
    </row>
    <row r="513" spans="2:44">
      <c r="B513" s="181" t="s">
        <v>1243</v>
      </c>
      <c r="C513" s="182" t="s">
        <v>1244</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67"/>
        <v>0</v>
      </c>
      <c r="G513" s="183"/>
      <c r="H513" s="183">
        <f t="shared" si="268"/>
        <v>0</v>
      </c>
      <c r="I513" s="183"/>
      <c r="J513" s="183">
        <f t="shared" si="269"/>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0"/>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1"/>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72"/>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73"/>
        <v>0</v>
      </c>
      <c r="AR513" s="183">
        <f t="shared" si="274"/>
        <v>0</v>
      </c>
    </row>
    <row r="514" spans="2:44">
      <c r="B514" s="181" t="s">
        <v>1245</v>
      </c>
      <c r="C514" s="182" t="s">
        <v>1246</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67"/>
        <v>0</v>
      </c>
      <c r="G514" s="183"/>
      <c r="H514" s="183">
        <f t="shared" si="268"/>
        <v>0</v>
      </c>
      <c r="I514" s="183"/>
      <c r="J514" s="183">
        <f t="shared" si="269"/>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0"/>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1"/>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72"/>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73"/>
        <v>0</v>
      </c>
      <c r="AR514" s="183">
        <f t="shared" si="274"/>
        <v>0</v>
      </c>
    </row>
    <row r="515" spans="2:44">
      <c r="B515" s="181" t="s">
        <v>1247</v>
      </c>
      <c r="C515" s="182" t="s">
        <v>1248</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67"/>
        <v>0</v>
      </c>
      <c r="G515" s="183"/>
      <c r="H515" s="183">
        <f t="shared" si="268"/>
        <v>0</v>
      </c>
      <c r="I515" s="183"/>
      <c r="J515" s="183">
        <f t="shared" si="269"/>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0"/>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1"/>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72"/>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73"/>
        <v>0</v>
      </c>
      <c r="AR515" s="183">
        <f t="shared" si="274"/>
        <v>0</v>
      </c>
    </row>
    <row r="516" spans="2:44">
      <c r="B516" s="181" t="s">
        <v>1249</v>
      </c>
      <c r="C516" s="182" t="s">
        <v>1250</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67"/>
        <v>0</v>
      </c>
      <c r="G516" s="183"/>
      <c r="H516" s="183">
        <f t="shared" si="268"/>
        <v>0</v>
      </c>
      <c r="I516" s="183"/>
      <c r="J516" s="183">
        <f t="shared" si="269"/>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0"/>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1"/>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72"/>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73"/>
        <v>0</v>
      </c>
      <c r="AR516" s="183">
        <f t="shared" si="274"/>
        <v>0</v>
      </c>
    </row>
    <row r="517" spans="2:44">
      <c r="B517" s="181" t="s">
        <v>1251</v>
      </c>
      <c r="C517" s="182" t="s">
        <v>1252</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67"/>
        <v>0</v>
      </c>
      <c r="G517" s="183"/>
      <c r="H517" s="183">
        <f t="shared" si="268"/>
        <v>0</v>
      </c>
      <c r="I517" s="183"/>
      <c r="J517" s="183">
        <f t="shared" si="269"/>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0"/>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1"/>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72"/>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73"/>
        <v>0</v>
      </c>
      <c r="AR517" s="183">
        <f t="shared" si="274"/>
        <v>0</v>
      </c>
    </row>
    <row r="518" spans="2:44">
      <c r="B518" s="181" t="s">
        <v>1253</v>
      </c>
      <c r="C518" s="182" t="s">
        <v>1254</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67"/>
        <v>0</v>
      </c>
      <c r="G518" s="183"/>
      <c r="H518" s="183">
        <f t="shared" si="268"/>
        <v>0</v>
      </c>
      <c r="I518" s="183"/>
      <c r="J518" s="183">
        <f t="shared" si="269"/>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0"/>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1"/>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72"/>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73"/>
        <v>0</v>
      </c>
      <c r="AR518" s="183">
        <f t="shared" si="274"/>
        <v>0</v>
      </c>
    </row>
    <row r="519" spans="2:44">
      <c r="B519" s="181" t="s">
        <v>1255</v>
      </c>
      <c r="C519" s="182" t="s">
        <v>1256</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75">D519+E519</f>
        <v>0</v>
      </c>
      <c r="G519" s="183"/>
      <c r="H519" s="183">
        <f t="shared" ref="H519:H540" si="276">F519-G519</f>
        <v>0</v>
      </c>
      <c r="I519" s="183"/>
      <c r="J519" s="183">
        <f t="shared" ref="J519:J540" si="277">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78">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79">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0">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1">AN519+AO519+AP519</f>
        <v>0</v>
      </c>
      <c r="AR519" s="183">
        <f t="shared" ref="AR519:AR542" si="282">AE519+AI519+AM519+AQ519</f>
        <v>0</v>
      </c>
    </row>
    <row r="520" spans="2:44">
      <c r="B520" s="181" t="s">
        <v>1257</v>
      </c>
      <c r="C520" s="182" t="s">
        <v>1258</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75"/>
        <v>0</v>
      </c>
      <c r="G520" s="183"/>
      <c r="H520" s="183">
        <f t="shared" si="276"/>
        <v>0</v>
      </c>
      <c r="I520" s="183"/>
      <c r="J520" s="183">
        <f t="shared" si="277"/>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78"/>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79"/>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0"/>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1"/>
        <v>0</v>
      </c>
      <c r="AR520" s="183">
        <f t="shared" si="282"/>
        <v>0</v>
      </c>
    </row>
    <row r="521" spans="2:44">
      <c r="B521" s="181" t="s">
        <v>1259</v>
      </c>
      <c r="C521" s="182" t="s">
        <v>1260</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75"/>
        <v>0</v>
      </c>
      <c r="G521" s="183"/>
      <c r="H521" s="183">
        <f t="shared" si="276"/>
        <v>0</v>
      </c>
      <c r="I521" s="183"/>
      <c r="J521" s="183">
        <f t="shared" si="277"/>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78"/>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79"/>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0"/>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1"/>
        <v>0</v>
      </c>
      <c r="AR521" s="183">
        <f t="shared" si="282"/>
        <v>0</v>
      </c>
    </row>
    <row r="522" spans="2:44">
      <c r="B522" s="181" t="s">
        <v>1261</v>
      </c>
      <c r="C522" s="182" t="s">
        <v>1262</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75"/>
        <v>0</v>
      </c>
      <c r="G522" s="183"/>
      <c r="H522" s="183">
        <f t="shared" si="276"/>
        <v>0</v>
      </c>
      <c r="I522" s="183"/>
      <c r="J522" s="183">
        <f t="shared" si="277"/>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78"/>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79"/>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0"/>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1"/>
        <v>0</v>
      </c>
      <c r="AR522" s="183">
        <f t="shared" si="282"/>
        <v>0</v>
      </c>
    </row>
    <row r="523" spans="2:44">
      <c r="B523" s="181" t="s">
        <v>1263</v>
      </c>
      <c r="C523" s="182" t="s">
        <v>1264</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75"/>
        <v>0</v>
      </c>
      <c r="G523" s="183"/>
      <c r="H523" s="183">
        <f t="shared" si="276"/>
        <v>0</v>
      </c>
      <c r="I523" s="183"/>
      <c r="J523" s="183">
        <f t="shared" si="277"/>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78"/>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79"/>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0"/>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1"/>
        <v>0</v>
      </c>
      <c r="AR523" s="183">
        <f t="shared" si="282"/>
        <v>0</v>
      </c>
    </row>
    <row r="524" spans="2:44">
      <c r="B524" s="181" t="s">
        <v>1265</v>
      </c>
      <c r="C524" s="182" t="s">
        <v>1266</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75"/>
        <v>0</v>
      </c>
      <c r="G524" s="183"/>
      <c r="H524" s="183">
        <f t="shared" si="276"/>
        <v>0</v>
      </c>
      <c r="I524" s="183"/>
      <c r="J524" s="183">
        <f t="shared" si="27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7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7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1"/>
        <v>0</v>
      </c>
      <c r="AR524" s="183">
        <f t="shared" si="282"/>
        <v>0</v>
      </c>
    </row>
    <row r="525" spans="2:44">
      <c r="B525" s="181" t="s">
        <v>1267</v>
      </c>
      <c r="C525" s="182" t="s">
        <v>1268</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75"/>
        <v>0</v>
      </c>
      <c r="G525" s="183"/>
      <c r="H525" s="183">
        <f t="shared" si="276"/>
        <v>0</v>
      </c>
      <c r="I525" s="183"/>
      <c r="J525" s="183">
        <f t="shared" si="277"/>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78"/>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79"/>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0"/>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1"/>
        <v>0</v>
      </c>
      <c r="AR525" s="183">
        <f t="shared" si="282"/>
        <v>0</v>
      </c>
    </row>
    <row r="526" spans="2:44">
      <c r="B526" s="178" t="s">
        <v>372</v>
      </c>
      <c r="C526" s="179" t="s">
        <v>238</v>
      </c>
      <c r="D526" s="180">
        <f>D527+D541</f>
        <v>0</v>
      </c>
      <c r="E526" s="180">
        <f>E527+E541</f>
        <v>0</v>
      </c>
      <c r="F526" s="180">
        <f t="shared" si="275"/>
        <v>0</v>
      </c>
      <c r="G526" s="180">
        <f>G527+G541</f>
        <v>0</v>
      </c>
      <c r="H526" s="180">
        <f t="shared" si="276"/>
        <v>0</v>
      </c>
      <c r="I526" s="180">
        <f>I527+I541</f>
        <v>0</v>
      </c>
      <c r="J526" s="180">
        <f t="shared" si="277"/>
        <v>0</v>
      </c>
      <c r="K526" s="180">
        <f t="shared" ref="K526:AP526" si="283">K527+K541</f>
        <v>0</v>
      </c>
      <c r="L526" s="180">
        <f t="shared" si="283"/>
        <v>0</v>
      </c>
      <c r="M526" s="180">
        <f t="shared" si="283"/>
        <v>0</v>
      </c>
      <c r="N526" s="180">
        <f t="shared" si="283"/>
        <v>0</v>
      </c>
      <c r="O526" s="180">
        <f t="shared" si="283"/>
        <v>0</v>
      </c>
      <c r="P526" s="180">
        <f>P527+P541</f>
        <v>0</v>
      </c>
      <c r="Q526" s="180">
        <f>Q527+Q541</f>
        <v>0</v>
      </c>
      <c r="R526" s="180">
        <f t="shared" si="283"/>
        <v>0</v>
      </c>
      <c r="S526" s="180">
        <f t="shared" si="283"/>
        <v>0</v>
      </c>
      <c r="T526" s="180">
        <f>T527+T541</f>
        <v>0</v>
      </c>
      <c r="U526" s="180">
        <f t="shared" si="283"/>
        <v>0</v>
      </c>
      <c r="V526" s="180">
        <f t="shared" si="283"/>
        <v>0</v>
      </c>
      <c r="W526" s="180">
        <f>W527+W541</f>
        <v>0</v>
      </c>
      <c r="X526" s="180">
        <f t="shared" si="283"/>
        <v>0</v>
      </c>
      <c r="Y526" s="180">
        <f>Y527+Y541</f>
        <v>0</v>
      </c>
      <c r="Z526" s="180">
        <f>Z527+Z541</f>
        <v>0</v>
      </c>
      <c r="AA526" s="180">
        <f t="shared" si="283"/>
        <v>0</v>
      </c>
      <c r="AB526" s="180">
        <f t="shared" si="283"/>
        <v>0</v>
      </c>
      <c r="AC526" s="180">
        <f t="shared" si="283"/>
        <v>0</v>
      </c>
      <c r="AD526" s="180">
        <f t="shared" si="283"/>
        <v>0</v>
      </c>
      <c r="AE526" s="180">
        <f t="shared" si="278"/>
        <v>0</v>
      </c>
      <c r="AF526" s="180">
        <f t="shared" si="283"/>
        <v>0</v>
      </c>
      <c r="AG526" s="180">
        <f t="shared" si="283"/>
        <v>0</v>
      </c>
      <c r="AH526" s="180">
        <f t="shared" si="283"/>
        <v>0</v>
      </c>
      <c r="AI526" s="180">
        <f t="shared" si="279"/>
        <v>0</v>
      </c>
      <c r="AJ526" s="180">
        <f t="shared" si="283"/>
        <v>0</v>
      </c>
      <c r="AK526" s="180">
        <f t="shared" si="283"/>
        <v>0</v>
      </c>
      <c r="AL526" s="180">
        <f t="shared" si="283"/>
        <v>0</v>
      </c>
      <c r="AM526" s="180">
        <f t="shared" si="280"/>
        <v>0</v>
      </c>
      <c r="AN526" s="180">
        <f t="shared" si="283"/>
        <v>0</v>
      </c>
      <c r="AO526" s="180">
        <f t="shared" si="283"/>
        <v>0</v>
      </c>
      <c r="AP526" s="180">
        <f t="shared" si="283"/>
        <v>0</v>
      </c>
      <c r="AQ526" s="180">
        <f t="shared" si="281"/>
        <v>0</v>
      </c>
      <c r="AR526" s="180">
        <f t="shared" si="282"/>
        <v>0</v>
      </c>
    </row>
    <row r="527" spans="2:44">
      <c r="B527" s="190" t="s">
        <v>373</v>
      </c>
      <c r="C527" s="191" t="s">
        <v>239</v>
      </c>
      <c r="D527" s="192">
        <f>SUM(D528:D540)</f>
        <v>0</v>
      </c>
      <c r="E527" s="192">
        <f>SUM(E528:E540)</f>
        <v>0</v>
      </c>
      <c r="F527" s="192">
        <f t="shared" si="275"/>
        <v>0</v>
      </c>
      <c r="G527" s="192">
        <f>SUM(G528:G540)</f>
        <v>0</v>
      </c>
      <c r="H527" s="192">
        <f t="shared" si="276"/>
        <v>0</v>
      </c>
      <c r="I527" s="192">
        <f>SUM(I528:I540)</f>
        <v>0</v>
      </c>
      <c r="J527" s="192">
        <f t="shared" si="277"/>
        <v>0</v>
      </c>
      <c r="K527" s="192">
        <f t="shared" ref="K527:AP527" si="284">SUM(K528:K540)</f>
        <v>0</v>
      </c>
      <c r="L527" s="192">
        <f t="shared" si="284"/>
        <v>0</v>
      </c>
      <c r="M527" s="192">
        <f t="shared" si="284"/>
        <v>0</v>
      </c>
      <c r="N527" s="192">
        <f t="shared" si="284"/>
        <v>0</v>
      </c>
      <c r="O527" s="192">
        <f t="shared" si="284"/>
        <v>0</v>
      </c>
      <c r="P527" s="192">
        <f>SUM(P528:P540)</f>
        <v>0</v>
      </c>
      <c r="Q527" s="192">
        <f>SUM(Q528:Q540)</f>
        <v>0</v>
      </c>
      <c r="R527" s="192">
        <f t="shared" si="284"/>
        <v>0</v>
      </c>
      <c r="S527" s="192">
        <f t="shared" si="284"/>
        <v>0</v>
      </c>
      <c r="T527" s="192">
        <f>SUM(T528:T540)</f>
        <v>0</v>
      </c>
      <c r="U527" s="192">
        <f t="shared" si="284"/>
        <v>0</v>
      </c>
      <c r="V527" s="192">
        <f t="shared" si="284"/>
        <v>0</v>
      </c>
      <c r="W527" s="192">
        <f>SUM(W528:W540)</f>
        <v>0</v>
      </c>
      <c r="X527" s="192">
        <f t="shared" si="284"/>
        <v>0</v>
      </c>
      <c r="Y527" s="192">
        <f>SUM(Y528:Y540)</f>
        <v>0</v>
      </c>
      <c r="Z527" s="192">
        <f>SUM(Z528:Z540)</f>
        <v>0</v>
      </c>
      <c r="AA527" s="192">
        <f t="shared" si="284"/>
        <v>0</v>
      </c>
      <c r="AB527" s="192">
        <f t="shared" si="284"/>
        <v>0</v>
      </c>
      <c r="AC527" s="192">
        <f t="shared" si="284"/>
        <v>0</v>
      </c>
      <c r="AD527" s="192">
        <f t="shared" si="284"/>
        <v>0</v>
      </c>
      <c r="AE527" s="192">
        <f t="shared" si="278"/>
        <v>0</v>
      </c>
      <c r="AF527" s="192">
        <f t="shared" si="284"/>
        <v>0</v>
      </c>
      <c r="AG527" s="192">
        <f t="shared" si="284"/>
        <v>0</v>
      </c>
      <c r="AH527" s="192">
        <f t="shared" si="284"/>
        <v>0</v>
      </c>
      <c r="AI527" s="192">
        <f t="shared" si="279"/>
        <v>0</v>
      </c>
      <c r="AJ527" s="192">
        <f t="shared" si="284"/>
        <v>0</v>
      </c>
      <c r="AK527" s="192">
        <f t="shared" si="284"/>
        <v>0</v>
      </c>
      <c r="AL527" s="192">
        <f t="shared" si="284"/>
        <v>0</v>
      </c>
      <c r="AM527" s="192">
        <f t="shared" si="280"/>
        <v>0</v>
      </c>
      <c r="AN527" s="192">
        <f t="shared" si="284"/>
        <v>0</v>
      </c>
      <c r="AO527" s="192">
        <f t="shared" si="284"/>
        <v>0</v>
      </c>
      <c r="AP527" s="192">
        <f t="shared" si="284"/>
        <v>0</v>
      </c>
      <c r="AQ527" s="192">
        <f t="shared" si="281"/>
        <v>0</v>
      </c>
      <c r="AR527" s="192">
        <f t="shared" si="282"/>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75"/>
        <v>0</v>
      </c>
      <c r="G528" s="183"/>
      <c r="H528" s="183">
        <f t="shared" si="276"/>
        <v>0</v>
      </c>
      <c r="I528" s="183"/>
      <c r="J528" s="183">
        <f t="shared" si="277"/>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78"/>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79"/>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0"/>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1"/>
        <v>0</v>
      </c>
      <c r="AR528" s="183">
        <f t="shared" si="282"/>
        <v>0</v>
      </c>
    </row>
    <row r="529" spans="2:44">
      <c r="B529" s="181" t="s">
        <v>1269</v>
      </c>
      <c r="C529" s="182" t="s">
        <v>1270</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75"/>
        <v>0</v>
      </c>
      <c r="G529" s="183"/>
      <c r="H529" s="183">
        <f t="shared" si="276"/>
        <v>0</v>
      </c>
      <c r="I529" s="183"/>
      <c r="J529" s="183">
        <f t="shared" si="277"/>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78"/>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79"/>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0"/>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1"/>
        <v>0</v>
      </c>
      <c r="AR529" s="183">
        <f t="shared" si="282"/>
        <v>0</v>
      </c>
    </row>
    <row r="530" spans="2:44">
      <c r="B530" s="181" t="s">
        <v>1271</v>
      </c>
      <c r="C530" s="182" t="s">
        <v>1272</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75"/>
        <v>0</v>
      </c>
      <c r="G530" s="183"/>
      <c r="H530" s="183">
        <f t="shared" si="276"/>
        <v>0</v>
      </c>
      <c r="I530" s="183"/>
      <c r="J530" s="183">
        <f t="shared" si="277"/>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78"/>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79"/>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0"/>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1"/>
        <v>0</v>
      </c>
      <c r="AR530" s="183">
        <f t="shared" si="282"/>
        <v>0</v>
      </c>
    </row>
    <row r="531" spans="2:44">
      <c r="B531" s="181" t="s">
        <v>1273</v>
      </c>
      <c r="C531" s="182" t="s">
        <v>1274</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75"/>
        <v>0</v>
      </c>
      <c r="G531" s="183"/>
      <c r="H531" s="183">
        <f t="shared" si="276"/>
        <v>0</v>
      </c>
      <c r="I531" s="183"/>
      <c r="J531" s="183">
        <f t="shared" si="277"/>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78"/>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79"/>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0"/>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1"/>
        <v>0</v>
      </c>
      <c r="AR531" s="183">
        <f t="shared" si="282"/>
        <v>0</v>
      </c>
    </row>
    <row r="532" spans="2:44">
      <c r="B532" s="181" t="s">
        <v>1275</v>
      </c>
      <c r="C532" s="182" t="s">
        <v>1276</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75"/>
        <v>0</v>
      </c>
      <c r="G532" s="183"/>
      <c r="H532" s="183">
        <f t="shared" si="276"/>
        <v>0</v>
      </c>
      <c r="I532" s="183"/>
      <c r="J532" s="183">
        <f t="shared" si="277"/>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78"/>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79"/>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0"/>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1"/>
        <v>0</v>
      </c>
      <c r="AR532" s="183">
        <f t="shared" si="282"/>
        <v>0</v>
      </c>
    </row>
    <row r="533" spans="2:44">
      <c r="B533" s="181" t="s">
        <v>1277</v>
      </c>
      <c r="C533" s="182" t="s">
        <v>1278</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75"/>
        <v>0</v>
      </c>
      <c r="G533" s="183"/>
      <c r="H533" s="183">
        <f t="shared" si="276"/>
        <v>0</v>
      </c>
      <c r="I533" s="183"/>
      <c r="J533" s="183">
        <f t="shared" si="277"/>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78"/>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79"/>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0"/>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1"/>
        <v>0</v>
      </c>
      <c r="AR533" s="183">
        <f t="shared" si="282"/>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75"/>
        <v>0</v>
      </c>
      <c r="G534" s="183"/>
      <c r="H534" s="183">
        <f t="shared" si="276"/>
        <v>0</v>
      </c>
      <c r="I534" s="183"/>
      <c r="J534" s="183">
        <f t="shared" si="27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7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7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1"/>
        <v>0</v>
      </c>
      <c r="AR534" s="183">
        <f t="shared" si="282"/>
        <v>0</v>
      </c>
    </row>
    <row r="535" spans="2:44">
      <c r="B535" s="181" t="s">
        <v>1279</v>
      </c>
      <c r="C535" s="182" t="s">
        <v>1280</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75"/>
        <v>0</v>
      </c>
      <c r="G535" s="183"/>
      <c r="H535" s="183">
        <f t="shared" si="276"/>
        <v>0</v>
      </c>
      <c r="I535" s="183"/>
      <c r="J535" s="183">
        <f t="shared" si="27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7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7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1"/>
        <v>0</v>
      </c>
      <c r="AR535" s="183">
        <f t="shared" si="282"/>
        <v>0</v>
      </c>
    </row>
    <row r="536" spans="2:44">
      <c r="B536" s="181" t="s">
        <v>1281</v>
      </c>
      <c r="C536" s="182" t="s">
        <v>1282</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75"/>
        <v>0</v>
      </c>
      <c r="G536" s="183"/>
      <c r="H536" s="183">
        <f t="shared" si="276"/>
        <v>0</v>
      </c>
      <c r="I536" s="183"/>
      <c r="J536" s="183">
        <f t="shared" si="27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7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7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1"/>
        <v>0</v>
      </c>
      <c r="AR536" s="183">
        <f t="shared" si="282"/>
        <v>0</v>
      </c>
    </row>
    <row r="537" spans="2:44">
      <c r="B537" s="181" t="s">
        <v>1283</v>
      </c>
      <c r="C537" s="182" t="s">
        <v>1284</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75"/>
        <v>0</v>
      </c>
      <c r="G537" s="183"/>
      <c r="H537" s="183">
        <f t="shared" si="276"/>
        <v>0</v>
      </c>
      <c r="I537" s="183"/>
      <c r="J537" s="183">
        <f t="shared" si="277"/>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78"/>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79"/>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0"/>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1"/>
        <v>0</v>
      </c>
      <c r="AR537" s="183">
        <f t="shared" si="282"/>
        <v>0</v>
      </c>
    </row>
    <row r="538" spans="2:44">
      <c r="B538" s="181" t="s">
        <v>1285</v>
      </c>
      <c r="C538" s="182" t="s">
        <v>1286</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75"/>
        <v>0</v>
      </c>
      <c r="G538" s="183"/>
      <c r="H538" s="183">
        <f t="shared" si="276"/>
        <v>0</v>
      </c>
      <c r="I538" s="183"/>
      <c r="J538" s="183">
        <f t="shared" si="277"/>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78"/>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79"/>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0"/>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1"/>
        <v>0</v>
      </c>
      <c r="AR538" s="183">
        <f t="shared" si="282"/>
        <v>0</v>
      </c>
    </row>
    <row r="539" spans="2:44">
      <c r="B539" s="181" t="s">
        <v>1287</v>
      </c>
      <c r="C539" s="182" t="s">
        <v>1288</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75"/>
        <v>0</v>
      </c>
      <c r="G539" s="183"/>
      <c r="H539" s="183">
        <f t="shared" si="276"/>
        <v>0</v>
      </c>
      <c r="I539" s="183"/>
      <c r="J539" s="183">
        <f t="shared" si="277"/>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78"/>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79"/>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0"/>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1"/>
        <v>0</v>
      </c>
      <c r="AR539" s="183">
        <f t="shared" si="282"/>
        <v>0</v>
      </c>
    </row>
    <row r="540" spans="2:44">
      <c r="B540" s="181" t="s">
        <v>1289</v>
      </c>
      <c r="C540" s="182" t="s">
        <v>1290</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75"/>
        <v>0</v>
      </c>
      <c r="G540" s="183"/>
      <c r="H540" s="183">
        <f t="shared" si="276"/>
        <v>0</v>
      </c>
      <c r="I540" s="183"/>
      <c r="J540" s="183">
        <f t="shared" si="27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7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7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1"/>
        <v>0</v>
      </c>
      <c r="AR540" s="183">
        <f t="shared" si="282"/>
        <v>0</v>
      </c>
    </row>
    <row r="541" spans="2:44">
      <c r="B541" s="190" t="s">
        <v>376</v>
      </c>
      <c r="C541" s="191" t="s">
        <v>242</v>
      </c>
      <c r="D541" s="192">
        <f>SUM(D542:D559)</f>
        <v>0</v>
      </c>
      <c r="E541" s="192">
        <f>SUM(E542:E559)</f>
        <v>0</v>
      </c>
      <c r="F541" s="192">
        <f t="shared" si="275"/>
        <v>0</v>
      </c>
      <c r="G541" s="192">
        <f>SUM(G542:G559)</f>
        <v>0</v>
      </c>
      <c r="H541" s="192">
        <f>SUM(H542:H559)</f>
        <v>0</v>
      </c>
      <c r="I541" s="192">
        <f>SUM(I542:I559)</f>
        <v>0</v>
      </c>
      <c r="J541" s="192">
        <f>SUM(J542:J559)</f>
        <v>0</v>
      </c>
      <c r="K541" s="192">
        <f t="shared" ref="K541:AD541" si="285">SUM(K542:K559)</f>
        <v>0</v>
      </c>
      <c r="L541" s="192">
        <f t="shared" si="285"/>
        <v>0</v>
      </c>
      <c r="M541" s="192">
        <f t="shared" si="285"/>
        <v>0</v>
      </c>
      <c r="N541" s="192">
        <f t="shared" si="285"/>
        <v>0</v>
      </c>
      <c r="O541" s="192">
        <f t="shared" si="285"/>
        <v>0</v>
      </c>
      <c r="P541" s="192">
        <f t="shared" si="285"/>
        <v>0</v>
      </c>
      <c r="Q541" s="192">
        <f t="shared" si="285"/>
        <v>0</v>
      </c>
      <c r="R541" s="192">
        <f t="shared" si="285"/>
        <v>0</v>
      </c>
      <c r="S541" s="192">
        <f t="shared" si="285"/>
        <v>0</v>
      </c>
      <c r="T541" s="192">
        <f t="shared" si="285"/>
        <v>0</v>
      </c>
      <c r="U541" s="192">
        <f t="shared" si="285"/>
        <v>0</v>
      </c>
      <c r="V541" s="192">
        <f t="shared" si="285"/>
        <v>0</v>
      </c>
      <c r="W541" s="192">
        <f t="shared" si="285"/>
        <v>0</v>
      </c>
      <c r="X541" s="192">
        <f t="shared" si="285"/>
        <v>0</v>
      </c>
      <c r="Y541" s="192">
        <f t="shared" si="285"/>
        <v>0</v>
      </c>
      <c r="Z541" s="192">
        <f>SUM(Z542:Z559)</f>
        <v>0</v>
      </c>
      <c r="AA541" s="192">
        <f t="shared" si="285"/>
        <v>0</v>
      </c>
      <c r="AB541" s="192">
        <f t="shared" si="285"/>
        <v>0</v>
      </c>
      <c r="AC541" s="192">
        <f t="shared" si="285"/>
        <v>0</v>
      </c>
      <c r="AD541" s="192">
        <f t="shared" si="285"/>
        <v>0</v>
      </c>
      <c r="AE541" s="192">
        <f t="shared" si="278"/>
        <v>0</v>
      </c>
      <c r="AF541" s="192">
        <f>SUM(AF542:AF559)</f>
        <v>0</v>
      </c>
      <c r="AG541" s="192">
        <f>SUM(AG542:AG559)</f>
        <v>0</v>
      </c>
      <c r="AH541" s="192">
        <f>SUM(AH542:AH559)</f>
        <v>0</v>
      </c>
      <c r="AI541" s="192">
        <f t="shared" si="279"/>
        <v>0</v>
      </c>
      <c r="AJ541" s="192">
        <f>SUM(AJ542:AJ559)</f>
        <v>0</v>
      </c>
      <c r="AK541" s="192">
        <f>SUM(AK542:AK559)</f>
        <v>0</v>
      </c>
      <c r="AL541" s="192">
        <f>SUM(AL542:AL559)</f>
        <v>0</v>
      </c>
      <c r="AM541" s="192">
        <f t="shared" si="280"/>
        <v>0</v>
      </c>
      <c r="AN541" s="192">
        <f>SUM(AN542:AN559)</f>
        <v>0</v>
      </c>
      <c r="AO541" s="192">
        <f>SUM(AO542:AO559)</f>
        <v>0</v>
      </c>
      <c r="AP541" s="192">
        <f>SUM(AP542:AP559)</f>
        <v>0</v>
      </c>
      <c r="AQ541" s="192">
        <f t="shared" si="281"/>
        <v>0</v>
      </c>
      <c r="AR541" s="192">
        <f t="shared" si="282"/>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75"/>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78"/>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79"/>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0"/>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1"/>
        <v>0</v>
      </c>
      <c r="AR542" s="183">
        <f t="shared" si="282"/>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86">D543+E543</f>
        <v>0</v>
      </c>
      <c r="G543" s="183"/>
      <c r="H543" s="183">
        <f t="shared" ref="H543:H559" si="287">F543-G543</f>
        <v>0</v>
      </c>
      <c r="I543" s="183"/>
      <c r="J543" s="183">
        <f t="shared" ref="J543:J559" si="288">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89">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0">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1">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292">AN543+AO543+AP543</f>
        <v>0</v>
      </c>
      <c r="AR543" s="183">
        <f t="shared" ref="AR543:AR559" si="293">AE543+AI543+AM543+AQ543</f>
        <v>0</v>
      </c>
    </row>
    <row r="544" spans="2:44">
      <c r="B544" s="181" t="s">
        <v>1291</v>
      </c>
      <c r="C544" s="182" t="s">
        <v>1292</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86"/>
        <v>0</v>
      </c>
      <c r="G544" s="183"/>
      <c r="H544" s="183">
        <f t="shared" si="287"/>
        <v>0</v>
      </c>
      <c r="I544" s="183"/>
      <c r="J544" s="183">
        <f t="shared" si="288"/>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89"/>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0"/>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1"/>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292"/>
        <v>0</v>
      </c>
      <c r="AR544" s="183">
        <f t="shared" si="293"/>
        <v>0</v>
      </c>
    </row>
    <row r="545" spans="2:44">
      <c r="B545" s="181" t="s">
        <v>1293</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86"/>
        <v>0</v>
      </c>
      <c r="G545" s="183"/>
      <c r="H545" s="183">
        <f t="shared" si="287"/>
        <v>0</v>
      </c>
      <c r="I545" s="183"/>
      <c r="J545" s="183">
        <f t="shared" si="288"/>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89"/>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0"/>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1"/>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292"/>
        <v>0</v>
      </c>
      <c r="AR545" s="183">
        <f t="shared" si="293"/>
        <v>0</v>
      </c>
    </row>
    <row r="546" spans="2:44">
      <c r="B546" s="181" t="s">
        <v>1294</v>
      </c>
      <c r="C546" s="182" t="s">
        <v>1295</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86"/>
        <v>0</v>
      </c>
      <c r="G546" s="183"/>
      <c r="H546" s="183">
        <f t="shared" si="287"/>
        <v>0</v>
      </c>
      <c r="I546" s="183"/>
      <c r="J546" s="183">
        <f t="shared" si="288"/>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89"/>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0"/>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1"/>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292"/>
        <v>0</v>
      </c>
      <c r="AR546" s="183">
        <f t="shared" si="293"/>
        <v>0</v>
      </c>
    </row>
    <row r="547" spans="2:44">
      <c r="B547" s="181" t="s">
        <v>1296</v>
      </c>
      <c r="C547" s="182" t="s">
        <v>1297</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86"/>
        <v>0</v>
      </c>
      <c r="G547" s="183"/>
      <c r="H547" s="183">
        <f t="shared" si="287"/>
        <v>0</v>
      </c>
      <c r="I547" s="183"/>
      <c r="J547" s="183">
        <f t="shared" si="288"/>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89"/>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0"/>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1"/>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292"/>
        <v>0</v>
      </c>
      <c r="AR547" s="183">
        <f t="shared" si="293"/>
        <v>0</v>
      </c>
    </row>
    <row r="548" spans="2:44">
      <c r="B548" s="181" t="s">
        <v>1298</v>
      </c>
      <c r="C548" s="182" t="s">
        <v>1299</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86"/>
        <v>0</v>
      </c>
      <c r="G548" s="183"/>
      <c r="H548" s="183">
        <f t="shared" si="287"/>
        <v>0</v>
      </c>
      <c r="I548" s="183"/>
      <c r="J548" s="183">
        <f t="shared" si="288"/>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89"/>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0"/>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1"/>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292"/>
        <v>0</v>
      </c>
      <c r="AR548" s="183">
        <f t="shared" si="293"/>
        <v>0</v>
      </c>
    </row>
    <row r="549" spans="2:44">
      <c r="B549" s="181" t="s">
        <v>1300</v>
      </c>
      <c r="C549" s="182" t="s">
        <v>1301</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86"/>
        <v>0</v>
      </c>
      <c r="G549" s="183"/>
      <c r="H549" s="183">
        <f t="shared" si="287"/>
        <v>0</v>
      </c>
      <c r="I549" s="183"/>
      <c r="J549" s="183">
        <f t="shared" si="288"/>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89"/>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0"/>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1"/>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292"/>
        <v>0</v>
      </c>
      <c r="AR549" s="183">
        <f t="shared" si="293"/>
        <v>0</v>
      </c>
    </row>
    <row r="550" spans="2:44">
      <c r="B550" s="181" t="s">
        <v>1302</v>
      </c>
      <c r="C550" s="182" t="s">
        <v>1303</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86"/>
        <v>0</v>
      </c>
      <c r="G550" s="183"/>
      <c r="H550" s="183">
        <f t="shared" si="287"/>
        <v>0</v>
      </c>
      <c r="I550" s="183"/>
      <c r="J550" s="183">
        <f t="shared" si="288"/>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89"/>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0"/>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1"/>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292"/>
        <v>0</v>
      </c>
      <c r="AR550" s="183">
        <f t="shared" si="293"/>
        <v>0</v>
      </c>
    </row>
    <row r="551" spans="2:44">
      <c r="B551" s="181" t="s">
        <v>1304</v>
      </c>
      <c r="C551" s="182" t="s">
        <v>1305</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86"/>
        <v>0</v>
      </c>
      <c r="G551" s="183"/>
      <c r="H551" s="183">
        <f t="shared" si="287"/>
        <v>0</v>
      </c>
      <c r="I551" s="183"/>
      <c r="J551" s="183">
        <f t="shared" si="288"/>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89"/>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0"/>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1"/>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292"/>
        <v>0</v>
      </c>
      <c r="AR551" s="183">
        <f t="shared" si="293"/>
        <v>0</v>
      </c>
    </row>
    <row r="552" spans="2:44">
      <c r="B552" s="181" t="s">
        <v>1306</v>
      </c>
      <c r="C552" s="182" t="s">
        <v>1307</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86"/>
        <v>0</v>
      </c>
      <c r="G552" s="183"/>
      <c r="H552" s="183">
        <f t="shared" si="287"/>
        <v>0</v>
      </c>
      <c r="I552" s="183"/>
      <c r="J552" s="183">
        <f t="shared" si="288"/>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89"/>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0"/>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1"/>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292"/>
        <v>0</v>
      </c>
      <c r="AR552" s="183">
        <f t="shared" si="293"/>
        <v>0</v>
      </c>
    </row>
    <row r="553" spans="2:44">
      <c r="B553" s="181" t="s">
        <v>1308</v>
      </c>
      <c r="C553" s="182" t="s">
        <v>1309</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86"/>
        <v>0</v>
      </c>
      <c r="G553" s="183"/>
      <c r="H553" s="183">
        <f t="shared" si="287"/>
        <v>0</v>
      </c>
      <c r="I553" s="183"/>
      <c r="J553" s="183">
        <f t="shared" si="288"/>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89"/>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0"/>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1"/>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292"/>
        <v>0</v>
      </c>
      <c r="AR553" s="183">
        <f t="shared" si="293"/>
        <v>0</v>
      </c>
    </row>
    <row r="554" spans="2:44">
      <c r="B554" s="181" t="s">
        <v>1310</v>
      </c>
      <c r="C554" s="182" t="s">
        <v>1311</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86"/>
        <v>0</v>
      </c>
      <c r="G554" s="183"/>
      <c r="H554" s="183">
        <f t="shared" si="287"/>
        <v>0</v>
      </c>
      <c r="I554" s="183"/>
      <c r="J554" s="183">
        <f t="shared" si="288"/>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89"/>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0"/>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1"/>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292"/>
        <v>0</v>
      </c>
      <c r="AR554" s="183">
        <f t="shared" si="293"/>
        <v>0</v>
      </c>
    </row>
    <row r="555" spans="2:44">
      <c r="B555" s="181" t="s">
        <v>1312</v>
      </c>
      <c r="C555" s="182" t="s">
        <v>1313</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86"/>
        <v>0</v>
      </c>
      <c r="G555" s="183"/>
      <c r="H555" s="183">
        <f t="shared" si="287"/>
        <v>0</v>
      </c>
      <c r="I555" s="183"/>
      <c r="J555" s="183">
        <f t="shared" si="288"/>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89"/>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0"/>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1"/>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292"/>
        <v>0</v>
      </c>
      <c r="AR555" s="183">
        <f t="shared" si="293"/>
        <v>0</v>
      </c>
    </row>
    <row r="556" spans="2:44">
      <c r="B556" s="181" t="s">
        <v>1314</v>
      </c>
      <c r="C556" s="182" t="s">
        <v>1315</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86"/>
        <v>0</v>
      </c>
      <c r="G556" s="183"/>
      <c r="H556" s="183">
        <f t="shared" si="287"/>
        <v>0</v>
      </c>
      <c r="I556" s="183"/>
      <c r="J556" s="183">
        <f t="shared" si="288"/>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89"/>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0"/>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1"/>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292"/>
        <v>0</v>
      </c>
      <c r="AR556" s="183">
        <f t="shared" si="293"/>
        <v>0</v>
      </c>
    </row>
    <row r="557" spans="2:44">
      <c r="B557" s="181" t="s">
        <v>1316</v>
      </c>
      <c r="C557" s="182" t="s">
        <v>1317</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86"/>
        <v>0</v>
      </c>
      <c r="G557" s="183"/>
      <c r="H557" s="183">
        <f t="shared" si="287"/>
        <v>0</v>
      </c>
      <c r="I557" s="183"/>
      <c r="J557" s="183">
        <f t="shared" si="288"/>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89"/>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0"/>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1"/>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292"/>
        <v>0</v>
      </c>
      <c r="AR557" s="183">
        <f t="shared" si="293"/>
        <v>0</v>
      </c>
    </row>
    <row r="558" spans="2:44">
      <c r="B558" s="181" t="s">
        <v>1318</v>
      </c>
      <c r="C558" s="182" t="s">
        <v>1319</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86"/>
        <v>0</v>
      </c>
      <c r="G558" s="183"/>
      <c r="H558" s="183">
        <f t="shared" si="287"/>
        <v>0</v>
      </c>
      <c r="I558" s="183"/>
      <c r="J558" s="183">
        <f t="shared" si="288"/>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89"/>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0"/>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1"/>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292"/>
        <v>0</v>
      </c>
      <c r="AR558" s="183">
        <f t="shared" si="293"/>
        <v>0</v>
      </c>
    </row>
    <row r="559" spans="2:44">
      <c r="B559" s="181" t="s">
        <v>1320</v>
      </c>
      <c r="C559" s="182" t="s">
        <v>1321</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86"/>
        <v>0</v>
      </c>
      <c r="G559" s="183"/>
      <c r="H559" s="183">
        <f t="shared" si="287"/>
        <v>0</v>
      </c>
      <c r="I559" s="183"/>
      <c r="J559" s="183">
        <f t="shared" si="288"/>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89"/>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0"/>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1"/>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292"/>
        <v>0</v>
      </c>
      <c r="AR559" s="183">
        <f t="shared" si="293"/>
        <v>0</v>
      </c>
    </row>
    <row r="560" spans="2:44">
      <c r="B560" s="178" t="s">
        <v>1322</v>
      </c>
      <c r="C560" s="179" t="s">
        <v>1323</v>
      </c>
      <c r="D560" s="180">
        <f>SUM(D561:D565)</f>
        <v>0</v>
      </c>
      <c r="E560" s="180">
        <f>SUM(E561:E565)</f>
        <v>0</v>
      </c>
      <c r="F560" s="180">
        <f t="shared" ref="F560:F565" si="294">D560+E560</f>
        <v>0</v>
      </c>
      <c r="G560" s="180">
        <f>SUM(G561:G565)</f>
        <v>0</v>
      </c>
      <c r="H560" s="180">
        <f t="shared" ref="H560:H565" si="295">F560-G560</f>
        <v>0</v>
      </c>
      <c r="I560" s="180">
        <f>SUM(I561:I565)</f>
        <v>0</v>
      </c>
      <c r="J560" s="180">
        <f t="shared" ref="J560:J565" si="296">F560-I560</f>
        <v>0</v>
      </c>
      <c r="K560" s="180">
        <f t="shared" ref="K560:AD560" si="297">SUM(K561:K565)</f>
        <v>0</v>
      </c>
      <c r="L560" s="180">
        <f t="shared" si="297"/>
        <v>0</v>
      </c>
      <c r="M560" s="180">
        <f t="shared" si="297"/>
        <v>0</v>
      </c>
      <c r="N560" s="180">
        <f t="shared" si="297"/>
        <v>0</v>
      </c>
      <c r="O560" s="180">
        <f t="shared" si="297"/>
        <v>0</v>
      </c>
      <c r="P560" s="180">
        <f>SUM(P561:P565)</f>
        <v>0</v>
      </c>
      <c r="Q560" s="180">
        <f>SUM(Q561:Q565)</f>
        <v>0</v>
      </c>
      <c r="R560" s="180">
        <f t="shared" si="297"/>
        <v>0</v>
      </c>
      <c r="S560" s="180">
        <f t="shared" si="297"/>
        <v>0</v>
      </c>
      <c r="T560" s="180">
        <f>SUM(T561:T565)</f>
        <v>0</v>
      </c>
      <c r="U560" s="180">
        <f t="shared" si="297"/>
        <v>0</v>
      </c>
      <c r="V560" s="180">
        <f t="shared" si="297"/>
        <v>0</v>
      </c>
      <c r="W560" s="180">
        <f>SUM(W561:W565)</f>
        <v>0</v>
      </c>
      <c r="X560" s="180">
        <f t="shared" si="297"/>
        <v>0</v>
      </c>
      <c r="Y560" s="180">
        <f>SUM(Y561:Y565)</f>
        <v>0</v>
      </c>
      <c r="Z560" s="180">
        <f>SUM(Z561:Z565)</f>
        <v>0</v>
      </c>
      <c r="AA560" s="180">
        <f t="shared" si="297"/>
        <v>0</v>
      </c>
      <c r="AB560" s="180">
        <f t="shared" si="297"/>
        <v>0</v>
      </c>
      <c r="AC560" s="180">
        <f t="shared" si="297"/>
        <v>0</v>
      </c>
      <c r="AD560" s="180">
        <f t="shared" si="297"/>
        <v>0</v>
      </c>
      <c r="AE560" s="180">
        <f t="shared" ref="AE560:AE565" si="298">AB560+AC560+AD560</f>
        <v>0</v>
      </c>
      <c r="AF560" s="180">
        <f>SUM(AF561:AF565)</f>
        <v>0</v>
      </c>
      <c r="AG560" s="180">
        <f>SUM(AG561:AG565)</f>
        <v>0</v>
      </c>
      <c r="AH560" s="180">
        <f>SUM(AH561:AH565)</f>
        <v>0</v>
      </c>
      <c r="AI560" s="180">
        <f t="shared" ref="AI560:AI565" si="299">AF560+AG560+AH560</f>
        <v>0</v>
      </c>
      <c r="AJ560" s="180">
        <f>SUM(AJ561:AJ565)</f>
        <v>0</v>
      </c>
      <c r="AK560" s="180">
        <f>SUM(AK561:AK565)</f>
        <v>0</v>
      </c>
      <c r="AL560" s="180">
        <f>SUM(AL561:AL565)</f>
        <v>0</v>
      </c>
      <c r="AM560" s="180">
        <f t="shared" ref="AM560:AM565" si="300">AJ560+AK560+AL560</f>
        <v>0</v>
      </c>
      <c r="AN560" s="180">
        <f>SUM(AN561:AN565)</f>
        <v>0</v>
      </c>
      <c r="AO560" s="180">
        <f>SUM(AO561:AO565)</f>
        <v>0</v>
      </c>
      <c r="AP560" s="180">
        <f>SUM(AP561:AP565)</f>
        <v>0</v>
      </c>
      <c r="AQ560" s="180">
        <f t="shared" ref="AQ560:AQ565" si="301">AN560+AO560+AP560</f>
        <v>0</v>
      </c>
      <c r="AR560" s="180">
        <f t="shared" ref="AR560:AR565" si="302">AE560+AI560+AM560+AQ560</f>
        <v>0</v>
      </c>
    </row>
    <row r="561" spans="2:44">
      <c r="B561" s="181" t="s">
        <v>1324</v>
      </c>
      <c r="C561" s="182" t="s">
        <v>1325</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294"/>
        <v>0</v>
      </c>
      <c r="G561" s="183"/>
      <c r="H561" s="183">
        <f t="shared" si="295"/>
        <v>0</v>
      </c>
      <c r="I561" s="183"/>
      <c r="J561" s="183">
        <f t="shared" si="296"/>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298"/>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299"/>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0"/>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1"/>
        <v>0</v>
      </c>
      <c r="AR561" s="183">
        <f t="shared" si="302"/>
        <v>0</v>
      </c>
    </row>
    <row r="562" spans="2:44">
      <c r="B562" s="181" t="s">
        <v>1326</v>
      </c>
      <c r="C562" s="182" t="s">
        <v>1327</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294"/>
        <v>0</v>
      </c>
      <c r="G562" s="183"/>
      <c r="H562" s="183">
        <f t="shared" si="295"/>
        <v>0</v>
      </c>
      <c r="I562" s="183"/>
      <c r="J562" s="183">
        <f t="shared" si="296"/>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298"/>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299"/>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0"/>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1"/>
        <v>0</v>
      </c>
      <c r="AR562" s="183">
        <f t="shared" si="302"/>
        <v>0</v>
      </c>
    </row>
    <row r="563" spans="2:44">
      <c r="B563" s="181" t="s">
        <v>1328</v>
      </c>
      <c r="C563" s="182" t="s">
        <v>1329</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294"/>
        <v>0</v>
      </c>
      <c r="G563" s="183"/>
      <c r="H563" s="183">
        <f t="shared" si="295"/>
        <v>0</v>
      </c>
      <c r="I563" s="183"/>
      <c r="J563" s="183">
        <f t="shared" si="296"/>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298"/>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299"/>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0"/>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1"/>
        <v>0</v>
      </c>
      <c r="AR563" s="183">
        <f t="shared" si="302"/>
        <v>0</v>
      </c>
    </row>
    <row r="564" spans="2:44">
      <c r="B564" s="181" t="s">
        <v>1330</v>
      </c>
      <c r="C564" s="182" t="s">
        <v>1331</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294"/>
        <v>0</v>
      </c>
      <c r="G564" s="183"/>
      <c r="H564" s="183">
        <f t="shared" si="295"/>
        <v>0</v>
      </c>
      <c r="I564" s="183"/>
      <c r="J564" s="183">
        <f t="shared" si="296"/>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298"/>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299"/>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0"/>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1"/>
        <v>0</v>
      </c>
      <c r="AR564" s="183">
        <f t="shared" si="302"/>
        <v>0</v>
      </c>
    </row>
    <row r="565" spans="2:44">
      <c r="B565" s="181" t="s">
        <v>1332</v>
      </c>
      <c r="C565" s="182" t="s">
        <v>1333</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294"/>
        <v>0</v>
      </c>
      <c r="G565" s="183"/>
      <c r="H565" s="183">
        <f t="shared" si="295"/>
        <v>0</v>
      </c>
      <c r="I565" s="183"/>
      <c r="J565" s="183">
        <f t="shared" si="296"/>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298"/>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299"/>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0"/>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1"/>
        <v>0</v>
      </c>
      <c r="AR565" s="183">
        <f t="shared" si="302"/>
        <v>0</v>
      </c>
    </row>
    <row r="566" spans="2:44" ht="26.25">
      <c r="B566" s="184"/>
      <c r="C566" s="185" t="s">
        <v>245</v>
      </c>
      <c r="D566" s="186">
        <f>D12+D106+D222+D327+D397+D499+D526+D560</f>
        <v>871653</v>
      </c>
      <c r="E566" s="186">
        <f>E12+E106+E222+E327+E397+E499+E526+E560</f>
        <v>1786850</v>
      </c>
      <c r="F566" s="186">
        <f>D566+E566</f>
        <v>2658503</v>
      </c>
      <c r="G566" s="186">
        <f>G12+G106+G222+G327+G397+G499+G526+G560</f>
        <v>0</v>
      </c>
      <c r="H566" s="186">
        <f>F566-G566</f>
        <v>2658503</v>
      </c>
      <c r="I566" s="186">
        <f>I12+I106+I222+I327+I397+I499+I526+I560</f>
        <v>0</v>
      </c>
      <c r="J566" s="186">
        <f>F566-I566</f>
        <v>2658503</v>
      </c>
      <c r="K566" s="186">
        <f t="shared" ref="K566:AD566" si="303">K12+K106+K222+K327+K397+K499+K526+K560</f>
        <v>0</v>
      </c>
      <c r="L566" s="186">
        <f t="shared" si="303"/>
        <v>0</v>
      </c>
      <c r="M566" s="186">
        <f t="shared" si="303"/>
        <v>0</v>
      </c>
      <c r="N566" s="186">
        <f t="shared" si="303"/>
        <v>0</v>
      </c>
      <c r="O566" s="186">
        <f t="shared" si="303"/>
        <v>0</v>
      </c>
      <c r="P566" s="186">
        <f>P12+P106+P222+P327+P397+P499+P526+P560</f>
        <v>0</v>
      </c>
      <c r="Q566" s="186">
        <f>Q12+Q106+Q222+Q327+Q397+Q499+Q526+Q560</f>
        <v>0</v>
      </c>
      <c r="R566" s="186">
        <f t="shared" si="303"/>
        <v>0</v>
      </c>
      <c r="S566" s="186">
        <f t="shared" si="303"/>
        <v>0</v>
      </c>
      <c r="T566" s="186">
        <f>T12+T106+T222+T327+T397+T499+T526+T560</f>
        <v>0</v>
      </c>
      <c r="U566" s="186">
        <f t="shared" si="303"/>
        <v>2458503</v>
      </c>
      <c r="V566" s="186">
        <f t="shared" si="303"/>
        <v>200000</v>
      </c>
      <c r="W566" s="186">
        <f>W12+W106+W222+W327+W397+W499+W526+W560</f>
        <v>0</v>
      </c>
      <c r="X566" s="186">
        <f t="shared" si="303"/>
        <v>0</v>
      </c>
      <c r="Y566" s="186">
        <f>Y12+Y106+Y222+Y327+Y397+Y499+Y526+Y560</f>
        <v>0</v>
      </c>
      <c r="Z566" s="186">
        <f>Z12+Z106+Z222+Z327+Z397+Z499+Z526+Z560</f>
        <v>0</v>
      </c>
      <c r="AA566" s="186">
        <f t="shared" si="303"/>
        <v>0</v>
      </c>
      <c r="AB566" s="186">
        <f t="shared" si="303"/>
        <v>519386</v>
      </c>
      <c r="AC566" s="186">
        <f t="shared" si="303"/>
        <v>382270</v>
      </c>
      <c r="AD566" s="186">
        <f t="shared" si="303"/>
        <v>1681650</v>
      </c>
      <c r="AE566" s="186">
        <f>AB566+AC566+AD566</f>
        <v>2583306</v>
      </c>
      <c r="AF566" s="186">
        <f>AF12+AF106+AF222+AF327+AF397+AF499+AF526+AF560</f>
        <v>43197</v>
      </c>
      <c r="AG566" s="186">
        <f>AG12+AG106+AG222+AG327+AG397+AG499+AG526+AG560</f>
        <v>32000</v>
      </c>
      <c r="AH566" s="186">
        <f>AH12+AH106+AH222+AH327+AH397+AH499+AH526+AH560</f>
        <v>0</v>
      </c>
      <c r="AI566" s="186">
        <f>AF566+AG566+AH566</f>
        <v>75197</v>
      </c>
      <c r="AJ566" s="186">
        <f>AJ12+AJ106+AJ222+AJ327+AJ397+AJ499+AJ526+AJ560</f>
        <v>0</v>
      </c>
      <c r="AK566" s="186">
        <f>AK12+AK106+AK222+AK327+AK397+AK499+AK526+AK560</f>
        <v>0</v>
      </c>
      <c r="AL566" s="186">
        <f>AL12+AL106+AL222+AL327+AL397+AL499+AL526+AL560</f>
        <v>0</v>
      </c>
      <c r="AM566" s="186">
        <f>AJ566+AK566+AL566</f>
        <v>0</v>
      </c>
      <c r="AN566" s="186">
        <f>AN12+AN106+AN222+AN327+AN397+AN499+AN526+AN560</f>
        <v>0</v>
      </c>
      <c r="AO566" s="186">
        <f>AO12+AO106+AO222+AO327+AO397+AO499+AO526+AO560</f>
        <v>0</v>
      </c>
      <c r="AP566" s="186">
        <f>AP12+AP106+AP222+AP327+AP397+AP499+AP526+AP560</f>
        <v>0</v>
      </c>
      <c r="AQ566" s="186">
        <f>AN566+AO566+AP566</f>
        <v>0</v>
      </c>
      <c r="AR566" s="186">
        <f>AE566+AI566+AM566+AQ566</f>
        <v>2658503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IV235"/>
  <sheetViews>
    <sheetView showGridLines="0" topLeftCell="B4" zoomScale="90" zoomScaleNormal="90" workbookViewId="0">
      <selection activeCell="H4" sqref="H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5" t="s">
        <v>1355</v>
      </c>
      <c r="B2" s="125" t="s">
        <v>1357</v>
      </c>
      <c r="C2" s="125" t="s">
        <v>470</v>
      </c>
      <c r="D2" s="125" t="s">
        <v>1356</v>
      </c>
      <c r="E2" s="125" t="s">
        <v>1358</v>
      </c>
      <c r="F2" s="125" t="s">
        <v>471</v>
      </c>
      <c r="G2" s="125" t="s">
        <v>1359</v>
      </c>
      <c r="H2" s="125" t="s">
        <v>1360</v>
      </c>
      <c r="I2" s="125" t="s">
        <v>1361</v>
      </c>
      <c r="J2" s="125" t="s">
        <v>1452</v>
      </c>
      <c r="K2" s="125" t="s">
        <v>1362</v>
      </c>
      <c r="L2" s="125" t="s">
        <v>1363</v>
      </c>
      <c r="M2" s="125" t="s">
        <v>1364</v>
      </c>
      <c r="N2" s="125" t="s">
        <v>1365</v>
      </c>
      <c r="O2" s="125" t="s">
        <v>1366</v>
      </c>
      <c r="P2" s="122" t="s">
        <v>1477</v>
      </c>
      <c r="Q2" s="122" t="s">
        <v>1512</v>
      </c>
      <c r="S2" s="458" t="str">
        <f>+Presupuesto!D11</f>
        <v>Recurrente</v>
      </c>
      <c r="T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256"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256" ht="60" customHeight="1">
      <c r="C5" s="195" t="s">
        <v>248</v>
      </c>
      <c r="D5" s="459">
        <f>SUMIF(C:C,$C$10,D:D)</f>
        <v>765374</v>
      </c>
    </row>
    <row r="6" spans="1:256">
      <c r="C6" s="70"/>
      <c r="D6" s="70"/>
      <c r="E6" s="70"/>
      <c r="F6" s="70"/>
      <c r="G6" s="70"/>
      <c r="H6" s="79"/>
      <c r="I6" s="70"/>
      <c r="J6" s="70"/>
    </row>
    <row r="7" spans="1:256">
      <c r="C7" s="70" t="s">
        <v>41</v>
      </c>
      <c r="D7" s="70"/>
      <c r="E7" s="70"/>
      <c r="F7" s="70"/>
      <c r="G7" s="70"/>
      <c r="H7" s="79"/>
      <c r="I7" s="70"/>
      <c r="J7" s="70"/>
    </row>
    <row r="8" spans="1:256">
      <c r="C8" s="70" t="s">
        <v>42</v>
      </c>
      <c r="D8" s="70"/>
      <c r="E8" s="70"/>
      <c r="F8" s="70"/>
      <c r="G8" s="70"/>
      <c r="H8" s="79"/>
      <c r="I8" s="70"/>
      <c r="J8" s="70"/>
    </row>
    <row r="9" spans="1:256" ht="15.75" thickBot="1">
      <c r="B9" s="93"/>
      <c r="C9" s="177"/>
      <c r="D9" s="177"/>
      <c r="E9" s="177"/>
      <c r="F9" s="177"/>
      <c r="G9" s="177"/>
      <c r="H9" s="79"/>
      <c r="I9" s="177"/>
      <c r="J9" s="177"/>
      <c r="K9" s="112"/>
    </row>
    <row r="10" spans="1:256" ht="15.75" thickBot="1">
      <c r="B10" s="93"/>
      <c r="C10" s="29" t="s">
        <v>43</v>
      </c>
      <c r="D10" s="30">
        <f>SUM(G17:G26)</f>
        <v>86625</v>
      </c>
      <c r="E10" s="93"/>
      <c r="F10" s="93"/>
      <c r="G10" s="93"/>
      <c r="H10" s="76"/>
      <c r="I10" s="76"/>
      <c r="J10" s="76"/>
      <c r="K10" s="112"/>
    </row>
    <row r="11" spans="1:256">
      <c r="B11" s="93"/>
      <c r="C11" s="70"/>
      <c r="D11" s="31"/>
      <c r="E11" s="93"/>
      <c r="F11" s="93"/>
      <c r="G11" s="93"/>
      <c r="H11" s="76"/>
      <c r="I11" s="76"/>
      <c r="J11" s="76"/>
      <c r="K11" s="112"/>
    </row>
    <row r="12" spans="1:256">
      <c r="B12" s="93"/>
      <c r="C12" s="70"/>
      <c r="D12" s="31"/>
      <c r="E12" s="93"/>
      <c r="F12" s="93"/>
      <c r="G12" s="93"/>
      <c r="H12" s="76"/>
      <c r="I12" s="76"/>
      <c r="J12" s="76"/>
      <c r="K12" s="112"/>
      <c r="N12" s="153"/>
    </row>
    <row r="13" spans="1:256" ht="15.75">
      <c r="B13" s="93"/>
      <c r="C13" s="202" t="s">
        <v>391</v>
      </c>
      <c r="D13" s="368" t="s">
        <v>1747</v>
      </c>
      <c r="E13" s="93"/>
      <c r="F13" s="93"/>
      <c r="G13" s="93"/>
      <c r="H13" s="76"/>
      <c r="I13" s="76"/>
      <c r="J13" s="76"/>
      <c r="K13" s="112"/>
      <c r="N13" s="153"/>
    </row>
    <row r="14" spans="1:256" s="462" customFormat="1" ht="18.75">
      <c r="B14" s="93"/>
      <c r="C14" s="210" t="s">
        <v>1754</v>
      </c>
      <c r="D14" s="31"/>
      <c r="E14" s="93"/>
      <c r="F14" s="93"/>
      <c r="G14" s="93"/>
      <c r="H14" s="76"/>
      <c r="I14" s="76"/>
      <c r="J14" s="76"/>
      <c r="K14" s="112"/>
      <c r="N14" s="153"/>
    </row>
    <row r="15" spans="1:256" ht="15.75" thickBot="1">
      <c r="B15" s="93"/>
      <c r="C15" s="70"/>
      <c r="D15" s="31"/>
      <c r="E15" s="93"/>
      <c r="F15" s="93"/>
      <c r="G15" s="93"/>
      <c r="H15" s="76"/>
      <c r="I15" s="76"/>
      <c r="J15" s="76"/>
      <c r="K15" s="112"/>
      <c r="N15" s="153"/>
    </row>
    <row r="16" spans="1:256"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hidden="1">
      <c r="B17" s="93"/>
      <c r="C17" s="326" t="s">
        <v>47</v>
      </c>
      <c r="D17" s="556"/>
      <c r="E17" s="327"/>
      <c r="F17" s="115">
        <v>30000</v>
      </c>
      <c r="G17" s="328">
        <f t="shared" ref="G17:G25" si="0">E17*F17</f>
        <v>0</v>
      </c>
      <c r="H17" s="329"/>
      <c r="I17" s="116" t="s">
        <v>698</v>
      </c>
      <c r="J17" s="116" t="str">
        <f>VLOOKUP(I17,Presupuesto!$B$11:$C$566,2,0)</f>
        <v>SERVICIOS DE CAPACITACION.</v>
      </c>
      <c r="K17" s="330" t="s">
        <v>1512</v>
      </c>
      <c r="L17" s="116" t="s">
        <v>393</v>
      </c>
      <c r="N17" s="153"/>
    </row>
    <row r="18" spans="2:14" hidden="1">
      <c r="B18" s="93"/>
      <c r="C18" s="99" t="s">
        <v>48</v>
      </c>
      <c r="D18" s="557"/>
      <c r="E18" s="200">
        <f>D17</f>
        <v>0</v>
      </c>
      <c r="F18" s="100">
        <v>50</v>
      </c>
      <c r="G18" s="97">
        <f t="shared" si="0"/>
        <v>0</v>
      </c>
      <c r="H18" s="161"/>
      <c r="I18" s="98" t="s">
        <v>716</v>
      </c>
      <c r="J18" s="98" t="str">
        <f>VLOOKUP(I18,Presupuesto!$B$11:$C$566,2,0)</f>
        <v>SERVICIOS DE IMPRENTA PUBLIC.Y REPRODUCCION</v>
      </c>
      <c r="K18" s="98" t="str">
        <f t="shared" ref="K18:K25" si="1">$K$17</f>
        <v>Gestión Tecnologías de Información y Comunicación</v>
      </c>
      <c r="L18" s="98" t="s">
        <v>411</v>
      </c>
      <c r="N18" s="153"/>
    </row>
    <row r="19" spans="2:14" hidden="1">
      <c r="B19" s="93"/>
      <c r="C19" s="99" t="s">
        <v>49</v>
      </c>
      <c r="D19" s="557"/>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hidden="1">
      <c r="B20" s="93"/>
      <c r="C20" s="99" t="s">
        <v>50</v>
      </c>
      <c r="D20" s="557"/>
      <c r="E20" s="151">
        <v>0</v>
      </c>
      <c r="F20" s="118">
        <v>10000</v>
      </c>
      <c r="G20" s="97">
        <f t="shared" si="0"/>
        <v>0</v>
      </c>
      <c r="H20" s="161"/>
      <c r="I20" s="522" t="s">
        <v>299</v>
      </c>
      <c r="J20" s="98" t="str">
        <f>VLOOKUP(I20,Presupuesto!$B$11:$C$566,2,0)</f>
        <v>PASAJES (26100-00)</v>
      </c>
      <c r="K20" s="98" t="str">
        <f t="shared" si="1"/>
        <v>Gestión Tecnologías de Información y Comunicación</v>
      </c>
      <c r="L20" s="98" t="s">
        <v>411</v>
      </c>
      <c r="N20" s="153"/>
    </row>
    <row r="21" spans="2:14" hidden="1">
      <c r="B21" s="93"/>
      <c r="C21" s="99" t="s">
        <v>416</v>
      </c>
      <c r="D21" s="557"/>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hidden="1">
      <c r="B22" s="93"/>
      <c r="C22" s="99" t="s">
        <v>51</v>
      </c>
      <c r="D22" s="557"/>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hidden="1">
      <c r="B23" s="93"/>
      <c r="C23" s="99" t="s">
        <v>122</v>
      </c>
      <c r="D23" s="557"/>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hidden="1">
      <c r="B24" s="93"/>
      <c r="C24" s="99" t="s">
        <v>34</v>
      </c>
      <c r="D24" s="557"/>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hidden="1">
      <c r="B25" s="93"/>
      <c r="C25" s="109" t="s">
        <v>52</v>
      </c>
      <c r="D25" s="557"/>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c r="B26" s="93"/>
      <c r="C26" s="216" t="s">
        <v>431</v>
      </c>
      <c r="D26" s="217">
        <v>1</v>
      </c>
      <c r="E26" s="331">
        <v>22</v>
      </c>
      <c r="F26" s="104">
        <v>3937.5</v>
      </c>
      <c r="G26" s="105">
        <f>D26*E26*F26</f>
        <v>86625</v>
      </c>
      <c r="H26" s="332" t="s">
        <v>128</v>
      </c>
      <c r="I26" s="466" t="s">
        <v>760</v>
      </c>
      <c r="J26" s="106" t="str">
        <f>VLOOKUP(I26,Presupuesto!$B$11:$C$566,2,0)</f>
        <v>VIATICOS NACIONALES</v>
      </c>
      <c r="K26" s="334" t="s">
        <v>1362</v>
      </c>
      <c r="L26" s="334" t="s">
        <v>393</v>
      </c>
    </row>
    <row r="27" spans="2:14">
      <c r="B27" s="93"/>
      <c r="C27" s="93"/>
      <c r="E27" s="112"/>
      <c r="F27" s="112"/>
      <c r="G27" s="112"/>
      <c r="H27" s="174"/>
      <c r="I27" s="112"/>
      <c r="J27" s="112"/>
      <c r="K27" s="112"/>
    </row>
    <row r="28" spans="2:14" ht="15.75" thickBot="1"/>
    <row r="29" spans="2:14" ht="15.75" thickBot="1">
      <c r="C29" s="29" t="s">
        <v>43</v>
      </c>
      <c r="D29" s="30">
        <f>SUM(G36:G45)</f>
        <v>147000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8" t="s">
        <v>1747</v>
      </c>
      <c r="E32" s="93"/>
      <c r="F32" s="93"/>
      <c r="G32" s="93"/>
      <c r="H32" s="76"/>
      <c r="I32" s="76"/>
      <c r="J32" s="76"/>
      <c r="K32" s="112"/>
    </row>
    <row r="33" spans="3:12" s="462" customFormat="1" ht="18.75">
      <c r="C33" s="210" t="s">
        <v>1754</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130</v>
      </c>
      <c r="I35" s="128" t="s">
        <v>46</v>
      </c>
      <c r="J35" s="128" t="s">
        <v>131</v>
      </c>
      <c r="K35" s="128" t="s">
        <v>409</v>
      </c>
      <c r="L35" s="128" t="s">
        <v>410</v>
      </c>
    </row>
    <row r="36" spans="3:12" hidden="1">
      <c r="C36" s="326" t="s">
        <v>47</v>
      </c>
      <c r="D36" s="556"/>
      <c r="E36" s="327"/>
      <c r="F36" s="115">
        <v>30000</v>
      </c>
      <c r="G36" s="328">
        <f t="shared" ref="G36:G44" si="2">E36*F36</f>
        <v>0</v>
      </c>
      <c r="H36" s="329"/>
      <c r="I36" s="116" t="s">
        <v>698</v>
      </c>
      <c r="J36" s="116" t="str">
        <f>VLOOKUP(I36,Presupuesto!$B$11:$C$566,2,0)</f>
        <v>SERVICIOS DE CAPACITACION.</v>
      </c>
      <c r="K36" s="523" t="s">
        <v>1512</v>
      </c>
      <c r="L36" s="116" t="s">
        <v>393</v>
      </c>
    </row>
    <row r="37" spans="3:12" hidden="1">
      <c r="C37" s="99" t="s">
        <v>48</v>
      </c>
      <c r="D37" s="557"/>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hidden="1">
      <c r="C38" s="99" t="s">
        <v>49</v>
      </c>
      <c r="D38" s="557"/>
      <c r="E38" s="200">
        <f>D36</f>
        <v>0</v>
      </c>
      <c r="F38" s="100">
        <v>150</v>
      </c>
      <c r="G38" s="97">
        <f t="shared" si="2"/>
        <v>0</v>
      </c>
      <c r="H38" s="161"/>
      <c r="I38" s="98" t="s">
        <v>791</v>
      </c>
      <c r="J38" s="98" t="str">
        <f>VLOOKUP(I38,Presupuesto!$B$11:$C$566,2,0)</f>
        <v>ALIMENTOS B EBIDAS PARA PERSONAS</v>
      </c>
      <c r="K38" s="98" t="str">
        <f t="shared" ref="K38:K44" si="3">$K$36</f>
        <v>Gestión Tecnologías de Información y Comunicación</v>
      </c>
      <c r="L38" s="98" t="s">
        <v>395</v>
      </c>
    </row>
    <row r="39" spans="3:12" hidden="1">
      <c r="C39" s="99" t="s">
        <v>50</v>
      </c>
      <c r="D39" s="557"/>
      <c r="E39" s="151">
        <v>0</v>
      </c>
      <c r="F39" s="118">
        <v>10000</v>
      </c>
      <c r="G39" s="97">
        <f t="shared" si="2"/>
        <v>0</v>
      </c>
      <c r="H39" s="161"/>
      <c r="I39" s="522" t="s">
        <v>299</v>
      </c>
      <c r="J39" s="98" t="str">
        <f>VLOOKUP(I39,Presupuesto!$B$11:$C$566,2,0)</f>
        <v>PASAJES (26100-00)</v>
      </c>
      <c r="K39" s="98" t="str">
        <f t="shared" si="3"/>
        <v>Gestión Tecnologías de Información y Comunicación</v>
      </c>
      <c r="L39" s="98" t="s">
        <v>411</v>
      </c>
    </row>
    <row r="40" spans="3:12" hidden="1">
      <c r="C40" s="99" t="s">
        <v>416</v>
      </c>
      <c r="D40" s="557"/>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hidden="1">
      <c r="C41" s="99" t="s">
        <v>51</v>
      </c>
      <c r="D41" s="557"/>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hidden="1">
      <c r="C42" s="99" t="s">
        <v>122</v>
      </c>
      <c r="D42" s="557"/>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hidden="1">
      <c r="C43" s="99" t="s">
        <v>34</v>
      </c>
      <c r="D43" s="557"/>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hidden="1">
      <c r="C44" s="109" t="s">
        <v>52</v>
      </c>
      <c r="D44" s="557"/>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c r="C45" s="216" t="s">
        <v>429</v>
      </c>
      <c r="D45" s="217">
        <v>7</v>
      </c>
      <c r="E45" s="331">
        <v>10</v>
      </c>
      <c r="F45" s="104">
        <v>2100</v>
      </c>
      <c r="G45" s="105">
        <f>D45*E45*F45</f>
        <v>147000</v>
      </c>
      <c r="H45" s="332" t="s">
        <v>128</v>
      </c>
      <c r="I45" s="466" t="s">
        <v>760</v>
      </c>
      <c r="J45" s="106" t="str">
        <f>VLOOKUP(I45,Presupuesto!$B$11:$C$566,2,0)</f>
        <v>VIATICOS NACIONALES</v>
      </c>
      <c r="K45" s="334" t="s">
        <v>1362</v>
      </c>
      <c r="L45" s="334" t="s">
        <v>393</v>
      </c>
    </row>
    <row r="47" spans="3:12" ht="15.75" thickBot="1"/>
    <row r="48" spans="3:12" ht="15.75" thickBot="1">
      <c r="C48" s="29" t="s">
        <v>43</v>
      </c>
      <c r="D48" s="30">
        <f>SUM(G55:G64)</f>
        <v>365251</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8" t="s">
        <v>1747</v>
      </c>
      <c r="E51" s="93"/>
      <c r="F51" s="93"/>
      <c r="G51" s="93"/>
      <c r="H51" s="76"/>
      <c r="I51" s="76"/>
      <c r="J51" s="76"/>
      <c r="K51" s="112"/>
    </row>
    <row r="52" spans="3:12" s="462" customFormat="1" ht="18.75">
      <c r="C52" s="210" t="s">
        <v>1754</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130</v>
      </c>
      <c r="I54" s="128" t="s">
        <v>46</v>
      </c>
      <c r="J54" s="128" t="s">
        <v>131</v>
      </c>
      <c r="K54" s="128" t="s">
        <v>409</v>
      </c>
      <c r="L54" s="128" t="s">
        <v>410</v>
      </c>
    </row>
    <row r="55" spans="3:12" hidden="1">
      <c r="C55" s="326" t="s">
        <v>47</v>
      </c>
      <c r="D55" s="556"/>
      <c r="E55" s="327"/>
      <c r="F55" s="115">
        <v>0</v>
      </c>
      <c r="G55" s="328">
        <f t="shared" ref="G55:G63" si="4">E55*F55</f>
        <v>0</v>
      </c>
      <c r="H55" s="329"/>
      <c r="I55" s="116" t="s">
        <v>698</v>
      </c>
      <c r="J55" s="116" t="str">
        <f>VLOOKUP(I55,Presupuesto!$B$11:$C$566,2,0)</f>
        <v>SERVICIOS DE CAPACITACION.</v>
      </c>
      <c r="K55" s="330" t="s">
        <v>1512</v>
      </c>
      <c r="L55" s="116" t="s">
        <v>393</v>
      </c>
    </row>
    <row r="56" spans="3:12" hidden="1">
      <c r="C56" s="99" t="s">
        <v>48</v>
      </c>
      <c r="D56" s="557"/>
      <c r="E56" s="200">
        <f>D55</f>
        <v>0</v>
      </c>
      <c r="F56" s="100">
        <v>0</v>
      </c>
      <c r="G56" s="97">
        <f t="shared" si="4"/>
        <v>0</v>
      </c>
      <c r="H56" s="161"/>
      <c r="I56" s="98" t="s">
        <v>716</v>
      </c>
      <c r="J56" s="98" t="str">
        <f>VLOOKUP(I56,Presupuesto!$B$11:$C$566,2,0)</f>
        <v>SERVICIOS DE IMPRENTA PUBLIC.Y REPRODUCCION</v>
      </c>
      <c r="K56" s="98" t="str">
        <f>$K$55</f>
        <v>Gestión Tecnologías de Información y Comunicación</v>
      </c>
      <c r="L56" s="98" t="s">
        <v>411</v>
      </c>
    </row>
    <row r="57" spans="3:12" hidden="1">
      <c r="C57" s="99" t="s">
        <v>49</v>
      </c>
      <c r="D57" s="557"/>
      <c r="E57" s="200">
        <f>D55</f>
        <v>0</v>
      </c>
      <c r="F57" s="100">
        <v>0</v>
      </c>
      <c r="G57" s="97">
        <f t="shared" si="4"/>
        <v>0</v>
      </c>
      <c r="H57" s="161"/>
      <c r="I57" s="98" t="s">
        <v>791</v>
      </c>
      <c r="J57" s="98" t="str">
        <f>VLOOKUP(I57,Presupuesto!$B$11:$C$566,2,0)</f>
        <v>ALIMENTOS B EBIDAS PARA PERSONAS</v>
      </c>
      <c r="K57" s="98" t="str">
        <f>$K$55</f>
        <v>Gestión Tecnologías de Información y Comunicación</v>
      </c>
      <c r="L57" s="98" t="s">
        <v>395</v>
      </c>
    </row>
    <row r="58" spans="3:12">
      <c r="C58" s="99" t="s">
        <v>50</v>
      </c>
      <c r="D58" s="557"/>
      <c r="E58" s="151">
        <v>4</v>
      </c>
      <c r="F58" s="118">
        <v>20000</v>
      </c>
      <c r="G58" s="97">
        <f t="shared" si="4"/>
        <v>80000</v>
      </c>
      <c r="H58" s="161" t="s">
        <v>128</v>
      </c>
      <c r="I58" s="466" t="s">
        <v>748</v>
      </c>
      <c r="J58" s="98" t="str">
        <f>VLOOKUP(I58,Presupuesto!$B$11:$C$566,2,0)</f>
        <v>PASAJES NACIONALES</v>
      </c>
      <c r="K58" s="98" t="s">
        <v>1362</v>
      </c>
      <c r="L58" s="98" t="s">
        <v>393</v>
      </c>
    </row>
    <row r="59" spans="3:12">
      <c r="C59" s="99" t="s">
        <v>416</v>
      </c>
      <c r="D59" s="557"/>
      <c r="E59" s="151">
        <v>4</v>
      </c>
      <c r="F59" s="118">
        <v>18000</v>
      </c>
      <c r="G59" s="97">
        <f t="shared" si="4"/>
        <v>72000</v>
      </c>
      <c r="H59" s="161" t="s">
        <v>128</v>
      </c>
      <c r="I59" s="98" t="s">
        <v>820</v>
      </c>
      <c r="J59" s="98" t="str">
        <f>VLOOKUP(I59,Presupuesto!$B$11:$C$566,2,0)</f>
        <v>PRODUCTOS PAPEL Y CARTON</v>
      </c>
      <c r="K59" s="98" t="s">
        <v>1362</v>
      </c>
      <c r="L59" s="98" t="s">
        <v>411</v>
      </c>
    </row>
    <row r="60" spans="3:12" hidden="1">
      <c r="C60" s="99" t="s">
        <v>51</v>
      </c>
      <c r="D60" s="557"/>
      <c r="E60" s="200">
        <f>(D55*25)/500</f>
        <v>0</v>
      </c>
      <c r="F60" s="100">
        <v>0</v>
      </c>
      <c r="G60" s="97">
        <f t="shared" si="4"/>
        <v>0</v>
      </c>
      <c r="H60" s="161"/>
      <c r="I60" s="98" t="s">
        <v>820</v>
      </c>
      <c r="J60" s="98" t="str">
        <f>VLOOKUP(I60,Presupuesto!$B$11:$C$566,2,0)</f>
        <v>PRODUCTOS PAPEL Y CARTON</v>
      </c>
      <c r="K60" s="98" t="str">
        <f>$K$55</f>
        <v>Gestión Tecnologías de Información y Comunicación</v>
      </c>
      <c r="L60" s="98" t="s">
        <v>411</v>
      </c>
    </row>
    <row r="61" spans="3:12" hidden="1">
      <c r="C61" s="99" t="s">
        <v>122</v>
      </c>
      <c r="D61" s="557"/>
      <c r="E61" s="200">
        <f>D55/12</f>
        <v>0</v>
      </c>
      <c r="F61" s="100">
        <v>0</v>
      </c>
      <c r="G61" s="97">
        <f t="shared" si="4"/>
        <v>0</v>
      </c>
      <c r="H61" s="161"/>
      <c r="I61" s="98" t="s">
        <v>941</v>
      </c>
      <c r="J61" s="98" t="str">
        <f>VLOOKUP(I61,Presupuesto!$B$11:$C$566,2,0)</f>
        <v>UTILES DE ESCRITORIO, OFICINA Y ENSE¥ANZA</v>
      </c>
      <c r="K61" s="98" t="str">
        <f>$K$55</f>
        <v>Gestión Tecnologías de Información y Comunicación</v>
      </c>
      <c r="L61" s="98" t="s">
        <v>411</v>
      </c>
    </row>
    <row r="62" spans="3:12">
      <c r="C62" s="99" t="s">
        <v>34</v>
      </c>
      <c r="D62" s="557"/>
      <c r="E62" s="200">
        <v>2</v>
      </c>
      <c r="F62" s="100">
        <v>8625.5</v>
      </c>
      <c r="G62" s="97">
        <f t="shared" si="4"/>
        <v>17251</v>
      </c>
      <c r="H62" s="161" t="s">
        <v>128</v>
      </c>
      <c r="I62" s="98" t="s">
        <v>941</v>
      </c>
      <c r="J62" s="98" t="str">
        <f>VLOOKUP(I62,Presupuesto!$B$11:$C$566,2,0)</f>
        <v>UTILES DE ESCRITORIO, OFICINA Y ENSE¥ANZA</v>
      </c>
      <c r="K62" s="98" t="s">
        <v>1362</v>
      </c>
      <c r="L62" s="98" t="s">
        <v>411</v>
      </c>
    </row>
    <row r="63" spans="3:12" hidden="1">
      <c r="C63" s="109" t="s">
        <v>52</v>
      </c>
      <c r="D63" s="557"/>
      <c r="E63" s="212">
        <v>0</v>
      </c>
      <c r="F63" s="119">
        <v>25</v>
      </c>
      <c r="G63" s="97">
        <f t="shared" si="4"/>
        <v>0</v>
      </c>
      <c r="H63" s="161"/>
      <c r="I63" s="98" t="s">
        <v>941</v>
      </c>
      <c r="J63" s="98" t="str">
        <f>VLOOKUP(I63,Presupuesto!$B$11:$C$566,2,0)</f>
        <v>UTILES DE ESCRITORIO, OFICINA Y ENSE¥ANZA</v>
      </c>
      <c r="K63" s="98" t="str">
        <f>$K$55</f>
        <v>Gestión Tecnologías de Información y Comunicación</v>
      </c>
      <c r="L63" s="98" t="s">
        <v>411</v>
      </c>
    </row>
    <row r="64" spans="3:12" ht="15.75" thickBot="1">
      <c r="C64" s="216" t="s">
        <v>429</v>
      </c>
      <c r="D64" s="217">
        <v>4</v>
      </c>
      <c r="E64" s="331">
        <v>16</v>
      </c>
      <c r="F64" s="104">
        <v>3062.5</v>
      </c>
      <c r="G64" s="105">
        <f>D64*E64*F64</f>
        <v>196000</v>
      </c>
      <c r="H64" s="332" t="s">
        <v>128</v>
      </c>
      <c r="I64" s="466" t="s">
        <v>760</v>
      </c>
      <c r="J64" s="106" t="str">
        <f>VLOOKUP(I64,Presupuesto!$B$11:$C$566,2,0)</f>
        <v>VIATICOS NACIONALES</v>
      </c>
      <c r="K64" s="334" t="s">
        <v>1362</v>
      </c>
      <c r="L64" s="334" t="s">
        <v>393</v>
      </c>
    </row>
    <row r="65" spans="3:12">
      <c r="C65" s="93"/>
      <c r="E65" s="112"/>
      <c r="F65" s="112"/>
      <c r="G65" s="112"/>
      <c r="H65" s="174"/>
      <c r="I65" s="112"/>
      <c r="J65" s="112"/>
      <c r="K65" s="112"/>
    </row>
    <row r="66" spans="3:12" ht="15.75" thickBot="1"/>
    <row r="67" spans="3:12" ht="15.75" thickBot="1">
      <c r="C67" s="29" t="s">
        <v>43</v>
      </c>
      <c r="D67" s="30">
        <f>SUM(G74:G83)</f>
        <v>53137</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8" t="s">
        <v>1717</v>
      </c>
      <c r="E70" s="93"/>
      <c r="F70" s="93"/>
      <c r="G70" s="93"/>
      <c r="H70" s="76"/>
      <c r="I70" s="76"/>
      <c r="J70" s="76"/>
      <c r="K70" s="112"/>
    </row>
    <row r="71" spans="3:12" ht="18.75">
      <c r="C71" s="210" t="e">
        <f>#VALUE!</f>
        <v>#VALUE!</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130</v>
      </c>
      <c r="I73" s="128" t="s">
        <v>46</v>
      </c>
      <c r="J73" s="128" t="s">
        <v>131</v>
      </c>
      <c r="K73" s="128" t="s">
        <v>409</v>
      </c>
      <c r="L73" s="128" t="s">
        <v>410</v>
      </c>
    </row>
    <row r="74" spans="3:12" hidden="1">
      <c r="C74" s="326" t="s">
        <v>47</v>
      </c>
      <c r="D74" s="556"/>
      <c r="E74" s="327"/>
      <c r="F74" s="115">
        <v>0</v>
      </c>
      <c r="G74" s="328">
        <f t="shared" ref="G74:G82" si="5">E74*F74</f>
        <v>0</v>
      </c>
      <c r="H74" s="329"/>
      <c r="I74" s="116" t="s">
        <v>698</v>
      </c>
      <c r="J74" s="116" t="str">
        <f>VLOOKUP(I74,Presupuesto!$B$11:$C$566,2,0)</f>
        <v>SERVICIOS DE CAPACITACION.</v>
      </c>
      <c r="K74" s="330" t="s">
        <v>1512</v>
      </c>
      <c r="L74" s="116" t="s">
        <v>393</v>
      </c>
    </row>
    <row r="75" spans="3:12" hidden="1">
      <c r="C75" s="99" t="s">
        <v>48</v>
      </c>
      <c r="D75" s="557"/>
      <c r="E75" s="200">
        <f>D74</f>
        <v>0</v>
      </c>
      <c r="F75" s="100">
        <v>0</v>
      </c>
      <c r="G75" s="97">
        <f t="shared" si="5"/>
        <v>0</v>
      </c>
      <c r="H75" s="161"/>
      <c r="I75" s="98" t="s">
        <v>716</v>
      </c>
      <c r="J75" s="98" t="str">
        <f>VLOOKUP(I75,Presupuesto!$B$11:$C$566,2,0)</f>
        <v>SERVICIOS DE IMPRENTA PUBLIC.Y REPRODUCCION</v>
      </c>
      <c r="K75" s="98" t="str">
        <f>$K$74</f>
        <v>Gestión Tecnologías de Información y Comunicación</v>
      </c>
      <c r="L75" s="98" t="s">
        <v>411</v>
      </c>
    </row>
    <row r="76" spans="3:12">
      <c r="C76" s="99" t="s">
        <v>49</v>
      </c>
      <c r="D76" s="557"/>
      <c r="E76" s="200">
        <v>4</v>
      </c>
      <c r="F76" s="100">
        <v>10000</v>
      </c>
      <c r="G76" s="97">
        <f t="shared" si="5"/>
        <v>40000</v>
      </c>
      <c r="H76" s="161" t="s">
        <v>128</v>
      </c>
      <c r="I76" s="98" t="s">
        <v>791</v>
      </c>
      <c r="J76" s="98" t="str">
        <f>VLOOKUP(I76,Presupuesto!$B$11:$C$566,2,0)</f>
        <v>ALIMENTOS B EBIDAS PARA PERSONAS</v>
      </c>
      <c r="K76" s="98" t="s">
        <v>1362</v>
      </c>
      <c r="L76" s="98" t="s">
        <v>395</v>
      </c>
    </row>
    <row r="77" spans="3:12" hidden="1">
      <c r="C77" s="99" t="s">
        <v>50</v>
      </c>
      <c r="D77" s="557"/>
      <c r="E77" s="151">
        <v>0</v>
      </c>
      <c r="F77" s="118">
        <v>0</v>
      </c>
      <c r="G77" s="97">
        <f t="shared" si="5"/>
        <v>0</v>
      </c>
      <c r="H77" s="161"/>
      <c r="I77" s="522" t="s">
        <v>299</v>
      </c>
      <c r="J77" s="98" t="str">
        <f>VLOOKUP(I77,Presupuesto!$B$11:$C$566,2,0)</f>
        <v>PASAJES (26100-00)</v>
      </c>
      <c r="K77" s="98" t="str">
        <f t="shared" ref="K77:K83" si="6">$K$74</f>
        <v>Gestión Tecnologías de Información y Comunicación</v>
      </c>
      <c r="L77" s="98" t="s">
        <v>411</v>
      </c>
    </row>
    <row r="78" spans="3:12">
      <c r="C78" s="99" t="s">
        <v>416</v>
      </c>
      <c r="D78" s="557"/>
      <c r="E78" s="151">
        <v>4</v>
      </c>
      <c r="F78" s="118">
        <v>2000</v>
      </c>
      <c r="G78" s="97">
        <f t="shared" si="5"/>
        <v>8000</v>
      </c>
      <c r="H78" s="161" t="s">
        <v>128</v>
      </c>
      <c r="I78" s="98" t="s">
        <v>820</v>
      </c>
      <c r="J78" s="98" t="str">
        <f>VLOOKUP(I78,Presupuesto!$B$11:$C$566,2,0)</f>
        <v>PRODUCTOS PAPEL Y CARTON</v>
      </c>
      <c r="K78" s="98" t="s">
        <v>1362</v>
      </c>
      <c r="L78" s="98" t="s">
        <v>411</v>
      </c>
    </row>
    <row r="79" spans="3:12" hidden="1">
      <c r="C79" s="99" t="s">
        <v>51</v>
      </c>
      <c r="D79" s="557"/>
      <c r="E79" s="200">
        <f>(D74*25)/500</f>
        <v>0</v>
      </c>
      <c r="F79" s="100"/>
      <c r="G79" s="97">
        <f t="shared" si="5"/>
        <v>0</v>
      </c>
      <c r="H79" s="161"/>
      <c r="I79" s="98" t="s">
        <v>820</v>
      </c>
      <c r="J79" s="98" t="str">
        <f>VLOOKUP(I79,Presupuesto!$B$11:$C$566,2,0)</f>
        <v>PRODUCTOS PAPEL Y CARTON</v>
      </c>
      <c r="K79" s="98" t="str">
        <f t="shared" si="6"/>
        <v>Gestión Tecnologías de Información y Comunicación</v>
      </c>
      <c r="L79" s="98" t="s">
        <v>411</v>
      </c>
    </row>
    <row r="80" spans="3:12">
      <c r="C80" s="99" t="s">
        <v>122</v>
      </c>
      <c r="D80" s="557"/>
      <c r="E80" s="200">
        <v>4</v>
      </c>
      <c r="F80" s="100">
        <v>1284.25</v>
      </c>
      <c r="G80" s="97">
        <f t="shared" si="5"/>
        <v>5137</v>
      </c>
      <c r="H80" s="161" t="s">
        <v>128</v>
      </c>
      <c r="I80" s="98" t="s">
        <v>941</v>
      </c>
      <c r="J80" s="98" t="str">
        <f>VLOOKUP(I80,Presupuesto!$B$11:$C$566,2,0)</f>
        <v>UTILES DE ESCRITORIO, OFICINA Y ENSE¥ANZA</v>
      </c>
      <c r="K80" s="98" t="s">
        <v>1362</v>
      </c>
      <c r="L80" s="98" t="s">
        <v>411</v>
      </c>
    </row>
    <row r="81" spans="3:12" hidden="1">
      <c r="C81" s="99" t="s">
        <v>34</v>
      </c>
      <c r="D81" s="557"/>
      <c r="E81" s="200">
        <f>D74/12</f>
        <v>0</v>
      </c>
      <c r="F81" s="100">
        <v>0</v>
      </c>
      <c r="G81" s="97">
        <f t="shared" si="5"/>
        <v>0</v>
      </c>
      <c r="H81" s="161"/>
      <c r="I81" s="98" t="s">
        <v>941</v>
      </c>
      <c r="J81" s="98" t="str">
        <f>VLOOKUP(I81,Presupuesto!$B$11:$C$566,2,0)</f>
        <v>UTILES DE ESCRITORIO, OFICINA Y ENSE¥ANZA</v>
      </c>
      <c r="K81" s="98" t="str">
        <f t="shared" si="6"/>
        <v>Gestión Tecnologías de Información y Comunicación</v>
      </c>
      <c r="L81" s="98" t="s">
        <v>411</v>
      </c>
    </row>
    <row r="82" spans="3:12" hidden="1">
      <c r="C82" s="109" t="s">
        <v>52</v>
      </c>
      <c r="D82" s="557"/>
      <c r="E82" s="212">
        <v>0</v>
      </c>
      <c r="F82" s="119"/>
      <c r="G82" s="97">
        <f t="shared" si="5"/>
        <v>0</v>
      </c>
      <c r="H82" s="161"/>
      <c r="I82" s="98" t="s">
        <v>941</v>
      </c>
      <c r="J82" s="98" t="str">
        <f>VLOOKUP(I82,Presupuesto!$B$11:$C$566,2,0)</f>
        <v>UTILES DE ESCRITORIO, OFICINA Y ENSE¥ANZA</v>
      </c>
      <c r="K82" s="98" t="str">
        <f t="shared" si="6"/>
        <v>Gestión Tecnologías de Información y Comunicación</v>
      </c>
      <c r="L82" s="98" t="s">
        <v>411</v>
      </c>
    </row>
    <row r="83" spans="3:12" ht="15.75" hidden="1" thickBot="1">
      <c r="C83" s="216" t="s">
        <v>429</v>
      </c>
      <c r="D83" s="217">
        <v>0</v>
      </c>
      <c r="E83" s="331">
        <v>0</v>
      </c>
      <c r="F83" s="104"/>
      <c r="G83" s="105">
        <f>D83*E83*F83</f>
        <v>0</v>
      </c>
      <c r="H83" s="332"/>
      <c r="I83" s="333" t="s">
        <v>300</v>
      </c>
      <c r="J83" s="106" t="str">
        <f>VLOOKUP(I83,Presupuesto!$B$11:$C$566,2,0)</f>
        <v>VIATICOS (26200-00)</v>
      </c>
      <c r="K83" s="334" t="str">
        <f t="shared" si="6"/>
        <v>Gestión Tecnologías de Información y Comunicación</v>
      </c>
      <c r="L83" s="334" t="s">
        <v>411</v>
      </c>
    </row>
    <row r="85" spans="3:12" ht="15.75" thickBot="1"/>
    <row r="86" spans="3:12" ht="15.75" thickBot="1">
      <c r="C86" s="29" t="s">
        <v>43</v>
      </c>
      <c r="D86" s="30">
        <f>SUM(G93:G102)</f>
        <v>13361</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8" t="s">
        <v>1709</v>
      </c>
      <c r="E89" s="93"/>
      <c r="F89" s="93"/>
      <c r="G89" s="93"/>
      <c r="H89" s="76"/>
      <c r="I89" s="76"/>
      <c r="J89" s="76"/>
      <c r="K89" s="112"/>
    </row>
    <row r="90" spans="3:12" ht="18.75">
      <c r="C90" s="210" t="e">
        <f>#VALUE!</f>
        <v>#VALUE!</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130</v>
      </c>
      <c r="I92" s="128" t="s">
        <v>46</v>
      </c>
      <c r="J92" s="128" t="s">
        <v>131</v>
      </c>
      <c r="K92" s="128" t="s">
        <v>409</v>
      </c>
      <c r="L92" s="128" t="s">
        <v>410</v>
      </c>
    </row>
    <row r="93" spans="3:12" hidden="1">
      <c r="C93" s="326" t="s">
        <v>47</v>
      </c>
      <c r="D93" s="556"/>
      <c r="E93" s="327"/>
      <c r="F93" s="115">
        <v>0</v>
      </c>
      <c r="G93" s="328">
        <f t="shared" ref="G93:G101" si="7">E93*F93</f>
        <v>0</v>
      </c>
      <c r="H93" s="329"/>
      <c r="I93" s="116" t="s">
        <v>698</v>
      </c>
      <c r="J93" s="116" t="str">
        <f>VLOOKUP(I93,Presupuesto!$B$11:$C$566,2,0)</f>
        <v>SERVICIOS DE CAPACITACION.</v>
      </c>
      <c r="K93" s="330" t="s">
        <v>1512</v>
      </c>
      <c r="L93" s="116" t="s">
        <v>393</v>
      </c>
    </row>
    <row r="94" spans="3:12" hidden="1">
      <c r="C94" s="99" t="s">
        <v>48</v>
      </c>
      <c r="D94" s="557"/>
      <c r="E94" s="200">
        <f>D93</f>
        <v>0</v>
      </c>
      <c r="F94" s="100">
        <v>0</v>
      </c>
      <c r="G94" s="97">
        <f t="shared" si="7"/>
        <v>0</v>
      </c>
      <c r="H94" s="161"/>
      <c r="I94" s="98" t="s">
        <v>716</v>
      </c>
      <c r="J94" s="98" t="str">
        <f>VLOOKUP(I94,Presupuesto!$B$11:$C$566,2,0)</f>
        <v>SERVICIOS DE IMPRENTA PUBLIC.Y REPRODUCCION</v>
      </c>
      <c r="K94" s="98" t="str">
        <f>$K$93</f>
        <v>Gestión Tecnologías de Información y Comunicación</v>
      </c>
      <c r="L94" s="98" t="s">
        <v>411</v>
      </c>
    </row>
    <row r="95" spans="3:12" hidden="1">
      <c r="C95" s="99" t="s">
        <v>49</v>
      </c>
      <c r="D95" s="557"/>
      <c r="E95" s="200">
        <f>D93</f>
        <v>0</v>
      </c>
      <c r="F95" s="100">
        <v>0</v>
      </c>
      <c r="G95" s="97">
        <f t="shared" si="7"/>
        <v>0</v>
      </c>
      <c r="H95" s="161"/>
      <c r="I95" s="98" t="s">
        <v>791</v>
      </c>
      <c r="J95" s="98" t="str">
        <f>VLOOKUP(I95,Presupuesto!$B$11:$C$566,2,0)</f>
        <v>ALIMENTOS B EBIDAS PARA PERSONAS</v>
      </c>
      <c r="K95" s="98" t="str">
        <f t="shared" ref="K95:K102" si="8">$K$93</f>
        <v>Gestión Tecnologías de Información y Comunicación</v>
      </c>
      <c r="L95" s="98" t="s">
        <v>395</v>
      </c>
    </row>
    <row r="96" spans="3:12" hidden="1">
      <c r="C96" s="99" t="s">
        <v>50</v>
      </c>
      <c r="D96" s="557"/>
      <c r="E96" s="151">
        <v>0</v>
      </c>
      <c r="F96" s="118">
        <v>0</v>
      </c>
      <c r="G96" s="97">
        <f t="shared" si="7"/>
        <v>0</v>
      </c>
      <c r="H96" s="161"/>
      <c r="I96" s="522" t="s">
        <v>299</v>
      </c>
      <c r="J96" s="98" t="str">
        <f>VLOOKUP(I96,Presupuesto!$B$11:$C$566,2,0)</f>
        <v>PASAJES (26100-00)</v>
      </c>
      <c r="K96" s="98" t="str">
        <f t="shared" si="8"/>
        <v>Gestión Tecnologías de Información y Comunicación</v>
      </c>
      <c r="L96" s="98" t="s">
        <v>411</v>
      </c>
    </row>
    <row r="97" spans="3:12" hidden="1">
      <c r="C97" s="99" t="s">
        <v>416</v>
      </c>
      <c r="D97" s="557"/>
      <c r="E97" s="151">
        <v>0</v>
      </c>
      <c r="F97" s="118">
        <v>0</v>
      </c>
      <c r="G97" s="97">
        <f t="shared" si="7"/>
        <v>0</v>
      </c>
      <c r="H97" s="161"/>
      <c r="I97" s="98" t="s">
        <v>820</v>
      </c>
      <c r="J97" s="98" t="str">
        <f>VLOOKUP(I97,Presupuesto!$B$11:$C$566,2,0)</f>
        <v>PRODUCTOS PAPEL Y CARTON</v>
      </c>
      <c r="K97" s="98" t="str">
        <f t="shared" si="8"/>
        <v>Gestión Tecnologías de Información y Comunicación</v>
      </c>
      <c r="L97" s="98" t="s">
        <v>411</v>
      </c>
    </row>
    <row r="98" spans="3:12">
      <c r="C98" s="99" t="s">
        <v>51</v>
      </c>
      <c r="D98" s="557"/>
      <c r="E98" s="200">
        <v>1</v>
      </c>
      <c r="F98" s="100">
        <v>12000</v>
      </c>
      <c r="G98" s="97">
        <f t="shared" si="7"/>
        <v>12000</v>
      </c>
      <c r="H98" s="161" t="s">
        <v>128</v>
      </c>
      <c r="I98" s="98" t="s">
        <v>814</v>
      </c>
      <c r="J98" s="98" t="str">
        <f>VLOOKUP(I98,Presupuesto!$B$11:$C$566,2,0)</f>
        <v>PAPEL DE ESCRITORIO</v>
      </c>
      <c r="K98" s="98" t="s">
        <v>1362</v>
      </c>
      <c r="L98" s="98" t="s">
        <v>411</v>
      </c>
    </row>
    <row r="99" spans="3:12" hidden="1">
      <c r="C99" s="99" t="s">
        <v>122</v>
      </c>
      <c r="D99" s="557"/>
      <c r="E99" s="200">
        <f>D93/12</f>
        <v>0</v>
      </c>
      <c r="F99" s="100">
        <v>0</v>
      </c>
      <c r="G99" s="97">
        <f t="shared" si="7"/>
        <v>0</v>
      </c>
      <c r="H99" s="161"/>
      <c r="I99" s="98" t="s">
        <v>941</v>
      </c>
      <c r="J99" s="98" t="str">
        <f>VLOOKUP(I99,Presupuesto!$B$11:$C$566,2,0)</f>
        <v>UTILES DE ESCRITORIO, OFICINA Y ENSE¥ANZA</v>
      </c>
      <c r="K99" s="98" t="str">
        <f t="shared" si="8"/>
        <v>Gestión Tecnologías de Información y Comunicación</v>
      </c>
      <c r="L99" s="98" t="s">
        <v>411</v>
      </c>
    </row>
    <row r="100" spans="3:12" hidden="1">
      <c r="C100" s="99" t="s">
        <v>34</v>
      </c>
      <c r="D100" s="557"/>
      <c r="E100" s="200">
        <f>D93/12</f>
        <v>0</v>
      </c>
      <c r="F100" s="100">
        <v>0</v>
      </c>
      <c r="G100" s="97">
        <f t="shared" si="7"/>
        <v>0</v>
      </c>
      <c r="H100" s="161"/>
      <c r="I100" s="98" t="s">
        <v>941</v>
      </c>
      <c r="J100" s="98" t="str">
        <f>VLOOKUP(I100,Presupuesto!$B$11:$C$566,2,0)</f>
        <v>UTILES DE ESCRITORIO, OFICINA Y ENSE¥ANZA</v>
      </c>
      <c r="K100" s="98" t="str">
        <f t="shared" si="8"/>
        <v>Gestión Tecnologías de Información y Comunicación</v>
      </c>
      <c r="L100" s="98" t="s">
        <v>411</v>
      </c>
    </row>
    <row r="101" spans="3:12">
      <c r="C101" s="109" t="s">
        <v>52</v>
      </c>
      <c r="D101" s="557"/>
      <c r="E101" s="212">
        <v>1</v>
      </c>
      <c r="F101" s="119">
        <v>1361</v>
      </c>
      <c r="G101" s="97">
        <f t="shared" si="7"/>
        <v>1361</v>
      </c>
      <c r="H101" s="161" t="s">
        <v>128</v>
      </c>
      <c r="I101" s="98" t="s">
        <v>716</v>
      </c>
      <c r="J101" s="98" t="str">
        <f>VLOOKUP(I101,Presupuesto!$B$11:$C$566,2,0)</f>
        <v>SERVICIOS DE IMPRENTA PUBLIC.Y REPRODUCCION</v>
      </c>
      <c r="K101" s="98" t="s">
        <v>1362</v>
      </c>
      <c r="L101" s="98" t="s">
        <v>393</v>
      </c>
    </row>
    <row r="102" spans="3:12" ht="15.75" hidden="1" thickBot="1">
      <c r="C102" s="216" t="s">
        <v>429</v>
      </c>
      <c r="D102" s="217">
        <v>0</v>
      </c>
      <c r="E102" s="331">
        <v>0</v>
      </c>
      <c r="F102" s="104">
        <v>0</v>
      </c>
      <c r="G102" s="105">
        <f>D102*E102*F102</f>
        <v>0</v>
      </c>
      <c r="H102" s="332"/>
      <c r="I102" s="333" t="s">
        <v>300</v>
      </c>
      <c r="J102" s="106" t="str">
        <f>VLOOKUP(I102,Presupuesto!$B$11:$C$566,2,0)</f>
        <v>VIATICOS (26200-00)</v>
      </c>
      <c r="K102" s="334" t="str">
        <f t="shared" si="8"/>
        <v>Gestión Tecnologías de Información y Comunicación</v>
      </c>
      <c r="L102" s="334" t="s">
        <v>411</v>
      </c>
    </row>
    <row r="103" spans="3:12">
      <c r="C103" s="93"/>
      <c r="E103" s="112"/>
      <c r="F103" s="112"/>
      <c r="G103" s="112"/>
      <c r="H103" s="174"/>
      <c r="I103" s="112"/>
      <c r="J103" s="112"/>
      <c r="K103" s="112"/>
    </row>
    <row r="104" spans="3:12" ht="15.75" thickBot="1"/>
    <row r="105" spans="3:12" ht="15.75" thickBot="1">
      <c r="C105" s="29" t="s">
        <v>43</v>
      </c>
      <c r="D105" s="30">
        <f>SUM(G112:G121)</f>
        <v>100000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8" t="s">
        <v>1729</v>
      </c>
      <c r="E108" s="93"/>
      <c r="F108" s="93"/>
      <c r="G108" s="93"/>
      <c r="H108" s="76"/>
      <c r="I108" s="76"/>
      <c r="J108" s="76"/>
      <c r="K108" s="112"/>
    </row>
    <row r="109" spans="3:12" ht="18.75">
      <c r="C109" s="210" t="e">
        <f>#VALUE!</f>
        <v>#VALUE!</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130</v>
      </c>
      <c r="I111" s="128" t="s">
        <v>46</v>
      </c>
      <c r="J111" s="128" t="s">
        <v>131</v>
      </c>
      <c r="K111" s="128" t="s">
        <v>409</v>
      </c>
      <c r="L111" s="128" t="s">
        <v>410</v>
      </c>
    </row>
    <row r="112" spans="3:12" hidden="1">
      <c r="C112" s="326" t="s">
        <v>47</v>
      </c>
      <c r="D112" s="556"/>
      <c r="E112" s="327"/>
      <c r="F112" s="115">
        <v>0</v>
      </c>
      <c r="G112" s="328">
        <f t="shared" ref="G112:G120" si="9">E112*F112</f>
        <v>0</v>
      </c>
      <c r="H112" s="329"/>
      <c r="I112" s="116" t="s">
        <v>698</v>
      </c>
      <c r="J112" s="116" t="str">
        <f>VLOOKUP(I112,Presupuesto!$B$11:$C$566,2,0)</f>
        <v>SERVICIOS DE CAPACITACION.</v>
      </c>
      <c r="K112" s="330" t="s">
        <v>1512</v>
      </c>
      <c r="L112" s="116" t="s">
        <v>393</v>
      </c>
    </row>
    <row r="113" spans="3:12" hidden="1">
      <c r="C113" s="99" t="s">
        <v>48</v>
      </c>
      <c r="D113" s="557"/>
      <c r="E113" s="200">
        <f>D112</f>
        <v>0</v>
      </c>
      <c r="F113" s="100">
        <v>0</v>
      </c>
      <c r="G113" s="97">
        <f t="shared" si="9"/>
        <v>0</v>
      </c>
      <c r="H113" s="161"/>
      <c r="I113" s="98" t="s">
        <v>716</v>
      </c>
      <c r="J113" s="98" t="str">
        <f>VLOOKUP(I113,Presupuesto!$B$11:$C$566,2,0)</f>
        <v>SERVICIOS DE IMPRENTA PUBLIC.Y REPRODUCCION</v>
      </c>
      <c r="K113" s="98" t="str">
        <f>$K$112</f>
        <v>Gestión Tecnologías de Información y Comunicación</v>
      </c>
      <c r="L113" s="98" t="s">
        <v>411</v>
      </c>
    </row>
    <row r="114" spans="3:12">
      <c r="C114" s="99" t="s">
        <v>49</v>
      </c>
      <c r="D114" s="557"/>
      <c r="E114" s="200">
        <v>2</v>
      </c>
      <c r="F114" s="100">
        <v>50000</v>
      </c>
      <c r="G114" s="97">
        <f t="shared" si="9"/>
        <v>100000</v>
      </c>
      <c r="H114" s="161" t="s">
        <v>128</v>
      </c>
      <c r="I114" s="98" t="s">
        <v>791</v>
      </c>
      <c r="J114" s="98" t="str">
        <f>VLOOKUP(I114,Presupuesto!$B$11:$C$566,2,0)</f>
        <v>ALIMENTOS B EBIDAS PARA PERSONAS</v>
      </c>
      <c r="K114" s="98" t="s">
        <v>1363</v>
      </c>
      <c r="L114" s="98" t="s">
        <v>411</v>
      </c>
    </row>
    <row r="115" spans="3:12" hidden="1">
      <c r="C115" s="99" t="s">
        <v>50</v>
      </c>
      <c r="D115" s="557"/>
      <c r="E115" s="151">
        <v>0</v>
      </c>
      <c r="F115" s="118">
        <v>0</v>
      </c>
      <c r="G115" s="97">
        <f t="shared" si="9"/>
        <v>0</v>
      </c>
      <c r="H115" s="161"/>
      <c r="I115" s="522" t="s">
        <v>299</v>
      </c>
      <c r="J115" s="98" t="str">
        <f>VLOOKUP(I115,Presupuesto!$B$11:$C$566,2,0)</f>
        <v>PASAJES (26100-00)</v>
      </c>
      <c r="K115" s="98" t="str">
        <f t="shared" ref="K115:K121" si="10">$K$112</f>
        <v>Gestión Tecnologías de Información y Comunicación</v>
      </c>
      <c r="L115" s="98" t="s">
        <v>411</v>
      </c>
    </row>
    <row r="116" spans="3:12" hidden="1">
      <c r="C116" s="99" t="s">
        <v>416</v>
      </c>
      <c r="D116" s="557"/>
      <c r="E116" s="151">
        <v>0</v>
      </c>
      <c r="F116" s="118">
        <v>0</v>
      </c>
      <c r="G116" s="97">
        <f t="shared" si="9"/>
        <v>0</v>
      </c>
      <c r="H116" s="161"/>
      <c r="I116" s="98" t="s">
        <v>820</v>
      </c>
      <c r="J116" s="98" t="str">
        <f>VLOOKUP(I116,Presupuesto!$B$11:$C$566,2,0)</f>
        <v>PRODUCTOS PAPEL Y CARTON</v>
      </c>
      <c r="K116" s="98" t="str">
        <f t="shared" si="10"/>
        <v>Gestión Tecnologías de Información y Comunicación</v>
      </c>
      <c r="L116" s="98" t="s">
        <v>411</v>
      </c>
    </row>
    <row r="117" spans="3:12" hidden="1">
      <c r="C117" s="99" t="s">
        <v>51</v>
      </c>
      <c r="D117" s="557"/>
      <c r="E117" s="200">
        <f>(D112*25)/500</f>
        <v>0</v>
      </c>
      <c r="F117" s="100">
        <v>0</v>
      </c>
      <c r="G117" s="97">
        <f t="shared" si="9"/>
        <v>0</v>
      </c>
      <c r="H117" s="161"/>
      <c r="I117" s="98" t="s">
        <v>820</v>
      </c>
      <c r="J117" s="98" t="str">
        <f>VLOOKUP(I117,Presupuesto!$B$11:$C$566,2,0)</f>
        <v>PRODUCTOS PAPEL Y CARTON</v>
      </c>
      <c r="K117" s="98" t="str">
        <f t="shared" si="10"/>
        <v>Gestión Tecnologías de Información y Comunicación</v>
      </c>
      <c r="L117" s="98" t="s">
        <v>411</v>
      </c>
    </row>
    <row r="118" spans="3:12" hidden="1">
      <c r="C118" s="99" t="s">
        <v>122</v>
      </c>
      <c r="D118" s="557"/>
      <c r="E118" s="200">
        <f>D112/12</f>
        <v>0</v>
      </c>
      <c r="F118" s="100">
        <v>0</v>
      </c>
      <c r="G118" s="97">
        <f t="shared" si="9"/>
        <v>0</v>
      </c>
      <c r="H118" s="161"/>
      <c r="I118" s="98" t="s">
        <v>941</v>
      </c>
      <c r="J118" s="98" t="str">
        <f>VLOOKUP(I118,Presupuesto!$B$11:$C$566,2,0)</f>
        <v>UTILES DE ESCRITORIO, OFICINA Y ENSE¥ANZA</v>
      </c>
      <c r="K118" s="98" t="str">
        <f t="shared" si="10"/>
        <v>Gestión Tecnologías de Información y Comunicación</v>
      </c>
      <c r="L118" s="98" t="s">
        <v>411</v>
      </c>
    </row>
    <row r="119" spans="3:12" hidden="1">
      <c r="C119" s="99" t="s">
        <v>34</v>
      </c>
      <c r="D119" s="557"/>
      <c r="E119" s="200">
        <f>D112/12</f>
        <v>0</v>
      </c>
      <c r="F119" s="100">
        <v>0</v>
      </c>
      <c r="G119" s="97">
        <f t="shared" si="9"/>
        <v>0</v>
      </c>
      <c r="H119" s="161"/>
      <c r="I119" s="98" t="s">
        <v>941</v>
      </c>
      <c r="J119" s="98" t="str">
        <f>VLOOKUP(I119,Presupuesto!$B$11:$C$566,2,0)</f>
        <v>UTILES DE ESCRITORIO, OFICINA Y ENSE¥ANZA</v>
      </c>
      <c r="K119" s="98" t="str">
        <f t="shared" si="10"/>
        <v>Gestión Tecnologías de Información y Comunicación</v>
      </c>
      <c r="L119" s="98" t="s">
        <v>411</v>
      </c>
    </row>
    <row r="120" spans="3:12" hidden="1">
      <c r="C120" s="109" t="s">
        <v>52</v>
      </c>
      <c r="D120" s="557"/>
      <c r="E120" s="212">
        <v>0</v>
      </c>
      <c r="F120" s="119">
        <v>0</v>
      </c>
      <c r="G120" s="97">
        <f t="shared" si="9"/>
        <v>0</v>
      </c>
      <c r="H120" s="161"/>
      <c r="I120" s="98" t="s">
        <v>941</v>
      </c>
      <c r="J120" s="98" t="str">
        <f>VLOOKUP(I120,Presupuesto!$B$11:$C$566,2,0)</f>
        <v>UTILES DE ESCRITORIO, OFICINA Y ENSE¥ANZA</v>
      </c>
      <c r="K120" s="98" t="str">
        <f t="shared" si="10"/>
        <v>Gestión Tecnologías de Información y Comunicación</v>
      </c>
      <c r="L120" s="98" t="s">
        <v>411</v>
      </c>
    </row>
    <row r="121" spans="3:12" ht="15.75" hidden="1" thickBot="1">
      <c r="C121" s="216" t="s">
        <v>429</v>
      </c>
      <c r="D121" s="217">
        <v>0</v>
      </c>
      <c r="E121" s="331">
        <v>0</v>
      </c>
      <c r="F121" s="104">
        <v>0</v>
      </c>
      <c r="G121" s="105">
        <f>D121*E121*F121</f>
        <v>0</v>
      </c>
      <c r="H121" s="332"/>
      <c r="I121" s="333" t="s">
        <v>300</v>
      </c>
      <c r="J121" s="106" t="str">
        <f>VLOOKUP(I121,Presupuesto!$B$11:$C$566,2,0)</f>
        <v>VIATICOS (26200-00)</v>
      </c>
      <c r="K121" s="334" t="str">
        <f t="shared" si="10"/>
        <v>Gestión Tecnologías de Información y Comunicación</v>
      </c>
      <c r="L121" s="334" t="s">
        <v>411</v>
      </c>
    </row>
    <row r="124" spans="3:12" ht="15.75" hidden="1" thickBot="1">
      <c r="C124" s="29" t="s">
        <v>43</v>
      </c>
      <c r="D124" s="30">
        <f>SUM(G131:G140)</f>
        <v>0</v>
      </c>
      <c r="E124" s="93"/>
      <c r="F124" s="93"/>
      <c r="G124" s="93"/>
      <c r="H124" s="76"/>
      <c r="I124" s="76"/>
      <c r="J124" s="76"/>
      <c r="K124" s="112"/>
    </row>
    <row r="125" spans="3:12" hidden="1">
      <c r="C125" s="70"/>
      <c r="D125" s="31"/>
      <c r="E125" s="93"/>
      <c r="F125" s="93"/>
      <c r="G125" s="93"/>
      <c r="H125" s="76"/>
      <c r="I125" s="76"/>
      <c r="J125" s="76"/>
      <c r="K125" s="112"/>
    </row>
    <row r="126" spans="3:12" hidden="1">
      <c r="C126" s="70"/>
      <c r="D126" s="31"/>
      <c r="E126" s="93"/>
      <c r="F126" s="93"/>
      <c r="G126" s="93"/>
      <c r="H126" s="76"/>
      <c r="I126" s="76"/>
      <c r="J126" s="76"/>
      <c r="K126" s="112"/>
    </row>
    <row r="127" spans="3:12" ht="15.75" hidden="1">
      <c r="C127" s="202" t="s">
        <v>391</v>
      </c>
      <c r="D127" s="368"/>
      <c r="E127" s="93"/>
      <c r="F127" s="93"/>
      <c r="G127" s="93"/>
      <c r="H127" s="76"/>
      <c r="I127" s="76"/>
      <c r="J127" s="76"/>
      <c r="K127" s="112"/>
    </row>
    <row r="128" spans="3:12" ht="18.75" hidden="1">
      <c r="C128" s="210" t="e">
        <f>#VALUE!</f>
        <v>#VALUE!</v>
      </c>
      <c r="D128" s="31"/>
      <c r="E128" s="93"/>
      <c r="F128" s="93"/>
      <c r="G128" s="93"/>
      <c r="H128" s="76"/>
      <c r="I128" s="76"/>
      <c r="J128" s="76"/>
      <c r="K128" s="112"/>
    </row>
    <row r="129" spans="3:12" ht="15.75" hidden="1" thickBot="1">
      <c r="C129" s="70"/>
      <c r="D129" s="31"/>
      <c r="E129" s="93"/>
      <c r="F129" s="93"/>
      <c r="G129" s="93"/>
      <c r="H129" s="76"/>
      <c r="I129" s="76"/>
      <c r="J129" s="76"/>
      <c r="K129" s="112"/>
    </row>
    <row r="130" spans="3:12" ht="30.75" hidden="1" thickBot="1">
      <c r="C130" s="126" t="s">
        <v>44</v>
      </c>
      <c r="D130" s="129" t="s">
        <v>45</v>
      </c>
      <c r="E130" s="128" t="s">
        <v>55</v>
      </c>
      <c r="F130" s="128" t="s">
        <v>57</v>
      </c>
      <c r="G130" s="127" t="s">
        <v>27</v>
      </c>
      <c r="H130" s="133" t="s">
        <v>130</v>
      </c>
      <c r="I130" s="128" t="s">
        <v>46</v>
      </c>
      <c r="J130" s="128" t="s">
        <v>131</v>
      </c>
      <c r="K130" s="128" t="s">
        <v>409</v>
      </c>
      <c r="L130" s="128" t="s">
        <v>410</v>
      </c>
    </row>
    <row r="131" spans="3:12" hidden="1">
      <c r="C131" s="326" t="s">
        <v>47</v>
      </c>
      <c r="D131" s="556"/>
      <c r="E131" s="327"/>
      <c r="F131" s="115">
        <v>30000</v>
      </c>
      <c r="G131" s="328">
        <f t="shared" ref="G131:G139" si="11">E131*F131</f>
        <v>0</v>
      </c>
      <c r="H131" s="329"/>
      <c r="I131" s="116" t="s">
        <v>698</v>
      </c>
      <c r="J131" s="116" t="str">
        <f>VLOOKUP(I131,Presupuesto!$B$11:$C$566,2,0)</f>
        <v>SERVICIOS DE CAPACITACION.</v>
      </c>
      <c r="K131" s="330" t="s">
        <v>1512</v>
      </c>
      <c r="L131" s="116" t="s">
        <v>393</v>
      </c>
    </row>
    <row r="132" spans="3:12" hidden="1">
      <c r="C132" s="99" t="s">
        <v>48</v>
      </c>
      <c r="D132" s="557"/>
      <c r="E132" s="200">
        <f>D131</f>
        <v>0</v>
      </c>
      <c r="F132" s="100">
        <v>50</v>
      </c>
      <c r="G132" s="97">
        <f t="shared" si="11"/>
        <v>0</v>
      </c>
      <c r="H132" s="161"/>
      <c r="I132" s="98" t="s">
        <v>716</v>
      </c>
      <c r="J132" s="98" t="str">
        <f>VLOOKUP(I132,Presupuesto!$B$11:$C$566,2,0)</f>
        <v>SERVICIOS DE IMPRENTA PUBLIC.Y REPRODUCCION</v>
      </c>
      <c r="K132" s="98" t="str">
        <f>$K$131</f>
        <v>Gestión Tecnologías de Información y Comunicación</v>
      </c>
      <c r="L132" s="98" t="s">
        <v>411</v>
      </c>
    </row>
    <row r="133" spans="3:12" hidden="1">
      <c r="C133" s="99" t="s">
        <v>49</v>
      </c>
      <c r="D133" s="557"/>
      <c r="E133" s="200">
        <f>D131</f>
        <v>0</v>
      </c>
      <c r="F133" s="100">
        <v>150</v>
      </c>
      <c r="G133" s="97">
        <f t="shared" si="11"/>
        <v>0</v>
      </c>
      <c r="H133" s="161"/>
      <c r="I133" s="98" t="s">
        <v>791</v>
      </c>
      <c r="J133" s="98" t="str">
        <f>VLOOKUP(I133,Presupuesto!$B$11:$C$566,2,0)</f>
        <v>ALIMENTOS B EBIDAS PARA PERSONAS</v>
      </c>
      <c r="K133" s="98" t="str">
        <f t="shared" ref="K133:K140" si="12">$K$131</f>
        <v>Gestión Tecnologías de Información y Comunicación</v>
      </c>
      <c r="L133" s="98" t="s">
        <v>395</v>
      </c>
    </row>
    <row r="134" spans="3:12" hidden="1">
      <c r="C134" s="99" t="s">
        <v>50</v>
      </c>
      <c r="D134" s="557"/>
      <c r="E134" s="151">
        <v>0</v>
      </c>
      <c r="F134" s="118">
        <v>10000</v>
      </c>
      <c r="G134" s="97">
        <f t="shared" si="11"/>
        <v>0</v>
      </c>
      <c r="H134" s="161"/>
      <c r="I134" s="321" t="s">
        <v>299</v>
      </c>
      <c r="J134" s="98" t="str">
        <f>VLOOKUP(I134,Presupuesto!$B$11:$C$566,2,0)</f>
        <v>PASAJES (26100-00)</v>
      </c>
      <c r="K134" s="98" t="str">
        <f t="shared" si="12"/>
        <v>Gestión Tecnologías de Información y Comunicación</v>
      </c>
      <c r="L134" s="98" t="s">
        <v>411</v>
      </c>
    </row>
    <row r="135" spans="3:12" hidden="1">
      <c r="C135" s="99" t="s">
        <v>416</v>
      </c>
      <c r="D135" s="557"/>
      <c r="E135" s="151">
        <v>0</v>
      </c>
      <c r="F135" s="118">
        <v>250</v>
      </c>
      <c r="G135" s="97">
        <f t="shared" si="11"/>
        <v>0</v>
      </c>
      <c r="H135" s="161"/>
      <c r="I135" s="98" t="s">
        <v>820</v>
      </c>
      <c r="J135" s="98" t="str">
        <f>VLOOKUP(I135,Presupuesto!$B$11:$C$566,2,0)</f>
        <v>PRODUCTOS PAPEL Y CARTON</v>
      </c>
      <c r="K135" s="98" t="str">
        <f t="shared" si="12"/>
        <v>Gestión Tecnologías de Información y Comunicación</v>
      </c>
      <c r="L135" s="98" t="s">
        <v>411</v>
      </c>
    </row>
    <row r="136" spans="3:12" hidden="1">
      <c r="C136" s="99" t="s">
        <v>51</v>
      </c>
      <c r="D136" s="557"/>
      <c r="E136" s="200">
        <f>(D131*25)/500</f>
        <v>0</v>
      </c>
      <c r="F136" s="100">
        <v>85</v>
      </c>
      <c r="G136" s="97">
        <f t="shared" si="11"/>
        <v>0</v>
      </c>
      <c r="H136" s="161"/>
      <c r="I136" s="98" t="s">
        <v>820</v>
      </c>
      <c r="J136" s="98" t="str">
        <f>VLOOKUP(I136,Presupuesto!$B$11:$C$566,2,0)</f>
        <v>PRODUCTOS PAPEL Y CARTON</v>
      </c>
      <c r="K136" s="98" t="str">
        <f t="shared" si="12"/>
        <v>Gestión Tecnologías de Información y Comunicación</v>
      </c>
      <c r="L136" s="98" t="s">
        <v>411</v>
      </c>
    </row>
    <row r="137" spans="3:12" hidden="1">
      <c r="C137" s="99" t="s">
        <v>122</v>
      </c>
      <c r="D137" s="557"/>
      <c r="E137" s="200">
        <f>D131/12</f>
        <v>0</v>
      </c>
      <c r="F137" s="100">
        <v>36</v>
      </c>
      <c r="G137" s="97">
        <f t="shared" si="11"/>
        <v>0</v>
      </c>
      <c r="H137" s="161"/>
      <c r="I137" s="98" t="s">
        <v>941</v>
      </c>
      <c r="J137" s="98" t="str">
        <f>VLOOKUP(I137,Presupuesto!$B$11:$C$566,2,0)</f>
        <v>UTILES DE ESCRITORIO, OFICINA Y ENSE¥ANZA</v>
      </c>
      <c r="K137" s="98" t="str">
        <f t="shared" si="12"/>
        <v>Gestión Tecnologías de Información y Comunicación</v>
      </c>
      <c r="L137" s="98" t="s">
        <v>411</v>
      </c>
    </row>
    <row r="138" spans="3:12" hidden="1">
      <c r="C138" s="99" t="s">
        <v>34</v>
      </c>
      <c r="D138" s="557"/>
      <c r="E138" s="200">
        <f>D131/12</f>
        <v>0</v>
      </c>
      <c r="F138" s="100">
        <v>80</v>
      </c>
      <c r="G138" s="97">
        <f t="shared" si="11"/>
        <v>0</v>
      </c>
      <c r="H138" s="161"/>
      <c r="I138" s="98" t="s">
        <v>941</v>
      </c>
      <c r="J138" s="98" t="str">
        <f>VLOOKUP(I138,Presupuesto!$B$11:$C$566,2,0)</f>
        <v>UTILES DE ESCRITORIO, OFICINA Y ENSE¥ANZA</v>
      </c>
      <c r="K138" s="98" t="str">
        <f t="shared" si="12"/>
        <v>Gestión Tecnologías de Información y Comunicación</v>
      </c>
      <c r="L138" s="98" t="s">
        <v>411</v>
      </c>
    </row>
    <row r="139" spans="3:12" hidden="1">
      <c r="C139" s="109" t="s">
        <v>52</v>
      </c>
      <c r="D139" s="557"/>
      <c r="E139" s="212">
        <v>0</v>
      </c>
      <c r="F139" s="119">
        <v>25</v>
      </c>
      <c r="G139" s="97">
        <f t="shared" si="11"/>
        <v>0</v>
      </c>
      <c r="H139" s="161"/>
      <c r="I139" s="98" t="s">
        <v>941</v>
      </c>
      <c r="J139" s="98" t="str">
        <f>VLOOKUP(I139,Presupuesto!$B$11:$C$566,2,0)</f>
        <v>UTILES DE ESCRITORIO, OFICINA Y ENSE¥ANZA</v>
      </c>
      <c r="K139" s="98" t="str">
        <f t="shared" si="12"/>
        <v>Gestión Tecnologías de Información y Comunicación</v>
      </c>
      <c r="L139" s="98" t="s">
        <v>411</v>
      </c>
    </row>
    <row r="140" spans="3:12" ht="15.75" hidden="1" thickBot="1">
      <c r="C140" s="216" t="s">
        <v>429</v>
      </c>
      <c r="D140" s="217">
        <v>0</v>
      </c>
      <c r="E140" s="331">
        <v>0</v>
      </c>
      <c r="F140" s="104">
        <f>HLOOKUP(C140,$AH$2:$BU$3,2,0)</f>
        <v>1150</v>
      </c>
      <c r="G140" s="105">
        <f>D140*E140*F140</f>
        <v>0</v>
      </c>
      <c r="H140" s="332"/>
      <c r="I140" s="333" t="s">
        <v>300</v>
      </c>
      <c r="J140" s="106" t="str">
        <f>VLOOKUP(I140,Presupuesto!$B$11:$C$566,2,0)</f>
        <v>VIATICOS (26200-00)</v>
      </c>
      <c r="K140" s="334" t="str">
        <f t="shared" si="12"/>
        <v>Gestión Tecnologías de Información y Comunicación</v>
      </c>
      <c r="L140" s="334" t="s">
        <v>411</v>
      </c>
    </row>
    <row r="141" spans="3:12" hidden="1">
      <c r="C141" s="93"/>
      <c r="E141" s="112"/>
      <c r="F141" s="112"/>
      <c r="G141" s="112"/>
      <c r="H141" s="174"/>
      <c r="I141" s="112"/>
      <c r="J141" s="112"/>
      <c r="K141" s="112"/>
    </row>
    <row r="142" spans="3:12" ht="15.75" hidden="1" thickBot="1"/>
    <row r="143" spans="3:12" ht="15.75" hidden="1" thickBot="1">
      <c r="C143" s="29" t="s">
        <v>43</v>
      </c>
      <c r="D143" s="30">
        <f>SUM(G150:G159)</f>
        <v>0</v>
      </c>
      <c r="E143" s="93"/>
      <c r="F143" s="93"/>
      <c r="G143" s="93"/>
      <c r="H143" s="76"/>
      <c r="I143" s="76"/>
      <c r="J143" s="76"/>
      <c r="K143" s="112"/>
    </row>
    <row r="144" spans="3:12" hidden="1">
      <c r="C144" s="70"/>
      <c r="D144" s="31"/>
      <c r="E144" s="93"/>
      <c r="F144" s="93"/>
      <c r="G144" s="93"/>
      <c r="H144" s="76"/>
      <c r="I144" s="76"/>
      <c r="J144" s="76"/>
      <c r="K144" s="112"/>
    </row>
    <row r="145" spans="3:12" hidden="1">
      <c r="C145" s="70"/>
      <c r="D145" s="31"/>
      <c r="E145" s="93"/>
      <c r="F145" s="93"/>
      <c r="G145" s="93"/>
      <c r="H145" s="76"/>
      <c r="I145" s="76"/>
      <c r="J145" s="76"/>
      <c r="K145" s="112"/>
    </row>
    <row r="146" spans="3:12" ht="15.75" hidden="1">
      <c r="C146" s="202" t="s">
        <v>391</v>
      </c>
      <c r="D146" s="368"/>
      <c r="E146" s="93"/>
      <c r="F146" s="93"/>
      <c r="G146" s="93"/>
      <c r="H146" s="76"/>
      <c r="I146" s="76"/>
      <c r="J146" s="76"/>
      <c r="K146" s="112"/>
    </row>
    <row r="147" spans="3:12" ht="18.75" hidden="1">
      <c r="C147" s="210" t="e">
        <f>#VALUE!</f>
        <v>#VALUE!</v>
      </c>
      <c r="D147" s="31"/>
      <c r="E147" s="93"/>
      <c r="F147" s="93"/>
      <c r="G147" s="93"/>
      <c r="H147" s="76"/>
      <c r="I147" s="76"/>
      <c r="J147" s="76"/>
      <c r="K147" s="112"/>
    </row>
    <row r="148" spans="3:12" ht="15.75" hidden="1" thickBot="1">
      <c r="C148" s="70"/>
      <c r="D148" s="31"/>
      <c r="E148" s="93"/>
      <c r="F148" s="93"/>
      <c r="G148" s="93"/>
      <c r="H148" s="76"/>
      <c r="I148" s="76"/>
      <c r="J148" s="76"/>
      <c r="K148" s="112"/>
    </row>
    <row r="149" spans="3:12" ht="30.75" hidden="1" thickBot="1">
      <c r="C149" s="126" t="s">
        <v>44</v>
      </c>
      <c r="D149" s="129" t="s">
        <v>45</v>
      </c>
      <c r="E149" s="128" t="s">
        <v>55</v>
      </c>
      <c r="F149" s="128" t="s">
        <v>57</v>
      </c>
      <c r="G149" s="127" t="s">
        <v>27</v>
      </c>
      <c r="H149" s="133" t="s">
        <v>130</v>
      </c>
      <c r="I149" s="128" t="s">
        <v>46</v>
      </c>
      <c r="J149" s="128" t="s">
        <v>131</v>
      </c>
      <c r="K149" s="128" t="s">
        <v>409</v>
      </c>
      <c r="L149" s="128" t="s">
        <v>410</v>
      </c>
    </row>
    <row r="150" spans="3:12" hidden="1">
      <c r="C150" s="326" t="s">
        <v>47</v>
      </c>
      <c r="D150" s="556"/>
      <c r="E150" s="327"/>
      <c r="F150" s="115">
        <v>30000</v>
      </c>
      <c r="G150" s="328">
        <f t="shared" ref="G150:G158" si="13">E150*F150</f>
        <v>0</v>
      </c>
      <c r="H150" s="329"/>
      <c r="I150" s="116" t="s">
        <v>698</v>
      </c>
      <c r="J150" s="116" t="str">
        <f>VLOOKUP(I150,Presupuesto!$B$11:$C$566,2,0)</f>
        <v>SERVICIOS DE CAPACITACION.</v>
      </c>
      <c r="K150" s="330" t="s">
        <v>1512</v>
      </c>
      <c r="L150" s="116" t="s">
        <v>393</v>
      </c>
    </row>
    <row r="151" spans="3:12" hidden="1">
      <c r="C151" s="99" t="s">
        <v>48</v>
      </c>
      <c r="D151" s="557"/>
      <c r="E151" s="200">
        <f>D150</f>
        <v>0</v>
      </c>
      <c r="F151" s="100">
        <v>50</v>
      </c>
      <c r="G151" s="97">
        <f t="shared" si="13"/>
        <v>0</v>
      </c>
      <c r="H151" s="161"/>
      <c r="I151" s="98" t="s">
        <v>716</v>
      </c>
      <c r="J151" s="98" t="str">
        <f>VLOOKUP(I151,Presupuesto!$B$11:$C$566,2,0)</f>
        <v>SERVICIOS DE IMPRENTA PUBLIC.Y REPRODUCCION</v>
      </c>
      <c r="K151" s="98" t="str">
        <f>$K$150</f>
        <v>Gestión Tecnologías de Información y Comunicación</v>
      </c>
      <c r="L151" s="98" t="s">
        <v>411</v>
      </c>
    </row>
    <row r="152" spans="3:12" hidden="1">
      <c r="C152" s="99" t="s">
        <v>49</v>
      </c>
      <c r="D152" s="557"/>
      <c r="E152" s="200">
        <f>D150</f>
        <v>0</v>
      </c>
      <c r="F152" s="100">
        <v>150</v>
      </c>
      <c r="G152" s="97">
        <f t="shared" si="13"/>
        <v>0</v>
      </c>
      <c r="H152" s="161"/>
      <c r="I152" s="98" t="s">
        <v>791</v>
      </c>
      <c r="J152" s="98" t="str">
        <f>VLOOKUP(I152,Presupuesto!$B$11:$C$566,2,0)</f>
        <v>ALIMENTOS B EBIDAS PARA PERSONAS</v>
      </c>
      <c r="K152" s="98" t="str">
        <f t="shared" ref="K152:K159" si="14">$K$150</f>
        <v>Gestión Tecnologías de Información y Comunicación</v>
      </c>
      <c r="L152" s="98" t="s">
        <v>395</v>
      </c>
    </row>
    <row r="153" spans="3:12" hidden="1">
      <c r="C153" s="99" t="s">
        <v>50</v>
      </c>
      <c r="D153" s="557"/>
      <c r="E153" s="151">
        <v>0</v>
      </c>
      <c r="F153" s="118">
        <v>10000</v>
      </c>
      <c r="G153" s="97">
        <f t="shared" si="13"/>
        <v>0</v>
      </c>
      <c r="H153" s="161"/>
      <c r="I153" s="321" t="s">
        <v>299</v>
      </c>
      <c r="J153" s="98" t="str">
        <f>VLOOKUP(I153,Presupuesto!$B$11:$C$566,2,0)</f>
        <v>PASAJES (26100-00)</v>
      </c>
      <c r="K153" s="98" t="str">
        <f t="shared" si="14"/>
        <v>Gestión Tecnologías de Información y Comunicación</v>
      </c>
      <c r="L153" s="98" t="s">
        <v>411</v>
      </c>
    </row>
    <row r="154" spans="3:12" hidden="1">
      <c r="C154" s="99" t="s">
        <v>416</v>
      </c>
      <c r="D154" s="557"/>
      <c r="E154" s="151">
        <v>0</v>
      </c>
      <c r="F154" s="118">
        <v>250</v>
      </c>
      <c r="G154" s="97">
        <f t="shared" si="13"/>
        <v>0</v>
      </c>
      <c r="H154" s="161"/>
      <c r="I154" s="98" t="s">
        <v>820</v>
      </c>
      <c r="J154" s="98" t="str">
        <f>VLOOKUP(I154,Presupuesto!$B$11:$C$566,2,0)</f>
        <v>PRODUCTOS PAPEL Y CARTON</v>
      </c>
      <c r="K154" s="98" t="str">
        <f t="shared" si="14"/>
        <v>Gestión Tecnologías de Información y Comunicación</v>
      </c>
      <c r="L154" s="98" t="s">
        <v>411</v>
      </c>
    </row>
    <row r="155" spans="3:12" hidden="1">
      <c r="C155" s="99" t="s">
        <v>51</v>
      </c>
      <c r="D155" s="557"/>
      <c r="E155" s="200">
        <f>(D150*25)/500</f>
        <v>0</v>
      </c>
      <c r="F155" s="100">
        <v>85</v>
      </c>
      <c r="G155" s="97">
        <f t="shared" si="13"/>
        <v>0</v>
      </c>
      <c r="H155" s="161"/>
      <c r="I155" s="98" t="s">
        <v>820</v>
      </c>
      <c r="J155" s="98" t="str">
        <f>VLOOKUP(I155,Presupuesto!$B$11:$C$566,2,0)</f>
        <v>PRODUCTOS PAPEL Y CARTON</v>
      </c>
      <c r="K155" s="98" t="str">
        <f t="shared" si="14"/>
        <v>Gestión Tecnologías de Información y Comunicación</v>
      </c>
      <c r="L155" s="98" t="s">
        <v>411</v>
      </c>
    </row>
    <row r="156" spans="3:12" hidden="1">
      <c r="C156" s="99" t="s">
        <v>122</v>
      </c>
      <c r="D156" s="557"/>
      <c r="E156" s="200">
        <f>D150/12</f>
        <v>0</v>
      </c>
      <c r="F156" s="100">
        <v>36</v>
      </c>
      <c r="G156" s="97">
        <f t="shared" si="13"/>
        <v>0</v>
      </c>
      <c r="H156" s="161"/>
      <c r="I156" s="98" t="s">
        <v>941</v>
      </c>
      <c r="J156" s="98" t="str">
        <f>VLOOKUP(I156,Presupuesto!$B$11:$C$566,2,0)</f>
        <v>UTILES DE ESCRITORIO, OFICINA Y ENSE¥ANZA</v>
      </c>
      <c r="K156" s="98" t="str">
        <f t="shared" si="14"/>
        <v>Gestión Tecnologías de Información y Comunicación</v>
      </c>
      <c r="L156" s="98" t="s">
        <v>411</v>
      </c>
    </row>
    <row r="157" spans="3:12" hidden="1">
      <c r="C157" s="99" t="s">
        <v>34</v>
      </c>
      <c r="D157" s="557"/>
      <c r="E157" s="200">
        <f>D150/12</f>
        <v>0</v>
      </c>
      <c r="F157" s="100">
        <v>80</v>
      </c>
      <c r="G157" s="97">
        <f t="shared" si="13"/>
        <v>0</v>
      </c>
      <c r="H157" s="161"/>
      <c r="I157" s="98" t="s">
        <v>941</v>
      </c>
      <c r="J157" s="98" t="str">
        <f>VLOOKUP(I157,Presupuesto!$B$11:$C$566,2,0)</f>
        <v>UTILES DE ESCRITORIO, OFICINA Y ENSE¥ANZA</v>
      </c>
      <c r="K157" s="98" t="str">
        <f t="shared" si="14"/>
        <v>Gestión Tecnologías de Información y Comunicación</v>
      </c>
      <c r="L157" s="98" t="s">
        <v>411</v>
      </c>
    </row>
    <row r="158" spans="3:12" hidden="1">
      <c r="C158" s="109" t="s">
        <v>52</v>
      </c>
      <c r="D158" s="557"/>
      <c r="E158" s="212">
        <v>0</v>
      </c>
      <c r="F158" s="119">
        <v>25</v>
      </c>
      <c r="G158" s="97">
        <f t="shared" si="13"/>
        <v>0</v>
      </c>
      <c r="H158" s="161"/>
      <c r="I158" s="98" t="s">
        <v>941</v>
      </c>
      <c r="J158" s="98" t="str">
        <f>VLOOKUP(I158,Presupuesto!$B$11:$C$566,2,0)</f>
        <v>UTILES DE ESCRITORIO, OFICINA Y ENSE¥ANZA</v>
      </c>
      <c r="K158" s="98" t="str">
        <f t="shared" si="14"/>
        <v>Gestión Tecnologías de Información y Comunicación</v>
      </c>
      <c r="L158" s="98" t="s">
        <v>411</v>
      </c>
    </row>
    <row r="159" spans="3:12" ht="15.75" hidden="1" thickBot="1">
      <c r="C159" s="216" t="s">
        <v>429</v>
      </c>
      <c r="D159" s="217">
        <v>0</v>
      </c>
      <c r="E159" s="331">
        <v>0</v>
      </c>
      <c r="F159" s="104">
        <f>HLOOKUP(C159,$AH$2:$BU$3,2,0)</f>
        <v>1150</v>
      </c>
      <c r="G159" s="105">
        <f>D159*E159*F159</f>
        <v>0</v>
      </c>
      <c r="H159" s="332"/>
      <c r="I159" s="333" t="s">
        <v>300</v>
      </c>
      <c r="J159" s="106" t="str">
        <f>VLOOKUP(I159,Presupuesto!$B$11:$C$566,2,0)</f>
        <v>VIATICOS (26200-00)</v>
      </c>
      <c r="K159" s="334" t="str">
        <f t="shared" si="14"/>
        <v>Gestión Tecnologías de Información y Comunicación</v>
      </c>
      <c r="L159" s="334" t="s">
        <v>411</v>
      </c>
    </row>
    <row r="160" spans="3:12" hidden="1"/>
    <row r="161" spans="3:12" ht="15.75" hidden="1" thickBot="1"/>
    <row r="162" spans="3:12" ht="15.75" hidden="1" thickBot="1">
      <c r="C162" s="29" t="s">
        <v>43</v>
      </c>
      <c r="D162" s="30">
        <f>SUM(G169:G178)</f>
        <v>0</v>
      </c>
      <c r="E162" s="93"/>
      <c r="F162" s="93"/>
      <c r="G162" s="93"/>
      <c r="H162" s="76"/>
      <c r="I162" s="76"/>
      <c r="J162" s="76"/>
      <c r="K162" s="112"/>
    </row>
    <row r="163" spans="3:12" hidden="1">
      <c r="C163" s="70"/>
      <c r="D163" s="31"/>
      <c r="E163" s="93"/>
      <c r="F163" s="93"/>
      <c r="G163" s="93"/>
      <c r="H163" s="76"/>
      <c r="I163" s="76"/>
      <c r="J163" s="76"/>
      <c r="K163" s="112"/>
    </row>
    <row r="164" spans="3:12" hidden="1">
      <c r="C164" s="70"/>
      <c r="D164" s="31"/>
      <c r="E164" s="93"/>
      <c r="F164" s="93"/>
      <c r="G164" s="93"/>
      <c r="H164" s="76"/>
      <c r="I164" s="76"/>
      <c r="J164" s="76"/>
      <c r="K164" s="112"/>
    </row>
    <row r="165" spans="3:12" ht="15.75" hidden="1">
      <c r="C165" s="202" t="s">
        <v>391</v>
      </c>
      <c r="D165" s="368"/>
      <c r="E165" s="93"/>
      <c r="F165" s="93"/>
      <c r="G165" s="93"/>
      <c r="H165" s="76"/>
      <c r="I165" s="76"/>
      <c r="J165" s="76"/>
      <c r="K165" s="112"/>
    </row>
    <row r="166" spans="3:12" ht="18.75" hidden="1">
      <c r="C166" s="210" t="e">
        <f>#VALUE!</f>
        <v>#VALUE!</v>
      </c>
      <c r="D166" s="31"/>
      <c r="E166" s="93"/>
      <c r="F166" s="93"/>
      <c r="G166" s="93"/>
      <c r="H166" s="76"/>
      <c r="I166" s="76"/>
      <c r="J166" s="76"/>
      <c r="K166" s="112"/>
    </row>
    <row r="167" spans="3:12" ht="15.75" hidden="1" thickBot="1">
      <c r="C167" s="70"/>
      <c r="D167" s="31"/>
      <c r="E167" s="93"/>
      <c r="F167" s="93"/>
      <c r="G167" s="93"/>
      <c r="H167" s="76"/>
      <c r="I167" s="76"/>
      <c r="J167" s="76"/>
      <c r="K167" s="112"/>
    </row>
    <row r="168" spans="3:12" ht="30.75" hidden="1" thickBot="1">
      <c r="C168" s="126" t="s">
        <v>44</v>
      </c>
      <c r="D168" s="129" t="s">
        <v>45</v>
      </c>
      <c r="E168" s="128" t="s">
        <v>55</v>
      </c>
      <c r="F168" s="128" t="s">
        <v>57</v>
      </c>
      <c r="G168" s="127" t="s">
        <v>27</v>
      </c>
      <c r="H168" s="133" t="s">
        <v>130</v>
      </c>
      <c r="I168" s="128" t="s">
        <v>46</v>
      </c>
      <c r="J168" s="128" t="s">
        <v>131</v>
      </c>
      <c r="K168" s="128" t="s">
        <v>409</v>
      </c>
      <c r="L168" s="128" t="s">
        <v>410</v>
      </c>
    </row>
    <row r="169" spans="3:12" hidden="1">
      <c r="C169" s="326" t="s">
        <v>47</v>
      </c>
      <c r="D169" s="556"/>
      <c r="E169" s="327"/>
      <c r="F169" s="115">
        <v>30000</v>
      </c>
      <c r="G169" s="328">
        <f t="shared" ref="G169:G177" si="15">E169*F169</f>
        <v>0</v>
      </c>
      <c r="H169" s="329"/>
      <c r="I169" s="116" t="s">
        <v>698</v>
      </c>
      <c r="J169" s="116" t="str">
        <f>VLOOKUP(I169,Presupuesto!$B$11:$C$566,2,0)</f>
        <v>SERVICIOS DE CAPACITACION.</v>
      </c>
      <c r="K169" s="330" t="s">
        <v>1512</v>
      </c>
      <c r="L169" s="116" t="s">
        <v>393</v>
      </c>
    </row>
    <row r="170" spans="3:12" hidden="1">
      <c r="C170" s="99" t="s">
        <v>48</v>
      </c>
      <c r="D170" s="557"/>
      <c r="E170" s="200">
        <f>D169</f>
        <v>0</v>
      </c>
      <c r="F170" s="100">
        <v>50</v>
      </c>
      <c r="G170" s="97">
        <f t="shared" si="15"/>
        <v>0</v>
      </c>
      <c r="H170" s="161"/>
      <c r="I170" s="98" t="s">
        <v>716</v>
      </c>
      <c r="J170" s="98" t="str">
        <f>VLOOKUP(I170,Presupuesto!$B$11:$C$566,2,0)</f>
        <v>SERVICIOS DE IMPRENTA PUBLIC.Y REPRODUCCION</v>
      </c>
      <c r="K170" s="98" t="str">
        <f>$K$169</f>
        <v>Gestión Tecnologías de Información y Comunicación</v>
      </c>
      <c r="L170" s="98" t="s">
        <v>411</v>
      </c>
    </row>
    <row r="171" spans="3:12" hidden="1">
      <c r="C171" s="99" t="s">
        <v>49</v>
      </c>
      <c r="D171" s="557"/>
      <c r="E171" s="200">
        <f>D169</f>
        <v>0</v>
      </c>
      <c r="F171" s="100">
        <v>150</v>
      </c>
      <c r="G171" s="97">
        <f t="shared" si="15"/>
        <v>0</v>
      </c>
      <c r="H171" s="161"/>
      <c r="I171" s="98" t="s">
        <v>791</v>
      </c>
      <c r="J171" s="98" t="str">
        <f>VLOOKUP(I171,Presupuesto!$B$11:$C$566,2,0)</f>
        <v>ALIMENTOS B EBIDAS PARA PERSONAS</v>
      </c>
      <c r="K171" s="98" t="str">
        <f t="shared" ref="K171:K178" si="16">$K$169</f>
        <v>Gestión Tecnologías de Información y Comunicación</v>
      </c>
      <c r="L171" s="98" t="s">
        <v>395</v>
      </c>
    </row>
    <row r="172" spans="3:12" hidden="1">
      <c r="C172" s="99" t="s">
        <v>50</v>
      </c>
      <c r="D172" s="557"/>
      <c r="E172" s="151">
        <v>0</v>
      </c>
      <c r="F172" s="118">
        <v>10000</v>
      </c>
      <c r="G172" s="97">
        <f t="shared" si="15"/>
        <v>0</v>
      </c>
      <c r="H172" s="161"/>
      <c r="I172" s="321" t="s">
        <v>299</v>
      </c>
      <c r="J172" s="98" t="str">
        <f>VLOOKUP(I172,Presupuesto!$B$11:$C$566,2,0)</f>
        <v>PASAJES (26100-00)</v>
      </c>
      <c r="K172" s="98" t="str">
        <f t="shared" si="16"/>
        <v>Gestión Tecnologías de Información y Comunicación</v>
      </c>
      <c r="L172" s="98" t="s">
        <v>411</v>
      </c>
    </row>
    <row r="173" spans="3:12" hidden="1">
      <c r="C173" s="99" t="s">
        <v>416</v>
      </c>
      <c r="D173" s="557"/>
      <c r="E173" s="151">
        <v>0</v>
      </c>
      <c r="F173" s="118">
        <v>250</v>
      </c>
      <c r="G173" s="97">
        <f t="shared" si="15"/>
        <v>0</v>
      </c>
      <c r="H173" s="161"/>
      <c r="I173" s="98" t="s">
        <v>820</v>
      </c>
      <c r="J173" s="98" t="str">
        <f>VLOOKUP(I173,Presupuesto!$B$11:$C$566,2,0)</f>
        <v>PRODUCTOS PAPEL Y CARTON</v>
      </c>
      <c r="K173" s="98" t="str">
        <f t="shared" si="16"/>
        <v>Gestión Tecnologías de Información y Comunicación</v>
      </c>
      <c r="L173" s="98" t="s">
        <v>411</v>
      </c>
    </row>
    <row r="174" spans="3:12" hidden="1">
      <c r="C174" s="99" t="s">
        <v>51</v>
      </c>
      <c r="D174" s="557"/>
      <c r="E174" s="200">
        <f>(D169*25)/500</f>
        <v>0</v>
      </c>
      <c r="F174" s="100">
        <v>85</v>
      </c>
      <c r="G174" s="97">
        <f t="shared" si="15"/>
        <v>0</v>
      </c>
      <c r="H174" s="161"/>
      <c r="I174" s="98" t="s">
        <v>820</v>
      </c>
      <c r="J174" s="98" t="str">
        <f>VLOOKUP(I174,Presupuesto!$B$11:$C$566,2,0)</f>
        <v>PRODUCTOS PAPEL Y CARTON</v>
      </c>
      <c r="K174" s="98" t="str">
        <f t="shared" si="16"/>
        <v>Gestión Tecnologías de Información y Comunicación</v>
      </c>
      <c r="L174" s="98" t="s">
        <v>411</v>
      </c>
    </row>
    <row r="175" spans="3:12" hidden="1">
      <c r="C175" s="99" t="s">
        <v>122</v>
      </c>
      <c r="D175" s="557"/>
      <c r="E175" s="200">
        <f>D169/12</f>
        <v>0</v>
      </c>
      <c r="F175" s="100">
        <v>36</v>
      </c>
      <c r="G175" s="97">
        <f t="shared" si="15"/>
        <v>0</v>
      </c>
      <c r="H175" s="161"/>
      <c r="I175" s="98" t="s">
        <v>941</v>
      </c>
      <c r="J175" s="98" t="str">
        <f>VLOOKUP(I175,Presupuesto!$B$11:$C$566,2,0)</f>
        <v>UTILES DE ESCRITORIO, OFICINA Y ENSE¥ANZA</v>
      </c>
      <c r="K175" s="98" t="str">
        <f t="shared" si="16"/>
        <v>Gestión Tecnologías de Información y Comunicación</v>
      </c>
      <c r="L175" s="98" t="s">
        <v>411</v>
      </c>
    </row>
    <row r="176" spans="3:12" hidden="1">
      <c r="C176" s="99" t="s">
        <v>34</v>
      </c>
      <c r="D176" s="557"/>
      <c r="E176" s="200">
        <f>D169/12</f>
        <v>0</v>
      </c>
      <c r="F176" s="100">
        <v>80</v>
      </c>
      <c r="G176" s="97">
        <f t="shared" si="15"/>
        <v>0</v>
      </c>
      <c r="H176" s="161"/>
      <c r="I176" s="98" t="s">
        <v>941</v>
      </c>
      <c r="J176" s="98" t="str">
        <f>VLOOKUP(I176,Presupuesto!$B$11:$C$566,2,0)</f>
        <v>UTILES DE ESCRITORIO, OFICINA Y ENSE¥ANZA</v>
      </c>
      <c r="K176" s="98" t="str">
        <f t="shared" si="16"/>
        <v>Gestión Tecnologías de Información y Comunicación</v>
      </c>
      <c r="L176" s="98" t="s">
        <v>411</v>
      </c>
    </row>
    <row r="177" spans="3:12" hidden="1">
      <c r="C177" s="109" t="s">
        <v>52</v>
      </c>
      <c r="D177" s="557"/>
      <c r="E177" s="212">
        <v>0</v>
      </c>
      <c r="F177" s="119">
        <v>25</v>
      </c>
      <c r="G177" s="97">
        <f t="shared" si="15"/>
        <v>0</v>
      </c>
      <c r="H177" s="161"/>
      <c r="I177" s="98" t="s">
        <v>941</v>
      </c>
      <c r="J177" s="98" t="str">
        <f>VLOOKUP(I177,Presupuesto!$B$11:$C$566,2,0)</f>
        <v>UTILES DE ESCRITORIO, OFICINA Y ENSE¥ANZA</v>
      </c>
      <c r="K177" s="98" t="str">
        <f t="shared" si="16"/>
        <v>Gestión Tecnologías de Información y Comunicación</v>
      </c>
      <c r="L177" s="98" t="s">
        <v>411</v>
      </c>
    </row>
    <row r="178" spans="3:12" ht="15.75" hidden="1" thickBot="1">
      <c r="C178" s="216" t="s">
        <v>429</v>
      </c>
      <c r="D178" s="217">
        <v>0</v>
      </c>
      <c r="E178" s="331">
        <v>0</v>
      </c>
      <c r="F178" s="104">
        <f>HLOOKUP(C178,$AH$2:$BU$3,2,0)</f>
        <v>1150</v>
      </c>
      <c r="G178" s="105">
        <f>D178*E178*F178</f>
        <v>0</v>
      </c>
      <c r="H178" s="332"/>
      <c r="I178" s="333" t="s">
        <v>300</v>
      </c>
      <c r="J178" s="106" t="str">
        <f>VLOOKUP(I178,Presupuesto!$B$11:$C$566,2,0)</f>
        <v>VIATICOS (26200-00)</v>
      </c>
      <c r="K178" s="334" t="str">
        <f t="shared" si="16"/>
        <v>Gestión Tecnologías de Información y Comunicación</v>
      </c>
      <c r="L178" s="334" t="s">
        <v>411</v>
      </c>
    </row>
    <row r="179" spans="3:12" hidden="1">
      <c r="C179" s="93"/>
      <c r="E179" s="112"/>
      <c r="F179" s="112"/>
      <c r="G179" s="112"/>
      <c r="H179" s="174"/>
      <c r="I179" s="112"/>
      <c r="J179" s="112"/>
      <c r="K179" s="112"/>
    </row>
    <row r="180" spans="3:12" ht="15.75" hidden="1" thickBot="1"/>
    <row r="181" spans="3:12" ht="15.75" hidden="1" thickBot="1">
      <c r="C181" s="29" t="s">
        <v>43</v>
      </c>
      <c r="D181" s="30">
        <f>SUM(G188:G197)</f>
        <v>0</v>
      </c>
      <c r="E181" s="93"/>
      <c r="F181" s="93"/>
      <c r="G181" s="93"/>
      <c r="H181" s="76"/>
      <c r="I181" s="76"/>
      <c r="J181" s="76"/>
      <c r="K181" s="112"/>
    </row>
    <row r="182" spans="3:12" hidden="1">
      <c r="C182" s="70"/>
      <c r="D182" s="31"/>
      <c r="E182" s="93"/>
      <c r="F182" s="93"/>
      <c r="G182" s="93"/>
      <c r="H182" s="76"/>
      <c r="I182" s="76"/>
      <c r="J182" s="76"/>
      <c r="K182" s="112"/>
    </row>
    <row r="183" spans="3:12" hidden="1">
      <c r="C183" s="70"/>
      <c r="D183" s="31"/>
      <c r="E183" s="93"/>
      <c r="F183" s="93"/>
      <c r="G183" s="93"/>
      <c r="H183" s="76"/>
      <c r="I183" s="76"/>
      <c r="J183" s="76"/>
      <c r="K183" s="112"/>
    </row>
    <row r="184" spans="3:12" ht="15.75" hidden="1">
      <c r="C184" s="202" t="s">
        <v>391</v>
      </c>
      <c r="D184" s="368"/>
      <c r="E184" s="93"/>
      <c r="F184" s="93"/>
      <c r="G184" s="93"/>
      <c r="H184" s="76"/>
      <c r="I184" s="76"/>
      <c r="J184" s="76"/>
      <c r="K184" s="112"/>
    </row>
    <row r="185" spans="3:12" ht="18.75" hidden="1">
      <c r="C185" s="210" t="e">
        <f>#VALUE!</f>
        <v>#VALUE!</v>
      </c>
      <c r="D185" s="31"/>
      <c r="E185" s="93"/>
      <c r="F185" s="93"/>
      <c r="G185" s="93"/>
      <c r="H185" s="76"/>
      <c r="I185" s="76"/>
      <c r="J185" s="76"/>
      <c r="K185" s="112"/>
    </row>
    <row r="186" spans="3:12" ht="15.75" hidden="1" thickBot="1">
      <c r="C186" s="70"/>
      <c r="D186" s="31"/>
      <c r="E186" s="93"/>
      <c r="F186" s="93"/>
      <c r="G186" s="93"/>
      <c r="H186" s="76"/>
      <c r="I186" s="76"/>
      <c r="J186" s="76"/>
      <c r="K186" s="112"/>
    </row>
    <row r="187" spans="3:12" ht="30.75" hidden="1" thickBot="1">
      <c r="C187" s="126" t="s">
        <v>44</v>
      </c>
      <c r="D187" s="129" t="s">
        <v>45</v>
      </c>
      <c r="E187" s="128" t="s">
        <v>55</v>
      </c>
      <c r="F187" s="128" t="s">
        <v>57</v>
      </c>
      <c r="G187" s="127" t="s">
        <v>27</v>
      </c>
      <c r="H187" s="133" t="s">
        <v>130</v>
      </c>
      <c r="I187" s="128" t="s">
        <v>46</v>
      </c>
      <c r="J187" s="128" t="s">
        <v>131</v>
      </c>
      <c r="K187" s="128" t="s">
        <v>409</v>
      </c>
      <c r="L187" s="128" t="s">
        <v>410</v>
      </c>
    </row>
    <row r="188" spans="3:12" hidden="1">
      <c r="C188" s="326" t="s">
        <v>47</v>
      </c>
      <c r="D188" s="556"/>
      <c r="E188" s="327"/>
      <c r="F188" s="115">
        <v>30000</v>
      </c>
      <c r="G188" s="328">
        <f t="shared" ref="G188:G196" si="17">E188*F188</f>
        <v>0</v>
      </c>
      <c r="H188" s="329"/>
      <c r="I188" s="116" t="s">
        <v>698</v>
      </c>
      <c r="J188" s="116" t="str">
        <f>VLOOKUP(I188,Presupuesto!$B$11:$C$566,2,0)</f>
        <v>SERVICIOS DE CAPACITACION.</v>
      </c>
      <c r="K188" s="330" t="s">
        <v>1512</v>
      </c>
      <c r="L188" s="116" t="s">
        <v>393</v>
      </c>
    </row>
    <row r="189" spans="3:12" hidden="1">
      <c r="C189" s="99" t="s">
        <v>48</v>
      </c>
      <c r="D189" s="557"/>
      <c r="E189" s="200">
        <f>D188</f>
        <v>0</v>
      </c>
      <c r="F189" s="100">
        <v>50</v>
      </c>
      <c r="G189" s="97">
        <f t="shared" si="17"/>
        <v>0</v>
      </c>
      <c r="H189" s="161"/>
      <c r="I189" s="98" t="s">
        <v>716</v>
      </c>
      <c r="J189" s="98" t="str">
        <f>VLOOKUP(I189,Presupuesto!$B$11:$C$566,2,0)</f>
        <v>SERVICIOS DE IMPRENTA PUBLIC.Y REPRODUCCION</v>
      </c>
      <c r="K189" s="98" t="str">
        <f>$K$188</f>
        <v>Gestión Tecnologías de Información y Comunicación</v>
      </c>
      <c r="L189" s="98" t="s">
        <v>411</v>
      </c>
    </row>
    <row r="190" spans="3:12" hidden="1">
      <c r="C190" s="99" t="s">
        <v>49</v>
      </c>
      <c r="D190" s="557"/>
      <c r="E190" s="200">
        <f>D188</f>
        <v>0</v>
      </c>
      <c r="F190" s="100">
        <v>150</v>
      </c>
      <c r="G190" s="97">
        <f t="shared" si="17"/>
        <v>0</v>
      </c>
      <c r="H190" s="161"/>
      <c r="I190" s="98" t="s">
        <v>791</v>
      </c>
      <c r="J190" s="98" t="str">
        <f>VLOOKUP(I190,Presupuesto!$B$11:$C$566,2,0)</f>
        <v>ALIMENTOS B EBIDAS PARA PERSONAS</v>
      </c>
      <c r="K190" s="98" t="str">
        <f t="shared" ref="K190:K197" si="18">$K$188</f>
        <v>Gestión Tecnologías de Información y Comunicación</v>
      </c>
      <c r="L190" s="98" t="s">
        <v>395</v>
      </c>
    </row>
    <row r="191" spans="3:12" hidden="1">
      <c r="C191" s="99" t="s">
        <v>50</v>
      </c>
      <c r="D191" s="557"/>
      <c r="E191" s="151">
        <v>0</v>
      </c>
      <c r="F191" s="118">
        <v>10000</v>
      </c>
      <c r="G191" s="97">
        <f t="shared" si="17"/>
        <v>0</v>
      </c>
      <c r="H191" s="161"/>
      <c r="I191" s="321" t="s">
        <v>299</v>
      </c>
      <c r="J191" s="98" t="str">
        <f>VLOOKUP(I191,Presupuesto!$B$11:$C$566,2,0)</f>
        <v>PASAJES (26100-00)</v>
      </c>
      <c r="K191" s="98" t="str">
        <f t="shared" si="18"/>
        <v>Gestión Tecnologías de Información y Comunicación</v>
      </c>
      <c r="L191" s="98" t="s">
        <v>411</v>
      </c>
    </row>
    <row r="192" spans="3:12" hidden="1">
      <c r="C192" s="99" t="s">
        <v>416</v>
      </c>
      <c r="D192" s="557"/>
      <c r="E192" s="151">
        <v>0</v>
      </c>
      <c r="F192" s="118">
        <v>250</v>
      </c>
      <c r="G192" s="97">
        <f t="shared" si="17"/>
        <v>0</v>
      </c>
      <c r="H192" s="161"/>
      <c r="I192" s="98" t="s">
        <v>820</v>
      </c>
      <c r="J192" s="98" t="str">
        <f>VLOOKUP(I192,Presupuesto!$B$11:$C$566,2,0)</f>
        <v>PRODUCTOS PAPEL Y CARTON</v>
      </c>
      <c r="K192" s="98" t="str">
        <f t="shared" si="18"/>
        <v>Gestión Tecnologías de Información y Comunicación</v>
      </c>
      <c r="L192" s="98" t="s">
        <v>411</v>
      </c>
    </row>
    <row r="193" spans="3:12" hidden="1">
      <c r="C193" s="99" t="s">
        <v>51</v>
      </c>
      <c r="D193" s="557"/>
      <c r="E193" s="200">
        <f>(D188*25)/500</f>
        <v>0</v>
      </c>
      <c r="F193" s="100">
        <v>85</v>
      </c>
      <c r="G193" s="97">
        <f t="shared" si="17"/>
        <v>0</v>
      </c>
      <c r="H193" s="161"/>
      <c r="I193" s="98" t="s">
        <v>820</v>
      </c>
      <c r="J193" s="98" t="str">
        <f>VLOOKUP(I193,Presupuesto!$B$11:$C$566,2,0)</f>
        <v>PRODUCTOS PAPEL Y CARTON</v>
      </c>
      <c r="K193" s="98" t="str">
        <f t="shared" si="18"/>
        <v>Gestión Tecnologías de Información y Comunicación</v>
      </c>
      <c r="L193" s="98" t="s">
        <v>411</v>
      </c>
    </row>
    <row r="194" spans="3:12" hidden="1">
      <c r="C194" s="99" t="s">
        <v>122</v>
      </c>
      <c r="D194" s="557"/>
      <c r="E194" s="200">
        <f>D188/12</f>
        <v>0</v>
      </c>
      <c r="F194" s="100">
        <v>36</v>
      </c>
      <c r="G194" s="97">
        <f t="shared" si="17"/>
        <v>0</v>
      </c>
      <c r="H194" s="161"/>
      <c r="I194" s="98" t="s">
        <v>941</v>
      </c>
      <c r="J194" s="98" t="str">
        <f>VLOOKUP(I194,Presupuesto!$B$11:$C$566,2,0)</f>
        <v>UTILES DE ESCRITORIO, OFICINA Y ENSE¥ANZA</v>
      </c>
      <c r="K194" s="98" t="str">
        <f t="shared" si="18"/>
        <v>Gestión Tecnologías de Información y Comunicación</v>
      </c>
      <c r="L194" s="98" t="s">
        <v>411</v>
      </c>
    </row>
    <row r="195" spans="3:12" hidden="1">
      <c r="C195" s="99" t="s">
        <v>34</v>
      </c>
      <c r="D195" s="557"/>
      <c r="E195" s="200">
        <f>D188/12</f>
        <v>0</v>
      </c>
      <c r="F195" s="100">
        <v>80</v>
      </c>
      <c r="G195" s="97">
        <f t="shared" si="17"/>
        <v>0</v>
      </c>
      <c r="H195" s="161"/>
      <c r="I195" s="98" t="s">
        <v>941</v>
      </c>
      <c r="J195" s="98" t="str">
        <f>VLOOKUP(I195,Presupuesto!$B$11:$C$566,2,0)</f>
        <v>UTILES DE ESCRITORIO, OFICINA Y ENSE¥ANZA</v>
      </c>
      <c r="K195" s="98" t="str">
        <f t="shared" si="18"/>
        <v>Gestión Tecnologías de Información y Comunicación</v>
      </c>
      <c r="L195" s="98" t="s">
        <v>411</v>
      </c>
    </row>
    <row r="196" spans="3:12" hidden="1">
      <c r="C196" s="109" t="s">
        <v>52</v>
      </c>
      <c r="D196" s="557"/>
      <c r="E196" s="212">
        <v>0</v>
      </c>
      <c r="F196" s="119">
        <v>25</v>
      </c>
      <c r="G196" s="97">
        <f t="shared" si="17"/>
        <v>0</v>
      </c>
      <c r="H196" s="161"/>
      <c r="I196" s="98" t="s">
        <v>941</v>
      </c>
      <c r="J196" s="98" t="str">
        <f>VLOOKUP(I196,Presupuesto!$B$11:$C$566,2,0)</f>
        <v>UTILES DE ESCRITORIO, OFICINA Y ENSE¥ANZA</v>
      </c>
      <c r="K196" s="98" t="str">
        <f t="shared" si="18"/>
        <v>Gestión Tecnologías de Información y Comunicación</v>
      </c>
      <c r="L196" s="98" t="s">
        <v>411</v>
      </c>
    </row>
    <row r="197" spans="3:12" ht="15.75" hidden="1" thickBot="1">
      <c r="C197" s="216" t="s">
        <v>429</v>
      </c>
      <c r="D197" s="217">
        <v>0</v>
      </c>
      <c r="E197" s="331">
        <v>0</v>
      </c>
      <c r="F197" s="104">
        <f>HLOOKUP(C197,$AH$2:$BU$3,2,0)</f>
        <v>1150</v>
      </c>
      <c r="G197" s="105">
        <f>D197*E197*F197</f>
        <v>0</v>
      </c>
      <c r="H197" s="332"/>
      <c r="I197" s="333" t="s">
        <v>300</v>
      </c>
      <c r="J197" s="106" t="str">
        <f>VLOOKUP(I197,Presupuesto!$B$11:$C$566,2,0)</f>
        <v>VIATICOS (26200-00)</v>
      </c>
      <c r="K197" s="334" t="str">
        <f t="shared" si="18"/>
        <v>Gestión Tecnologías de Información y Comunicación</v>
      </c>
      <c r="L197" s="334" t="s">
        <v>411</v>
      </c>
    </row>
    <row r="198" spans="3:12" hidden="1"/>
    <row r="199" spans="3:12" ht="15.75" hidden="1" thickBot="1"/>
    <row r="200" spans="3:12" ht="15.75" hidden="1" thickBot="1">
      <c r="C200" s="29" t="s">
        <v>43</v>
      </c>
      <c r="D200" s="30">
        <f>SUM(G207:G216)</f>
        <v>0</v>
      </c>
      <c r="E200" s="93"/>
      <c r="F200" s="93"/>
      <c r="G200" s="93"/>
      <c r="H200" s="76"/>
      <c r="I200" s="76"/>
      <c r="J200" s="76"/>
      <c r="K200" s="112"/>
    </row>
    <row r="201" spans="3:12" hidden="1">
      <c r="C201" s="70"/>
      <c r="D201" s="31"/>
      <c r="E201" s="93"/>
      <c r="F201" s="93"/>
      <c r="G201" s="93"/>
      <c r="H201" s="76"/>
      <c r="I201" s="76"/>
      <c r="J201" s="76"/>
      <c r="K201" s="112"/>
    </row>
    <row r="202" spans="3:12" hidden="1">
      <c r="C202" s="70"/>
      <c r="D202" s="31"/>
      <c r="E202" s="93"/>
      <c r="F202" s="93"/>
      <c r="G202" s="93"/>
      <c r="H202" s="76"/>
      <c r="I202" s="76"/>
      <c r="J202" s="76"/>
      <c r="K202" s="112"/>
    </row>
    <row r="203" spans="3:12" ht="15.75" hidden="1">
      <c r="C203" s="202" t="s">
        <v>391</v>
      </c>
      <c r="D203" s="368"/>
      <c r="E203" s="93"/>
      <c r="F203" s="93"/>
      <c r="G203" s="93"/>
      <c r="H203" s="76"/>
      <c r="I203" s="76"/>
      <c r="J203" s="76"/>
      <c r="K203" s="112"/>
    </row>
    <row r="204" spans="3:12" ht="18.75" hidden="1">
      <c r="C204" s="210" t="e">
        <f>#VALUE!</f>
        <v>#VALUE!</v>
      </c>
      <c r="D204" s="31"/>
      <c r="E204" s="93"/>
      <c r="F204" s="93"/>
      <c r="G204" s="93"/>
      <c r="H204" s="76"/>
      <c r="I204" s="76"/>
      <c r="J204" s="76"/>
      <c r="K204" s="112"/>
    </row>
    <row r="205" spans="3:12" ht="15.75" hidden="1" thickBot="1">
      <c r="C205" s="70"/>
      <c r="D205" s="31"/>
      <c r="E205" s="93"/>
      <c r="F205" s="93"/>
      <c r="G205" s="93"/>
      <c r="H205" s="76"/>
      <c r="I205" s="76"/>
      <c r="J205" s="76"/>
      <c r="K205" s="112"/>
    </row>
    <row r="206" spans="3:12" ht="30.75" hidden="1" thickBot="1">
      <c r="C206" s="126" t="s">
        <v>44</v>
      </c>
      <c r="D206" s="129" t="s">
        <v>45</v>
      </c>
      <c r="E206" s="128" t="s">
        <v>55</v>
      </c>
      <c r="F206" s="128" t="s">
        <v>57</v>
      </c>
      <c r="G206" s="127" t="s">
        <v>27</v>
      </c>
      <c r="H206" s="133" t="s">
        <v>130</v>
      </c>
      <c r="I206" s="128" t="s">
        <v>46</v>
      </c>
      <c r="J206" s="128" t="s">
        <v>131</v>
      </c>
      <c r="K206" s="128" t="s">
        <v>409</v>
      </c>
      <c r="L206" s="128" t="s">
        <v>410</v>
      </c>
    </row>
    <row r="207" spans="3:12" hidden="1">
      <c r="C207" s="326" t="s">
        <v>47</v>
      </c>
      <c r="D207" s="556"/>
      <c r="E207" s="327"/>
      <c r="F207" s="115">
        <v>30000</v>
      </c>
      <c r="G207" s="328">
        <f t="shared" ref="G207:G215" si="19">E207*F207</f>
        <v>0</v>
      </c>
      <c r="H207" s="329"/>
      <c r="I207" s="116" t="s">
        <v>698</v>
      </c>
      <c r="J207" s="116" t="str">
        <f>VLOOKUP(I207,Presupuesto!$B$11:$C$566,2,0)</f>
        <v>SERVICIOS DE CAPACITACION.</v>
      </c>
      <c r="K207" s="330" t="s">
        <v>1512</v>
      </c>
      <c r="L207" s="116" t="s">
        <v>393</v>
      </c>
    </row>
    <row r="208" spans="3:12" hidden="1">
      <c r="C208" s="99" t="s">
        <v>48</v>
      </c>
      <c r="D208" s="557"/>
      <c r="E208" s="200">
        <f>D207</f>
        <v>0</v>
      </c>
      <c r="F208" s="100">
        <v>50</v>
      </c>
      <c r="G208" s="97">
        <f t="shared" si="19"/>
        <v>0</v>
      </c>
      <c r="H208" s="161"/>
      <c r="I208" s="98" t="s">
        <v>716</v>
      </c>
      <c r="J208" s="98" t="str">
        <f>VLOOKUP(I208,Presupuesto!$B$11:$C$566,2,0)</f>
        <v>SERVICIOS DE IMPRENTA PUBLIC.Y REPRODUCCION</v>
      </c>
      <c r="K208" s="98" t="str">
        <f>$K$207</f>
        <v>Gestión Tecnologías de Información y Comunicación</v>
      </c>
      <c r="L208" s="98" t="s">
        <v>411</v>
      </c>
    </row>
    <row r="209" spans="3:12" hidden="1">
      <c r="C209" s="99" t="s">
        <v>49</v>
      </c>
      <c r="D209" s="557"/>
      <c r="E209" s="200">
        <f>D207</f>
        <v>0</v>
      </c>
      <c r="F209" s="100">
        <v>150</v>
      </c>
      <c r="G209" s="97">
        <f t="shared" si="19"/>
        <v>0</v>
      </c>
      <c r="H209" s="161"/>
      <c r="I209" s="98" t="s">
        <v>791</v>
      </c>
      <c r="J209" s="98" t="str">
        <f>VLOOKUP(I209,Presupuesto!$B$11:$C$566,2,0)</f>
        <v>ALIMENTOS B EBIDAS PARA PERSONAS</v>
      </c>
      <c r="K209" s="98" t="str">
        <f t="shared" ref="K209:K216" si="20">$K$207</f>
        <v>Gestión Tecnologías de Información y Comunicación</v>
      </c>
      <c r="L209" s="98" t="s">
        <v>395</v>
      </c>
    </row>
    <row r="210" spans="3:12" hidden="1">
      <c r="C210" s="99" t="s">
        <v>50</v>
      </c>
      <c r="D210" s="557"/>
      <c r="E210" s="151">
        <v>0</v>
      </c>
      <c r="F210" s="118">
        <v>10000</v>
      </c>
      <c r="G210" s="97">
        <f t="shared" si="19"/>
        <v>0</v>
      </c>
      <c r="H210" s="161"/>
      <c r="I210" s="321" t="s">
        <v>299</v>
      </c>
      <c r="J210" s="98" t="str">
        <f>VLOOKUP(I210,Presupuesto!$B$11:$C$566,2,0)</f>
        <v>PASAJES (26100-00)</v>
      </c>
      <c r="K210" s="98" t="str">
        <f t="shared" si="20"/>
        <v>Gestión Tecnologías de Información y Comunicación</v>
      </c>
      <c r="L210" s="98" t="s">
        <v>411</v>
      </c>
    </row>
    <row r="211" spans="3:12" hidden="1">
      <c r="C211" s="99" t="s">
        <v>416</v>
      </c>
      <c r="D211" s="557"/>
      <c r="E211" s="151">
        <v>0</v>
      </c>
      <c r="F211" s="118">
        <v>250</v>
      </c>
      <c r="G211" s="97">
        <f t="shared" si="19"/>
        <v>0</v>
      </c>
      <c r="H211" s="161"/>
      <c r="I211" s="98" t="s">
        <v>820</v>
      </c>
      <c r="J211" s="98" t="str">
        <f>VLOOKUP(I211,Presupuesto!$B$11:$C$566,2,0)</f>
        <v>PRODUCTOS PAPEL Y CARTON</v>
      </c>
      <c r="K211" s="98" t="str">
        <f t="shared" si="20"/>
        <v>Gestión Tecnologías de Información y Comunicación</v>
      </c>
      <c r="L211" s="98" t="s">
        <v>411</v>
      </c>
    </row>
    <row r="212" spans="3:12" hidden="1">
      <c r="C212" s="99" t="s">
        <v>51</v>
      </c>
      <c r="D212" s="557"/>
      <c r="E212" s="200">
        <f>(D207*25)/500</f>
        <v>0</v>
      </c>
      <c r="F212" s="100">
        <v>85</v>
      </c>
      <c r="G212" s="97">
        <f t="shared" si="19"/>
        <v>0</v>
      </c>
      <c r="H212" s="161"/>
      <c r="I212" s="98" t="s">
        <v>820</v>
      </c>
      <c r="J212" s="98" t="str">
        <f>VLOOKUP(I212,Presupuesto!$B$11:$C$566,2,0)</f>
        <v>PRODUCTOS PAPEL Y CARTON</v>
      </c>
      <c r="K212" s="98" t="str">
        <f t="shared" si="20"/>
        <v>Gestión Tecnologías de Información y Comunicación</v>
      </c>
      <c r="L212" s="98" t="s">
        <v>411</v>
      </c>
    </row>
    <row r="213" spans="3:12" hidden="1">
      <c r="C213" s="99" t="s">
        <v>122</v>
      </c>
      <c r="D213" s="557"/>
      <c r="E213" s="200">
        <f>D207/12</f>
        <v>0</v>
      </c>
      <c r="F213" s="100">
        <v>36</v>
      </c>
      <c r="G213" s="97">
        <f t="shared" si="19"/>
        <v>0</v>
      </c>
      <c r="H213" s="161"/>
      <c r="I213" s="98" t="s">
        <v>941</v>
      </c>
      <c r="J213" s="98" t="str">
        <f>VLOOKUP(I213,Presupuesto!$B$11:$C$566,2,0)</f>
        <v>UTILES DE ESCRITORIO, OFICINA Y ENSE¥ANZA</v>
      </c>
      <c r="K213" s="98" t="str">
        <f t="shared" si="20"/>
        <v>Gestión Tecnologías de Información y Comunicación</v>
      </c>
      <c r="L213" s="98" t="s">
        <v>411</v>
      </c>
    </row>
    <row r="214" spans="3:12" hidden="1">
      <c r="C214" s="99" t="s">
        <v>34</v>
      </c>
      <c r="D214" s="557"/>
      <c r="E214" s="200">
        <f>D207/12</f>
        <v>0</v>
      </c>
      <c r="F214" s="100">
        <v>80</v>
      </c>
      <c r="G214" s="97">
        <f t="shared" si="19"/>
        <v>0</v>
      </c>
      <c r="H214" s="161"/>
      <c r="I214" s="98" t="s">
        <v>941</v>
      </c>
      <c r="J214" s="98" t="str">
        <f>VLOOKUP(I214,Presupuesto!$B$11:$C$566,2,0)</f>
        <v>UTILES DE ESCRITORIO, OFICINA Y ENSE¥ANZA</v>
      </c>
      <c r="K214" s="98" t="str">
        <f t="shared" si="20"/>
        <v>Gestión Tecnologías de Información y Comunicación</v>
      </c>
      <c r="L214" s="98" t="s">
        <v>411</v>
      </c>
    </row>
    <row r="215" spans="3:12" hidden="1">
      <c r="C215" s="109" t="s">
        <v>52</v>
      </c>
      <c r="D215" s="557"/>
      <c r="E215" s="212">
        <v>0</v>
      </c>
      <c r="F215" s="119">
        <v>25</v>
      </c>
      <c r="G215" s="97">
        <f t="shared" si="19"/>
        <v>0</v>
      </c>
      <c r="H215" s="161"/>
      <c r="I215" s="98" t="s">
        <v>941</v>
      </c>
      <c r="J215" s="98" t="str">
        <f>VLOOKUP(I215,Presupuesto!$B$11:$C$566,2,0)</f>
        <v>UTILES DE ESCRITORIO, OFICINA Y ENSE¥ANZA</v>
      </c>
      <c r="K215" s="98" t="str">
        <f t="shared" si="20"/>
        <v>Gestión Tecnologías de Información y Comunicación</v>
      </c>
      <c r="L215" s="98" t="s">
        <v>411</v>
      </c>
    </row>
    <row r="216" spans="3:12" ht="15.75" hidden="1" thickBot="1">
      <c r="C216" s="216" t="s">
        <v>429</v>
      </c>
      <c r="D216" s="217">
        <v>0</v>
      </c>
      <c r="E216" s="331">
        <v>0</v>
      </c>
      <c r="F216" s="104">
        <f>HLOOKUP(C216,$AH$2:$BU$3,2,0)</f>
        <v>1150</v>
      </c>
      <c r="G216" s="105">
        <f>D216*E216*F216</f>
        <v>0</v>
      </c>
      <c r="H216" s="332"/>
      <c r="I216" s="333" t="s">
        <v>300</v>
      </c>
      <c r="J216" s="106" t="str">
        <f>VLOOKUP(I216,Presupuesto!$B$11:$C$566,2,0)</f>
        <v>VIATICOS (26200-00)</v>
      </c>
      <c r="K216" s="334" t="str">
        <f t="shared" si="20"/>
        <v>Gestión Tecnologías de Información y Comunicación</v>
      </c>
      <c r="L216" s="334" t="s">
        <v>411</v>
      </c>
    </row>
    <row r="217" spans="3:12" hidden="1">
      <c r="C217" s="93"/>
      <c r="E217" s="112"/>
      <c r="F217" s="112"/>
      <c r="G217" s="112"/>
      <c r="H217" s="174"/>
      <c r="I217" s="112"/>
      <c r="J217" s="112"/>
      <c r="K217" s="112"/>
    </row>
    <row r="218" spans="3:12" ht="15.75" hidden="1" thickBot="1"/>
    <row r="219" spans="3:12" ht="15.75" hidden="1" thickBot="1">
      <c r="C219" s="29" t="s">
        <v>43</v>
      </c>
      <c r="D219" s="30">
        <f>SUM(G226:G235)</f>
        <v>0</v>
      </c>
      <c r="E219" s="93"/>
      <c r="F219" s="93"/>
      <c r="G219" s="93"/>
      <c r="H219" s="76"/>
      <c r="I219" s="76"/>
      <c r="J219" s="76"/>
      <c r="K219" s="112"/>
    </row>
    <row r="220" spans="3:12" hidden="1">
      <c r="C220" s="70"/>
      <c r="D220" s="31"/>
      <c r="E220" s="93"/>
      <c r="F220" s="93"/>
      <c r="G220" s="93"/>
      <c r="H220" s="76"/>
      <c r="I220" s="76"/>
      <c r="J220" s="76"/>
      <c r="K220" s="112"/>
    </row>
    <row r="221" spans="3:12" hidden="1">
      <c r="C221" s="70"/>
      <c r="D221" s="31"/>
      <c r="E221" s="93"/>
      <c r="F221" s="93"/>
      <c r="G221" s="93"/>
      <c r="H221" s="76"/>
      <c r="I221" s="76"/>
      <c r="J221" s="76"/>
      <c r="K221" s="112"/>
    </row>
    <row r="222" spans="3:12" ht="15.75" hidden="1">
      <c r="C222" s="202" t="s">
        <v>391</v>
      </c>
      <c r="D222" s="368"/>
      <c r="E222" s="93"/>
      <c r="F222" s="93"/>
      <c r="G222" s="93"/>
      <c r="H222" s="76"/>
      <c r="I222" s="76"/>
      <c r="J222" s="76"/>
      <c r="K222" s="112"/>
    </row>
    <row r="223" spans="3:12" ht="18.75" hidden="1">
      <c r="C223" s="210" t="e">
        <f>#VALUE!</f>
        <v>#VALUE!</v>
      </c>
      <c r="D223" s="31"/>
      <c r="E223" s="93"/>
      <c r="F223" s="93"/>
      <c r="G223" s="93"/>
      <c r="H223" s="76"/>
      <c r="I223" s="76"/>
      <c r="J223" s="76"/>
      <c r="K223" s="112"/>
    </row>
    <row r="224" spans="3:12" ht="15.75" hidden="1" thickBot="1">
      <c r="C224" s="70"/>
      <c r="D224" s="31"/>
      <c r="E224" s="93"/>
      <c r="F224" s="93"/>
      <c r="G224" s="93"/>
      <c r="H224" s="76"/>
      <c r="I224" s="76"/>
      <c r="J224" s="76"/>
      <c r="K224" s="112"/>
    </row>
    <row r="225" spans="3:12" ht="30.75" hidden="1" thickBot="1">
      <c r="C225" s="126" t="s">
        <v>44</v>
      </c>
      <c r="D225" s="129" t="s">
        <v>45</v>
      </c>
      <c r="E225" s="128" t="s">
        <v>55</v>
      </c>
      <c r="F225" s="128" t="s">
        <v>57</v>
      </c>
      <c r="G225" s="127" t="s">
        <v>27</v>
      </c>
      <c r="H225" s="133" t="s">
        <v>130</v>
      </c>
      <c r="I225" s="128" t="s">
        <v>46</v>
      </c>
      <c r="J225" s="128" t="s">
        <v>131</v>
      </c>
      <c r="K225" s="128" t="s">
        <v>409</v>
      </c>
      <c r="L225" s="128" t="s">
        <v>410</v>
      </c>
    </row>
    <row r="226" spans="3:12" hidden="1">
      <c r="C226" s="326" t="s">
        <v>47</v>
      </c>
      <c r="D226" s="556"/>
      <c r="E226" s="327"/>
      <c r="F226" s="115">
        <v>30000</v>
      </c>
      <c r="G226" s="328">
        <f t="shared" ref="G226:G234" si="21">E226*F226</f>
        <v>0</v>
      </c>
      <c r="H226" s="329"/>
      <c r="I226" s="116" t="s">
        <v>698</v>
      </c>
      <c r="J226" s="116" t="str">
        <f>VLOOKUP(I226,Presupuesto!$B$11:$C$566,2,0)</f>
        <v>SERVICIOS DE CAPACITACION.</v>
      </c>
      <c r="K226" s="330" t="s">
        <v>1512</v>
      </c>
      <c r="L226" s="116" t="s">
        <v>393</v>
      </c>
    </row>
    <row r="227" spans="3:12" hidden="1">
      <c r="C227" s="99" t="s">
        <v>48</v>
      </c>
      <c r="D227" s="557"/>
      <c r="E227" s="200">
        <f>D226</f>
        <v>0</v>
      </c>
      <c r="F227" s="100">
        <v>50</v>
      </c>
      <c r="G227" s="97">
        <f t="shared" si="21"/>
        <v>0</v>
      </c>
      <c r="H227" s="161"/>
      <c r="I227" s="98" t="s">
        <v>716</v>
      </c>
      <c r="J227" s="98" t="str">
        <f>VLOOKUP(I227,Presupuesto!$B$11:$C$566,2,0)</f>
        <v>SERVICIOS DE IMPRENTA PUBLIC.Y REPRODUCCION</v>
      </c>
      <c r="K227" s="98" t="str">
        <f>$K$226</f>
        <v>Gestión Tecnologías de Información y Comunicación</v>
      </c>
      <c r="L227" s="98" t="s">
        <v>411</v>
      </c>
    </row>
    <row r="228" spans="3:12" hidden="1">
      <c r="C228" s="99" t="s">
        <v>49</v>
      </c>
      <c r="D228" s="557"/>
      <c r="E228" s="200">
        <f>D226</f>
        <v>0</v>
      </c>
      <c r="F228" s="100">
        <v>150</v>
      </c>
      <c r="G228" s="97">
        <f t="shared" si="21"/>
        <v>0</v>
      </c>
      <c r="H228" s="161"/>
      <c r="I228" s="98" t="s">
        <v>791</v>
      </c>
      <c r="J228" s="98" t="str">
        <f>VLOOKUP(I228,Presupuesto!$B$11:$C$566,2,0)</f>
        <v>ALIMENTOS B EBIDAS PARA PERSONAS</v>
      </c>
      <c r="K228" s="98" t="str">
        <f t="shared" ref="K228:K235" si="22">$K$226</f>
        <v>Gestión Tecnologías de Información y Comunicación</v>
      </c>
      <c r="L228" s="98" t="s">
        <v>395</v>
      </c>
    </row>
    <row r="229" spans="3:12" hidden="1">
      <c r="C229" s="99" t="s">
        <v>50</v>
      </c>
      <c r="D229" s="557"/>
      <c r="E229" s="151">
        <v>0</v>
      </c>
      <c r="F229" s="118">
        <v>10000</v>
      </c>
      <c r="G229" s="97">
        <f t="shared" si="21"/>
        <v>0</v>
      </c>
      <c r="H229" s="161"/>
      <c r="I229" s="321" t="s">
        <v>299</v>
      </c>
      <c r="J229" s="98" t="str">
        <f>VLOOKUP(I229,Presupuesto!$B$11:$C$566,2,0)</f>
        <v>PASAJES (26100-00)</v>
      </c>
      <c r="K229" s="98" t="str">
        <f t="shared" si="22"/>
        <v>Gestión Tecnologías de Información y Comunicación</v>
      </c>
      <c r="L229" s="98" t="s">
        <v>411</v>
      </c>
    </row>
    <row r="230" spans="3:12" hidden="1">
      <c r="C230" s="99" t="s">
        <v>416</v>
      </c>
      <c r="D230" s="557"/>
      <c r="E230" s="151">
        <v>0</v>
      </c>
      <c r="F230" s="118">
        <v>250</v>
      </c>
      <c r="G230" s="97">
        <f t="shared" si="21"/>
        <v>0</v>
      </c>
      <c r="H230" s="161"/>
      <c r="I230" s="98" t="s">
        <v>820</v>
      </c>
      <c r="J230" s="98" t="str">
        <f>VLOOKUP(I230,Presupuesto!$B$11:$C$566,2,0)</f>
        <v>PRODUCTOS PAPEL Y CARTON</v>
      </c>
      <c r="K230" s="98" t="str">
        <f t="shared" si="22"/>
        <v>Gestión Tecnologías de Información y Comunicación</v>
      </c>
      <c r="L230" s="98" t="s">
        <v>411</v>
      </c>
    </row>
    <row r="231" spans="3:12" hidden="1">
      <c r="C231" s="99" t="s">
        <v>51</v>
      </c>
      <c r="D231" s="557"/>
      <c r="E231" s="200">
        <f>(D226*25)/500</f>
        <v>0</v>
      </c>
      <c r="F231" s="100">
        <v>85</v>
      </c>
      <c r="G231" s="97">
        <f t="shared" si="21"/>
        <v>0</v>
      </c>
      <c r="H231" s="161"/>
      <c r="I231" s="98" t="s">
        <v>820</v>
      </c>
      <c r="J231" s="98" t="str">
        <f>VLOOKUP(I231,Presupuesto!$B$11:$C$566,2,0)</f>
        <v>PRODUCTOS PAPEL Y CARTON</v>
      </c>
      <c r="K231" s="98" t="str">
        <f t="shared" si="22"/>
        <v>Gestión Tecnologías de Información y Comunicación</v>
      </c>
      <c r="L231" s="98" t="s">
        <v>411</v>
      </c>
    </row>
    <row r="232" spans="3:12" hidden="1">
      <c r="C232" s="99" t="s">
        <v>122</v>
      </c>
      <c r="D232" s="557"/>
      <c r="E232" s="200">
        <f>D226/12</f>
        <v>0</v>
      </c>
      <c r="F232" s="100">
        <v>36</v>
      </c>
      <c r="G232" s="97">
        <f t="shared" si="21"/>
        <v>0</v>
      </c>
      <c r="H232" s="161"/>
      <c r="I232" s="98" t="s">
        <v>941</v>
      </c>
      <c r="J232" s="98" t="str">
        <f>VLOOKUP(I232,Presupuesto!$B$11:$C$566,2,0)</f>
        <v>UTILES DE ESCRITORIO, OFICINA Y ENSE¥ANZA</v>
      </c>
      <c r="K232" s="98" t="str">
        <f t="shared" si="22"/>
        <v>Gestión Tecnologías de Información y Comunicación</v>
      </c>
      <c r="L232" s="98" t="s">
        <v>411</v>
      </c>
    </row>
    <row r="233" spans="3:12" hidden="1">
      <c r="C233" s="99" t="s">
        <v>34</v>
      </c>
      <c r="D233" s="557"/>
      <c r="E233" s="200">
        <f>D226/12</f>
        <v>0</v>
      </c>
      <c r="F233" s="100">
        <v>80</v>
      </c>
      <c r="G233" s="97">
        <f t="shared" si="21"/>
        <v>0</v>
      </c>
      <c r="H233" s="161"/>
      <c r="I233" s="98" t="s">
        <v>941</v>
      </c>
      <c r="J233" s="98" t="str">
        <f>VLOOKUP(I233,Presupuesto!$B$11:$C$566,2,0)</f>
        <v>UTILES DE ESCRITORIO, OFICINA Y ENSE¥ANZA</v>
      </c>
      <c r="K233" s="98" t="str">
        <f t="shared" si="22"/>
        <v>Gestión Tecnologías de Información y Comunicación</v>
      </c>
      <c r="L233" s="98" t="s">
        <v>411</v>
      </c>
    </row>
    <row r="234" spans="3:12" hidden="1">
      <c r="C234" s="109" t="s">
        <v>52</v>
      </c>
      <c r="D234" s="557"/>
      <c r="E234" s="212">
        <v>0</v>
      </c>
      <c r="F234" s="119">
        <v>25</v>
      </c>
      <c r="G234" s="97">
        <f t="shared" si="21"/>
        <v>0</v>
      </c>
      <c r="H234" s="161"/>
      <c r="I234" s="98" t="s">
        <v>941</v>
      </c>
      <c r="J234" s="98" t="str">
        <f>VLOOKUP(I234,Presupuesto!$B$11:$C$566,2,0)</f>
        <v>UTILES DE ESCRITORIO, OFICINA Y ENSE¥ANZA</v>
      </c>
      <c r="K234" s="98" t="str">
        <f t="shared" si="22"/>
        <v>Gestión Tecnologías de Información y Comunicación</v>
      </c>
      <c r="L234" s="98" t="s">
        <v>411</v>
      </c>
    </row>
    <row r="235" spans="3:12" ht="15.75" hidden="1" thickBot="1">
      <c r="C235" s="216" t="s">
        <v>429</v>
      </c>
      <c r="D235" s="217">
        <v>0</v>
      </c>
      <c r="E235" s="331">
        <v>0</v>
      </c>
      <c r="F235" s="104">
        <f>HLOOKUP(C235,$AH$2:$BU$3,2,0)</f>
        <v>1150</v>
      </c>
      <c r="G235" s="105">
        <f>D235*E235*F235</f>
        <v>0</v>
      </c>
      <c r="H235" s="332"/>
      <c r="I235" s="333" t="s">
        <v>300</v>
      </c>
      <c r="J235" s="106" t="str">
        <f>VLOOKUP(I235,Presupuesto!$B$11:$C$566,2,0)</f>
        <v>VIATICOS (26200-00)</v>
      </c>
      <c r="K235" s="334" t="str">
        <f t="shared" si="22"/>
        <v>Gestión Tecnologías de Información y Comunicación</v>
      </c>
      <c r="L235" s="334" t="s">
        <v>411</v>
      </c>
    </row>
  </sheetData>
  <protectedRanges>
    <protectedRange password="DE9D" sqref="D16:F26 H16:I26 K16:L26 K36 K55 K74 K93 K112 K131 K150 K169 K188 K207 K226 I45 I64" name="bloqueo"/>
  </protectedRanges>
  <autoFilter ref="G11:G121">
    <filterColumn colId="0">
      <filters blank="1">
        <filter val="1,361"/>
        <filter val="100,000"/>
        <filter val="12,000"/>
        <filter val="147,000"/>
        <filter val="17,251"/>
        <filter val="196,000"/>
        <filter val="40,000"/>
        <filter val="5,137"/>
        <filter val="72,000"/>
        <filter val="8,000"/>
        <filter val="80,000"/>
        <filter val="86,625"/>
        <filter val="Costo Total"/>
      </filters>
    </filterColumn>
  </autoFilter>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7">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102 I36:I45 I74:I83 I226:I235 I112:I121 I131:I140 I150:I159 I169:I178 I188:I197 I207:I216 I93:I100 I55:I64">
      <formula1>#REF!</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 type="list" allowBlank="1" showInputMessage="1" showErrorMessage="1" errorTitle="¡Ingreso Inválido!" error="Verifique el valor ingresado.&#10;" sqref="I101">
      <formula1>#REF!</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IV967"/>
  <sheetViews>
    <sheetView showGridLines="0" topLeftCell="A4" zoomScale="84" zoomScaleNormal="84" workbookViewId="0">
      <selection activeCell="H313" sqref="H313"/>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60" t="s">
        <v>1356</v>
      </c>
      <c r="E2" s="122" t="s">
        <v>1358</v>
      </c>
      <c r="F2" s="122" t="s">
        <v>471</v>
      </c>
      <c r="G2" s="122" t="s">
        <v>1359</v>
      </c>
      <c r="H2" s="160"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256"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256" ht="52.5">
      <c r="C5" s="195" t="s">
        <v>127</v>
      </c>
      <c r="D5" s="459">
        <f>SUMIF(C:C,$C$10,D:D)</f>
        <v>1770850</v>
      </c>
      <c r="CA5" s="302"/>
    </row>
    <row r="6" spans="1:256">
      <c r="CA6" s="302"/>
    </row>
    <row r="7" spans="1:256">
      <c r="CA7" s="302"/>
    </row>
    <row r="8" spans="1:256">
      <c r="C8" s="70" t="s">
        <v>54</v>
      </c>
      <c r="D8" s="79"/>
      <c r="E8" s="70"/>
      <c r="F8" s="70"/>
      <c r="G8" s="70"/>
      <c r="H8" s="79"/>
      <c r="I8" s="70"/>
      <c r="J8" s="70"/>
      <c r="CA8" s="302"/>
    </row>
    <row r="9" spans="1:256" ht="15.75" thickBot="1">
      <c r="C9" s="94"/>
      <c r="D9" s="79"/>
      <c r="E9" s="94"/>
      <c r="F9" s="94"/>
      <c r="G9" s="94"/>
      <c r="H9" s="79"/>
      <c r="I9" s="94"/>
      <c r="J9" s="121"/>
      <c r="CA9" s="302"/>
    </row>
    <row r="10" spans="1:256" ht="15.75" thickBot="1">
      <c r="C10" s="69" t="s">
        <v>43</v>
      </c>
      <c r="D10" s="30">
        <f>SUM(G17:G67)</f>
        <v>1670850</v>
      </c>
      <c r="E10" s="93"/>
      <c r="F10" s="93"/>
      <c r="G10" s="93"/>
      <c r="H10" s="76"/>
      <c r="I10" s="76"/>
      <c r="J10" s="76"/>
      <c r="K10" s="153"/>
      <c r="CA10" s="302"/>
    </row>
    <row r="11" spans="1:256">
      <c r="B11" s="177"/>
      <c r="D11" s="31"/>
      <c r="E11" s="93"/>
      <c r="F11" s="93"/>
      <c r="G11" s="93"/>
      <c r="H11" s="76"/>
      <c r="I11" s="76"/>
      <c r="J11" s="76"/>
      <c r="K11" s="153"/>
      <c r="CA11" s="302"/>
    </row>
    <row r="12" spans="1:256">
      <c r="B12" s="177"/>
      <c r="D12" s="31"/>
      <c r="E12" s="93"/>
      <c r="F12" s="93"/>
      <c r="G12" s="93"/>
      <c r="H12" s="76"/>
      <c r="I12" s="76"/>
      <c r="J12" s="76"/>
      <c r="K12" s="153"/>
      <c r="CA12" s="302"/>
    </row>
    <row r="13" spans="1:256" ht="15.75">
      <c r="C13" s="202" t="s">
        <v>391</v>
      </c>
      <c r="D13" s="368" t="s">
        <v>1701</v>
      </c>
      <c r="E13" s="93"/>
      <c r="F13" s="93"/>
      <c r="G13" s="93"/>
      <c r="H13" s="76"/>
      <c r="I13" s="76"/>
      <c r="J13" s="76"/>
      <c r="K13" s="153"/>
      <c r="CA13" s="302"/>
    </row>
    <row r="14" spans="1:256" ht="18.75">
      <c r="C14" s="210" t="e">
        <f>#VALUE!</f>
        <v>#VALUE!</v>
      </c>
      <c r="D14" s="31"/>
      <c r="E14" s="93"/>
      <c r="F14" s="93"/>
      <c r="G14" s="93"/>
      <c r="H14" s="76"/>
      <c r="I14" s="76"/>
      <c r="J14" s="76"/>
      <c r="K14" s="153"/>
      <c r="CA14" s="302"/>
    </row>
    <row r="15" spans="1:256" ht="15.75" thickBot="1">
      <c r="C15" s="94"/>
      <c r="D15" s="31"/>
      <c r="E15" s="93"/>
      <c r="F15" s="93"/>
      <c r="G15" s="93"/>
      <c r="H15" s="76"/>
      <c r="I15" s="76"/>
      <c r="J15" s="76"/>
      <c r="K15" s="153"/>
      <c r="CA15" s="302"/>
    </row>
    <row r="16" spans="1:256" ht="30.75" thickBot="1">
      <c r="C16" s="134" t="s">
        <v>44</v>
      </c>
      <c r="D16" s="138" t="s">
        <v>55</v>
      </c>
      <c r="E16" s="170" t="s">
        <v>56</v>
      </c>
      <c r="F16" s="138" t="s">
        <v>57</v>
      </c>
      <c r="G16" s="135" t="s">
        <v>27</v>
      </c>
      <c r="H16" s="133" t="s">
        <v>130</v>
      </c>
      <c r="I16" s="136" t="s">
        <v>46</v>
      </c>
      <c r="J16" s="136" t="s">
        <v>131</v>
      </c>
      <c r="K16" s="136" t="s">
        <v>409</v>
      </c>
      <c r="L16" s="136" t="s">
        <v>410</v>
      </c>
      <c r="CA16" s="302"/>
    </row>
    <row r="17" spans="3:79" ht="15.75" hidden="1" thickBot="1">
      <c r="C17" s="137" t="s">
        <v>481</v>
      </c>
      <c r="D17" s="199"/>
      <c r="E17" s="152">
        <v>12</v>
      </c>
      <c r="F17" s="303">
        <f>HLOOKUP($C17,$BZ$2:$CM$3,2,0)</f>
        <v>43674.39</v>
      </c>
      <c r="G17" s="113">
        <f>D17*E17*F17</f>
        <v>0</v>
      </c>
      <c r="H17" s="166"/>
      <c r="I17" s="114" t="s">
        <v>495</v>
      </c>
      <c r="J17" s="114" t="str">
        <f>VLOOKUP(I17,Presupuesto!$B$11:$C$565,2,0)</f>
        <v>SUELDOS Y SALARIOS PERMANENTES</v>
      </c>
      <c r="K17" s="218" t="s">
        <v>1512</v>
      </c>
      <c r="L17" s="98" t="s">
        <v>393</v>
      </c>
      <c r="CA17" s="302"/>
    </row>
    <row r="18" spans="3:79" ht="15.75" hidden="1" thickBot="1">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2"/>
    </row>
    <row r="19" spans="3:79" ht="15.75" hidden="1" thickBot="1">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2"/>
    </row>
    <row r="20" spans="3:79" ht="15.75" hidden="1" thickBot="1">
      <c r="C20" s="137" t="s">
        <v>482</v>
      </c>
      <c r="D20" s="199"/>
      <c r="E20" s="152">
        <v>12</v>
      </c>
      <c r="F20" s="303">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ht="15.75" hidden="1" thickBot="1">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hidden="1" thickBot="1">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hidden="1" thickBot="1">
      <c r="C23" s="137" t="s">
        <v>483</v>
      </c>
      <c r="D23" s="199"/>
      <c r="E23" s="152">
        <v>12</v>
      </c>
      <c r="F23" s="303">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ht="15.75" hidden="1" thickBot="1">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hidden="1" thickBot="1">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hidden="1" thickBot="1">
      <c r="C26" s="137" t="s">
        <v>484</v>
      </c>
      <c r="D26" s="199"/>
      <c r="E26" s="152">
        <v>12</v>
      </c>
      <c r="F26" s="303">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ht="15.75" hidden="1" thickBot="1">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hidden="1" thickBot="1">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hidden="1" thickBot="1">
      <c r="C29" s="137" t="s">
        <v>485</v>
      </c>
      <c r="D29" s="199"/>
      <c r="E29" s="152">
        <v>12</v>
      </c>
      <c r="F29" s="303">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ht="15.75" hidden="1" thickBot="1">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hidden="1" thickBot="1">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hidden="1" thickBot="1">
      <c r="C32" s="137" t="s">
        <v>486</v>
      </c>
      <c r="D32" s="199"/>
      <c r="E32" s="152">
        <v>12</v>
      </c>
      <c r="F32" s="303">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ht="15.75" hidden="1" thickBot="1">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hidden="1" thickBot="1">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hidden="1" thickBot="1">
      <c r="C35" s="137" t="s">
        <v>487</v>
      </c>
      <c r="D35" s="199"/>
      <c r="E35" s="152">
        <v>12</v>
      </c>
      <c r="F35" s="303">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ht="15.75" hidden="1" thickBot="1">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hidden="1" thickBot="1">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hidden="1" thickBot="1">
      <c r="C38" s="137" t="s">
        <v>488</v>
      </c>
      <c r="D38" s="199"/>
      <c r="E38" s="152">
        <v>12</v>
      </c>
      <c r="F38" s="303">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ht="15.75" hidden="1" thickBot="1">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hidden="1" thickBot="1">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hidden="1" thickBot="1">
      <c r="C41" s="137" t="s">
        <v>489</v>
      </c>
      <c r="D41" s="199"/>
      <c r="E41" s="152">
        <v>12</v>
      </c>
      <c r="F41" s="303">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ht="15.75" hidden="1" thickBot="1">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hidden="1" thickBot="1">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hidden="1" thickBot="1">
      <c r="C44" s="137" t="s">
        <v>490</v>
      </c>
      <c r="D44" s="199"/>
      <c r="E44" s="152">
        <v>12</v>
      </c>
      <c r="F44" s="303">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ht="15.75" hidden="1" thickBot="1">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hidden="1" thickBot="1">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hidden="1" thickBot="1">
      <c r="C47" s="137" t="s">
        <v>491</v>
      </c>
      <c r="D47" s="199"/>
      <c r="E47" s="152">
        <v>12</v>
      </c>
      <c r="F47" s="303">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ht="15.75" hidden="1" thickBot="1">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hidden="1" thickBot="1">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hidden="1" thickBot="1">
      <c r="C50" s="137" t="s">
        <v>492</v>
      </c>
      <c r="D50" s="199"/>
      <c r="E50" s="152">
        <v>12</v>
      </c>
      <c r="F50" s="303">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ht="15.75" hidden="1" thickBot="1">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hidden="1" thickBot="1">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hidden="1" thickBot="1">
      <c r="C53" s="137" t="s">
        <v>493</v>
      </c>
      <c r="D53" s="199"/>
      <c r="E53" s="152">
        <v>12</v>
      </c>
      <c r="F53" s="303">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ht="15.75" hidden="1" thickBot="1">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hidden="1" thickBot="1">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hidden="1" thickBot="1">
      <c r="C56" s="137" t="s">
        <v>494</v>
      </c>
      <c r="D56" s="199"/>
      <c r="E56" s="152">
        <v>12</v>
      </c>
      <c r="F56" s="303">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ht="15.75" hidden="1" thickBot="1">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hidden="1" thickBot="1">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c r="C59" s="140" t="s">
        <v>83</v>
      </c>
      <c r="D59" s="199">
        <v>4</v>
      </c>
      <c r="E59" s="152">
        <v>12</v>
      </c>
      <c r="F59" s="139">
        <v>30000</v>
      </c>
      <c r="G59" s="113">
        <f>D59*E59*F59</f>
        <v>1440000</v>
      </c>
      <c r="H59" s="166" t="s">
        <v>1697</v>
      </c>
      <c r="I59" s="114" t="s">
        <v>563</v>
      </c>
      <c r="J59" s="114" t="str">
        <f>VLOOKUP(I59,Presupuesto!$B$11:$C$565,2,0)</f>
        <v>CONTRATOS ESPECIALES</v>
      </c>
      <c r="K59" s="98" t="s">
        <v>1362</v>
      </c>
      <c r="L59" s="98" t="s">
        <v>394</v>
      </c>
    </row>
    <row r="60" spans="3:12">
      <c r="C60" s="171" t="s">
        <v>58</v>
      </c>
      <c r="D60" s="163"/>
      <c r="E60" s="154"/>
      <c r="F60" s="117">
        <f>IF(E59=0,"",(G59/E59)/12*E59)</f>
        <v>120000</v>
      </c>
      <c r="G60" s="533">
        <v>115850</v>
      </c>
      <c r="H60" s="164" t="s">
        <v>1697</v>
      </c>
      <c r="I60" s="101" t="s">
        <v>563</v>
      </c>
      <c r="J60" s="101" t="str">
        <f>VLOOKUP(I60,Presupuesto!$B$11:$C$565,2,0)</f>
        <v>CONTRATOS ESPECIALES</v>
      </c>
      <c r="K60" s="98" t="s">
        <v>1362</v>
      </c>
      <c r="L60" s="98" t="s">
        <v>394</v>
      </c>
    </row>
    <row r="61" spans="3:12">
      <c r="C61" s="172" t="s">
        <v>59</v>
      </c>
      <c r="D61" s="163"/>
      <c r="E61" s="154"/>
      <c r="F61" s="100">
        <f>IF(E59&lt;6,"",((E59-6)/12)*(G59/E59))</f>
        <v>60000</v>
      </c>
      <c r="G61" s="533">
        <v>115000</v>
      </c>
      <c r="H61" s="164" t="s">
        <v>1697</v>
      </c>
      <c r="I61" s="101" t="s">
        <v>563</v>
      </c>
      <c r="J61" s="101" t="str">
        <f>VLOOKUP(I61,Presupuesto!$B$11:$C$565,2,0)</f>
        <v>CONTRATOS ESPECIALES</v>
      </c>
      <c r="K61" s="98" t="s">
        <v>1362</v>
      </c>
      <c r="L61" s="98" t="s">
        <v>394</v>
      </c>
    </row>
    <row r="62" spans="3:12" ht="15.75" hidden="1" thickBot="1">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hidden="1">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idden="1">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hidden="1" thickBot="1">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hidden="1">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hidden="1" thickBot="1">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8" spans="3:12">
      <c r="G68" s="521"/>
    </row>
    <row r="69" spans="3:12" ht="15.75" thickBot="1">
      <c r="K69" s="153"/>
    </row>
    <row r="70" spans="3:12" ht="15.75" thickBot="1">
      <c r="C70" s="69" t="s">
        <v>43</v>
      </c>
      <c r="D70" s="30">
        <f>SUM(G77:G127)</f>
        <v>100000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8" t="s">
        <v>1729</v>
      </c>
      <c r="E73" s="93"/>
      <c r="F73" s="93"/>
      <c r="G73" s="93"/>
      <c r="H73" s="76"/>
      <c r="I73" s="76"/>
      <c r="J73" s="76"/>
      <c r="K73" s="153"/>
    </row>
    <row r="74" spans="3:12" ht="18.75">
      <c r="C74" s="210" t="s">
        <v>1730</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hidden="1" thickBot="1">
      <c r="C77" s="137" t="s">
        <v>481</v>
      </c>
      <c r="D77" s="199"/>
      <c r="E77" s="152">
        <v>12</v>
      </c>
      <c r="F77" s="303">
        <f>HLOOKUP($C77,$BZ$2:$CM$3,2,0)</f>
        <v>43674.39</v>
      </c>
      <c r="G77" s="113">
        <f>D77*E77*F77</f>
        <v>0</v>
      </c>
      <c r="H77" s="166"/>
      <c r="I77" s="114" t="s">
        <v>495</v>
      </c>
      <c r="J77" s="114" t="str">
        <f>VLOOKUP(I77,Presupuesto!$B$11:$C$565,2,0)</f>
        <v>SUELDOS Y SALARIOS PERMANENTES</v>
      </c>
      <c r="K77" s="218" t="s">
        <v>1452</v>
      </c>
      <c r="L77" s="98" t="s">
        <v>393</v>
      </c>
    </row>
    <row r="78" spans="3:12" ht="15.75" hidden="1" thickBot="1">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hidden="1" thickBot="1">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hidden="1" thickBot="1">
      <c r="C80" s="137" t="s">
        <v>482</v>
      </c>
      <c r="D80" s="199"/>
      <c r="E80" s="152">
        <v>12</v>
      </c>
      <c r="F80" s="303">
        <f>HLOOKUP($C80,$BZ$2:$CM$3,2,0)</f>
        <v>39703.99</v>
      </c>
      <c r="G80" s="113">
        <f>D80*E80*F80</f>
        <v>0</v>
      </c>
      <c r="H80" s="166"/>
      <c r="I80" s="114" t="s">
        <v>495</v>
      </c>
      <c r="J80" s="114" t="str">
        <f>VLOOKUP(I80,Presupuesto!$B$11:$C$565,2,0)</f>
        <v>SUELDOS Y SALARIOS PERMANENTES</v>
      </c>
      <c r="K80" s="98" t="str">
        <f t="shared" si="2"/>
        <v>Posgrado</v>
      </c>
      <c r="L80" s="98" t="s">
        <v>394</v>
      </c>
    </row>
    <row r="81" spans="3:12" ht="15.75" hidden="1" thickBot="1">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hidden="1" thickBot="1">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hidden="1" thickBot="1">
      <c r="C83" s="137" t="s">
        <v>483</v>
      </c>
      <c r="D83" s="199"/>
      <c r="E83" s="152">
        <v>12</v>
      </c>
      <c r="F83" s="303">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ht="15.75" hidden="1" thickBot="1">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hidden="1" thickBot="1">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hidden="1" thickBot="1">
      <c r="C86" s="137" t="s">
        <v>484</v>
      </c>
      <c r="D86" s="199"/>
      <c r="E86" s="152">
        <v>12</v>
      </c>
      <c r="F86" s="303">
        <f>HLOOKUP($C86,$BZ$2:$CM$3,2,0)</f>
        <v>31763.19</v>
      </c>
      <c r="G86" s="113">
        <f>D86*E86*F86</f>
        <v>0</v>
      </c>
      <c r="H86" s="166"/>
      <c r="I86" s="114" t="s">
        <v>495</v>
      </c>
      <c r="J86" s="114" t="str">
        <f>VLOOKUP(I86,Presupuesto!$B$11:$C$565,2,0)</f>
        <v>SUELDOS Y SALARIOS PERMANENTES</v>
      </c>
      <c r="K86" s="98" t="str">
        <f t="shared" si="2"/>
        <v>Posgrado</v>
      </c>
      <c r="L86" s="98" t="s">
        <v>394</v>
      </c>
    </row>
    <row r="87" spans="3:12" ht="15.75" hidden="1" thickBot="1">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hidden="1" thickBot="1">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hidden="1" thickBot="1">
      <c r="C89" s="137" t="s">
        <v>485</v>
      </c>
      <c r="D89" s="199"/>
      <c r="E89" s="152">
        <v>12</v>
      </c>
      <c r="F89" s="303">
        <f>HLOOKUP($C89,$BZ$2:$CM$3,2,0)</f>
        <v>29777.99</v>
      </c>
      <c r="G89" s="113">
        <f>D89*E89*F89</f>
        <v>0</v>
      </c>
      <c r="H89" s="166"/>
      <c r="I89" s="114" t="s">
        <v>495</v>
      </c>
      <c r="J89" s="114" t="str">
        <f>VLOOKUP(I89,Presupuesto!$B$11:$C$565,2,0)</f>
        <v>SUELDOS Y SALARIOS PERMANENTES</v>
      </c>
      <c r="K89" s="98" t="str">
        <f t="shared" si="2"/>
        <v>Posgrado</v>
      </c>
      <c r="L89" s="98" t="s">
        <v>394</v>
      </c>
    </row>
    <row r="90" spans="3:12" ht="15.75" hidden="1" thickBot="1">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hidden="1" thickBot="1">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hidden="1" thickBot="1">
      <c r="C92" s="137" t="s">
        <v>486</v>
      </c>
      <c r="D92" s="199"/>
      <c r="E92" s="152">
        <v>12</v>
      </c>
      <c r="F92" s="303">
        <f>HLOOKUP($C92,$BZ$2:$CM$3,2,0)</f>
        <v>27792.79</v>
      </c>
      <c r="G92" s="113">
        <f>D92*E92*F92</f>
        <v>0</v>
      </c>
      <c r="H92" s="166"/>
      <c r="I92" s="114" t="s">
        <v>495</v>
      </c>
      <c r="J92" s="114" t="str">
        <f>VLOOKUP(I92,Presupuesto!$B$11:$C$565,2,0)</f>
        <v>SUELDOS Y SALARIOS PERMANENTES</v>
      </c>
      <c r="K92" s="98" t="str">
        <f t="shared" si="2"/>
        <v>Posgrado</v>
      </c>
      <c r="L92" s="98" t="s">
        <v>394</v>
      </c>
    </row>
    <row r="93" spans="3:12" ht="15.75" hidden="1" thickBot="1">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hidden="1" thickBot="1">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hidden="1" thickBot="1">
      <c r="C95" s="137" t="s">
        <v>487</v>
      </c>
      <c r="D95" s="199"/>
      <c r="E95" s="152">
        <v>12</v>
      </c>
      <c r="F95" s="303">
        <f>HLOOKUP($C95,$BZ$2:$CM$3,2,0)</f>
        <v>18859.39</v>
      </c>
      <c r="G95" s="113">
        <f>D95*E95*F95</f>
        <v>0</v>
      </c>
      <c r="H95" s="166"/>
      <c r="I95" s="114" t="s">
        <v>495</v>
      </c>
      <c r="J95" s="114" t="str">
        <f>VLOOKUP(I95,Presupuesto!$B$11:$C$565,2,0)</f>
        <v>SUELDOS Y SALARIOS PERMANENTES</v>
      </c>
      <c r="K95" s="98" t="str">
        <f t="shared" si="2"/>
        <v>Posgrado</v>
      </c>
      <c r="L95" s="98" t="s">
        <v>394</v>
      </c>
    </row>
    <row r="96" spans="3:12" ht="15.75" hidden="1" thickBot="1">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hidden="1" thickBot="1">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hidden="1" thickBot="1">
      <c r="C98" s="137" t="s">
        <v>488</v>
      </c>
      <c r="D98" s="199"/>
      <c r="E98" s="152">
        <v>12</v>
      </c>
      <c r="F98" s="303">
        <f>HLOOKUP($C98,$BZ$2:$CM$3,2,0)</f>
        <v>17866.8</v>
      </c>
      <c r="G98" s="113">
        <f>D98*E98*F98</f>
        <v>0</v>
      </c>
      <c r="H98" s="166"/>
      <c r="I98" s="114" t="s">
        <v>495</v>
      </c>
      <c r="J98" s="114" t="str">
        <f>VLOOKUP(I98,Presupuesto!$B$11:$C$565,2,0)</f>
        <v>SUELDOS Y SALARIOS PERMANENTES</v>
      </c>
      <c r="K98" s="98" t="str">
        <f t="shared" si="2"/>
        <v>Posgrado</v>
      </c>
      <c r="L98" s="98" t="s">
        <v>394</v>
      </c>
    </row>
    <row r="99" spans="3:12" ht="15.75" hidden="1" thickBot="1">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hidden="1" thickBot="1">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hidden="1" thickBot="1">
      <c r="C101" s="137" t="s">
        <v>489</v>
      </c>
      <c r="D101" s="199"/>
      <c r="E101" s="152">
        <v>12</v>
      </c>
      <c r="F101" s="303">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ht="15.75" hidden="1" thickBot="1">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hidden="1" thickBot="1">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hidden="1" thickBot="1">
      <c r="C104" s="137" t="s">
        <v>490</v>
      </c>
      <c r="D104" s="199"/>
      <c r="E104" s="152">
        <v>12</v>
      </c>
      <c r="F104" s="303">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ht="15.75" hidden="1" thickBot="1">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hidden="1" thickBot="1">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hidden="1" thickBot="1">
      <c r="C107" s="137" t="s">
        <v>491</v>
      </c>
      <c r="D107" s="199"/>
      <c r="E107" s="152">
        <v>12</v>
      </c>
      <c r="F107" s="303">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ht="15.75" hidden="1" thickBot="1">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hidden="1" thickBot="1">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hidden="1" thickBot="1">
      <c r="C110" s="137" t="s">
        <v>492</v>
      </c>
      <c r="D110" s="199"/>
      <c r="E110" s="152">
        <v>12</v>
      </c>
      <c r="F110" s="303">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ht="15.75" hidden="1" thickBot="1">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hidden="1" thickBot="1">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hidden="1" thickBot="1">
      <c r="C113" s="137" t="s">
        <v>493</v>
      </c>
      <c r="D113" s="199"/>
      <c r="E113" s="152">
        <v>12</v>
      </c>
      <c r="F113" s="303">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ht="15.75" hidden="1" thickBot="1">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hidden="1" thickBot="1">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hidden="1" thickBot="1">
      <c r="C116" s="137" t="s">
        <v>494</v>
      </c>
      <c r="D116" s="199"/>
      <c r="E116" s="152">
        <v>12</v>
      </c>
      <c r="F116" s="303">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ht="15.75" hidden="1" thickBot="1">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hidden="1" thickBot="1">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hidden="1" thickBot="1">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ht="15.75" hidden="1" thickBot="1">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hidden="1" thickBot="1">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c r="C122" s="140" t="s">
        <v>60</v>
      </c>
      <c r="D122" s="199">
        <v>2</v>
      </c>
      <c r="E122" s="152">
        <v>1</v>
      </c>
      <c r="F122" s="118">
        <v>50000</v>
      </c>
      <c r="G122" s="113">
        <f>D122*E122*F122</f>
        <v>100000</v>
      </c>
      <c r="H122" s="166" t="s">
        <v>1697</v>
      </c>
      <c r="I122" s="114" t="s">
        <v>704</v>
      </c>
      <c r="J122" s="114" t="str">
        <f>VLOOKUP(I122,Presupuesto!$B$11:$C$565,2,0)</f>
        <v>OTROS SERVICIOS TECNICOS Y PROFESIONALES</v>
      </c>
      <c r="K122" s="98" t="s">
        <v>1363</v>
      </c>
      <c r="L122" s="98" t="s">
        <v>411</v>
      </c>
    </row>
    <row r="123" spans="3:12" hidden="1">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idden="1">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hidden="1"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hidden="1">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hidden="1"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8"/>
      <c r="E133" s="93"/>
      <c r="F133" s="93"/>
      <c r="G133" s="93"/>
      <c r="H133" s="76"/>
      <c r="I133" s="76"/>
      <c r="J133" s="76"/>
      <c r="K133" s="153"/>
    </row>
    <row r="134" spans="3:12" ht="18.75">
      <c r="C134" s="210" t="e">
        <f>#VALUE!</f>
        <v>#VALUE!</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hidden="1" thickBot="1">
      <c r="C137" s="137" t="s">
        <v>481</v>
      </c>
      <c r="D137" s="199"/>
      <c r="E137" s="152">
        <v>12</v>
      </c>
      <c r="F137" s="303">
        <f>HLOOKUP($C137,$BZ$2:$CM$3,2,0)</f>
        <v>43674.39</v>
      </c>
      <c r="G137" s="113">
        <f>D137*E137*F137</f>
        <v>0</v>
      </c>
      <c r="H137" s="166"/>
      <c r="I137" s="114" t="s">
        <v>495</v>
      </c>
      <c r="J137" s="114" t="str">
        <f>VLOOKUP(I137,Presupuesto!$B$11:$C$565,2,0)</f>
        <v>SUELDOS Y SALARIOS PERMANENTES</v>
      </c>
      <c r="K137" s="218" t="s">
        <v>1452</v>
      </c>
      <c r="L137" s="98" t="s">
        <v>393</v>
      </c>
    </row>
    <row r="138" spans="3:12" hidden="1">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idden="1">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hidden="1" thickBot="1">
      <c r="C140" s="137" t="s">
        <v>482</v>
      </c>
      <c r="D140" s="199"/>
      <c r="E140" s="152">
        <v>12</v>
      </c>
      <c r="F140" s="303">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hidden="1">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idden="1">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hidden="1" thickBot="1">
      <c r="C143" s="137" t="s">
        <v>483</v>
      </c>
      <c r="D143" s="199"/>
      <c r="E143" s="152">
        <v>12</v>
      </c>
      <c r="F143" s="303">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hidden="1">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idden="1">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hidden="1" thickBot="1">
      <c r="C146" s="137" t="s">
        <v>484</v>
      </c>
      <c r="D146" s="199"/>
      <c r="E146" s="152">
        <v>12</v>
      </c>
      <c r="F146" s="303">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hidden="1">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idden="1">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hidden="1" thickBot="1">
      <c r="C149" s="137" t="s">
        <v>485</v>
      </c>
      <c r="D149" s="199"/>
      <c r="E149" s="152">
        <v>12</v>
      </c>
      <c r="F149" s="303">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hidden="1">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idden="1">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hidden="1" thickBot="1">
      <c r="C152" s="137" t="s">
        <v>486</v>
      </c>
      <c r="D152" s="199"/>
      <c r="E152" s="152">
        <v>12</v>
      </c>
      <c r="F152" s="303">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hidden="1">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idden="1">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hidden="1" thickBot="1">
      <c r="C155" s="137" t="s">
        <v>487</v>
      </c>
      <c r="D155" s="199"/>
      <c r="E155" s="152">
        <v>12</v>
      </c>
      <c r="F155" s="303">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hidden="1">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idden="1">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hidden="1" thickBot="1">
      <c r="C158" s="137" t="s">
        <v>488</v>
      </c>
      <c r="D158" s="199"/>
      <c r="E158" s="152">
        <v>12</v>
      </c>
      <c r="F158" s="303">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hidden="1">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idden="1">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hidden="1" thickBot="1">
      <c r="C161" s="137" t="s">
        <v>489</v>
      </c>
      <c r="D161" s="199"/>
      <c r="E161" s="152">
        <v>12</v>
      </c>
      <c r="F161" s="303">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hidden="1">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idden="1">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hidden="1" thickBot="1">
      <c r="C164" s="137" t="s">
        <v>490</v>
      </c>
      <c r="D164" s="199"/>
      <c r="E164" s="152">
        <v>12</v>
      </c>
      <c r="F164" s="303">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hidden="1">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idden="1">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hidden="1" thickBot="1">
      <c r="C167" s="137" t="s">
        <v>491</v>
      </c>
      <c r="D167" s="199"/>
      <c r="E167" s="152">
        <v>12</v>
      </c>
      <c r="F167" s="303">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hidden="1">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idden="1">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hidden="1" thickBot="1">
      <c r="C170" s="137" t="s">
        <v>492</v>
      </c>
      <c r="D170" s="199"/>
      <c r="E170" s="152">
        <v>12</v>
      </c>
      <c r="F170" s="303">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hidden="1">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idden="1">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hidden="1" thickBot="1">
      <c r="C173" s="137" t="s">
        <v>493</v>
      </c>
      <c r="D173" s="199"/>
      <c r="E173" s="152">
        <v>12</v>
      </c>
      <c r="F173" s="303">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hidden="1">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idden="1">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hidden="1" thickBot="1">
      <c r="C176" s="137" t="s">
        <v>494</v>
      </c>
      <c r="D176" s="199"/>
      <c r="E176" s="152">
        <v>12</v>
      </c>
      <c r="F176" s="303">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hidden="1">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idden="1">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hidden="1" thickBot="1">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hidden="1">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idden="1">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hidden="1"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hidden="1">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idden="1">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hidden="1" thickBot="1">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hidden="1">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hidden="1" thickBot="1">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8"/>
      <c r="E193" s="93"/>
      <c r="F193" s="93"/>
      <c r="G193" s="93"/>
      <c r="H193" s="76"/>
      <c r="I193" s="76"/>
      <c r="J193" s="76"/>
      <c r="K193" s="153"/>
    </row>
    <row r="194" spans="3:12" ht="18.75">
      <c r="C194" s="210" t="e">
        <f>#VALUE!</f>
        <v>#VALUE!</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hidden="1" thickBot="1">
      <c r="C197" s="137" t="s">
        <v>481</v>
      </c>
      <c r="D197" s="199"/>
      <c r="E197" s="152">
        <v>12</v>
      </c>
      <c r="F197" s="303">
        <f>HLOOKUP($C197,$BZ$2:$CM$3,2,0)</f>
        <v>43674.39</v>
      </c>
      <c r="G197" s="113">
        <f>D197*E197*F197</f>
        <v>0</v>
      </c>
      <c r="H197" s="166"/>
      <c r="I197" s="114" t="s">
        <v>495</v>
      </c>
      <c r="J197" s="114" t="str">
        <f>VLOOKUP(I197,Presupuesto!$B$11:$C$565,2,0)</f>
        <v>SUELDOS Y SALARIOS PERMANENTES</v>
      </c>
      <c r="K197" s="218" t="s">
        <v>1452</v>
      </c>
      <c r="L197" s="98" t="s">
        <v>393</v>
      </c>
    </row>
    <row r="198" spans="3:12" hidden="1">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idden="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hidden="1" thickBot="1">
      <c r="C200" s="137" t="s">
        <v>482</v>
      </c>
      <c r="D200" s="199"/>
      <c r="E200" s="152">
        <v>12</v>
      </c>
      <c r="F200" s="303">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hidden="1">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idden="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hidden="1" thickBot="1">
      <c r="C203" s="137" t="s">
        <v>483</v>
      </c>
      <c r="D203" s="199"/>
      <c r="E203" s="152">
        <v>12</v>
      </c>
      <c r="F203" s="303">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hidden="1">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idden="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hidden="1" thickBot="1">
      <c r="C206" s="137" t="s">
        <v>484</v>
      </c>
      <c r="D206" s="199"/>
      <c r="E206" s="152">
        <v>12</v>
      </c>
      <c r="F206" s="303">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hidden="1">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idden="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hidden="1" thickBot="1">
      <c r="C209" s="137" t="s">
        <v>485</v>
      </c>
      <c r="D209" s="199"/>
      <c r="E209" s="152">
        <v>12</v>
      </c>
      <c r="F209" s="303">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hidden="1">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idden="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hidden="1" thickBot="1">
      <c r="C212" s="137" t="s">
        <v>486</v>
      </c>
      <c r="D212" s="199"/>
      <c r="E212" s="152">
        <v>12</v>
      </c>
      <c r="F212" s="303">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hidden="1">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idden="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hidden="1" thickBot="1">
      <c r="C215" s="137" t="s">
        <v>487</v>
      </c>
      <c r="D215" s="199"/>
      <c r="E215" s="152">
        <v>12</v>
      </c>
      <c r="F215" s="303">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hidden="1">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idden="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hidden="1" thickBot="1">
      <c r="C218" s="137" t="s">
        <v>488</v>
      </c>
      <c r="D218" s="199"/>
      <c r="E218" s="152">
        <v>12</v>
      </c>
      <c r="F218" s="303">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hidden="1">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idden="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hidden="1" thickBot="1">
      <c r="C221" s="137" t="s">
        <v>489</v>
      </c>
      <c r="D221" s="199"/>
      <c r="E221" s="152">
        <v>12</v>
      </c>
      <c r="F221" s="303">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hidden="1">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idden="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hidden="1" thickBot="1">
      <c r="C224" s="137" t="s">
        <v>490</v>
      </c>
      <c r="D224" s="199"/>
      <c r="E224" s="152">
        <v>12</v>
      </c>
      <c r="F224" s="303">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hidden="1">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idden="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hidden="1" thickBot="1">
      <c r="C227" s="137" t="s">
        <v>491</v>
      </c>
      <c r="D227" s="199"/>
      <c r="E227" s="152">
        <v>12</v>
      </c>
      <c r="F227" s="303">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hidden="1">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idden="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hidden="1" thickBot="1">
      <c r="C230" s="137" t="s">
        <v>492</v>
      </c>
      <c r="D230" s="199"/>
      <c r="E230" s="152">
        <v>12</v>
      </c>
      <c r="F230" s="303">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hidden="1">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idden="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hidden="1" thickBot="1">
      <c r="C233" s="137" t="s">
        <v>493</v>
      </c>
      <c r="D233" s="199"/>
      <c r="E233" s="152">
        <v>12</v>
      </c>
      <c r="F233" s="303">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hidden="1">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idden="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hidden="1" thickBot="1">
      <c r="C236" s="137" t="s">
        <v>494</v>
      </c>
      <c r="D236" s="199"/>
      <c r="E236" s="152">
        <v>12</v>
      </c>
      <c r="F236" s="303">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hidden="1">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idden="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hidden="1"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hidden="1">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idden="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hidden="1"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hidden="1">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idden="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hidden="1"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hidden="1">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hidden="1"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8"/>
      <c r="E253" s="93"/>
      <c r="F253" s="93"/>
      <c r="G253" s="93"/>
      <c r="H253" s="76"/>
      <c r="I253" s="76"/>
      <c r="J253" s="76"/>
      <c r="K253" s="153"/>
    </row>
    <row r="254" spans="3:12" ht="18.75">
      <c r="C254" s="210" t="e">
        <f>#VALUE!</f>
        <v>#VALUE!</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hidden="1" thickBot="1">
      <c r="C257" s="137" t="s">
        <v>481</v>
      </c>
      <c r="D257" s="199"/>
      <c r="E257" s="152">
        <v>12</v>
      </c>
      <c r="F257" s="303">
        <f>HLOOKUP($C257,$BZ$2:$CM$3,2,0)</f>
        <v>43674.39</v>
      </c>
      <c r="G257" s="113">
        <f>D257*E257*F257</f>
        <v>0</v>
      </c>
      <c r="H257" s="166"/>
      <c r="I257" s="114" t="s">
        <v>495</v>
      </c>
      <c r="J257" s="114" t="str">
        <f>VLOOKUP(I257,Presupuesto!$B$11:$C$565,2,0)</f>
        <v>SUELDOS Y SALARIOS PERMANENTES</v>
      </c>
      <c r="K257" s="218" t="s">
        <v>1452</v>
      </c>
      <c r="L257" s="98" t="s">
        <v>393</v>
      </c>
    </row>
    <row r="258" spans="3:12" hidden="1">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idden="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hidden="1" thickBot="1">
      <c r="C260" s="137" t="s">
        <v>482</v>
      </c>
      <c r="D260" s="199"/>
      <c r="E260" s="152">
        <v>12</v>
      </c>
      <c r="F260" s="303">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hidden="1">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idden="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hidden="1" thickBot="1">
      <c r="C263" s="137" t="s">
        <v>483</v>
      </c>
      <c r="D263" s="199"/>
      <c r="E263" s="152">
        <v>12</v>
      </c>
      <c r="F263" s="303">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hidden="1">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idden="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hidden="1" thickBot="1">
      <c r="C266" s="137" t="s">
        <v>484</v>
      </c>
      <c r="D266" s="199"/>
      <c r="E266" s="152">
        <v>12</v>
      </c>
      <c r="F266" s="303">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hidden="1">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idden="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hidden="1" thickBot="1">
      <c r="C269" s="137" t="s">
        <v>485</v>
      </c>
      <c r="D269" s="199"/>
      <c r="E269" s="152">
        <v>12</v>
      </c>
      <c r="F269" s="303">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hidden="1">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idden="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hidden="1" thickBot="1">
      <c r="C272" s="137" t="s">
        <v>486</v>
      </c>
      <c r="D272" s="199"/>
      <c r="E272" s="152">
        <v>12</v>
      </c>
      <c r="F272" s="303">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hidden="1">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idden="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hidden="1" thickBot="1">
      <c r="C275" s="137" t="s">
        <v>487</v>
      </c>
      <c r="D275" s="199"/>
      <c r="E275" s="152">
        <v>12</v>
      </c>
      <c r="F275" s="303">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hidden="1">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idden="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hidden="1" thickBot="1">
      <c r="C278" s="137" t="s">
        <v>488</v>
      </c>
      <c r="D278" s="199"/>
      <c r="E278" s="152">
        <v>12</v>
      </c>
      <c r="F278" s="303">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hidden="1">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idden="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hidden="1" thickBot="1">
      <c r="C281" s="137" t="s">
        <v>489</v>
      </c>
      <c r="D281" s="199"/>
      <c r="E281" s="152">
        <v>12</v>
      </c>
      <c r="F281" s="303">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hidden="1">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idden="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hidden="1" thickBot="1">
      <c r="C284" s="137" t="s">
        <v>490</v>
      </c>
      <c r="D284" s="199"/>
      <c r="E284" s="152">
        <v>12</v>
      </c>
      <c r="F284" s="303">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hidden="1">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idden="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hidden="1" thickBot="1">
      <c r="C287" s="137" t="s">
        <v>491</v>
      </c>
      <c r="D287" s="199"/>
      <c r="E287" s="152">
        <v>12</v>
      </c>
      <c r="F287" s="303">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hidden="1">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idden="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hidden="1" thickBot="1">
      <c r="C290" s="137" t="s">
        <v>492</v>
      </c>
      <c r="D290" s="199"/>
      <c r="E290" s="152">
        <v>12</v>
      </c>
      <c r="F290" s="303">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hidden="1">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idden="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hidden="1" thickBot="1">
      <c r="C293" s="137" t="s">
        <v>493</v>
      </c>
      <c r="D293" s="199"/>
      <c r="E293" s="152">
        <v>12</v>
      </c>
      <c r="F293" s="303">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hidden="1">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idden="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hidden="1" thickBot="1">
      <c r="C296" s="137" t="s">
        <v>494</v>
      </c>
      <c r="D296" s="199"/>
      <c r="E296" s="152">
        <v>12</v>
      </c>
      <c r="F296" s="303">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hidden="1">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idden="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hidden="1"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hidden="1">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idden="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hidden="1"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hidden="1">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idden="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hidden="1"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hidden="1">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hidden="1"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8"/>
      <c r="E313" s="93"/>
      <c r="F313" s="93"/>
      <c r="G313" s="93"/>
      <c r="H313" s="76"/>
      <c r="I313" s="76"/>
      <c r="J313" s="76"/>
      <c r="K313" s="153"/>
    </row>
    <row r="314" spans="3:12" ht="18.75">
      <c r="C314" s="210" t="e">
        <f>#VALUE!</f>
        <v>#VALUE!</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hidden="1" thickBot="1">
      <c r="C317" s="137" t="s">
        <v>481</v>
      </c>
      <c r="D317" s="199"/>
      <c r="E317" s="152">
        <v>12</v>
      </c>
      <c r="F317" s="303">
        <f>HLOOKUP($C317,$BZ$2:$CM$3,2,0)</f>
        <v>43674.39</v>
      </c>
      <c r="G317" s="113">
        <f>D317*E317*F317</f>
        <v>0</v>
      </c>
      <c r="H317" s="166"/>
      <c r="I317" s="114" t="s">
        <v>495</v>
      </c>
      <c r="J317" s="114" t="str">
        <f>VLOOKUP(I317,Presupuesto!$B$11:$C$565,2,0)</f>
        <v>SUELDOS Y SALARIOS PERMANENTES</v>
      </c>
      <c r="K317" s="218" t="s">
        <v>1452</v>
      </c>
      <c r="L317" s="98" t="s">
        <v>393</v>
      </c>
    </row>
    <row r="318" spans="3:12" hidden="1">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idden="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hidden="1" thickBot="1">
      <c r="C320" s="137" t="s">
        <v>482</v>
      </c>
      <c r="D320" s="199"/>
      <c r="E320" s="152">
        <v>12</v>
      </c>
      <c r="F320" s="303">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hidden="1">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idden="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hidden="1" thickBot="1">
      <c r="C323" s="137" t="s">
        <v>483</v>
      </c>
      <c r="D323" s="199"/>
      <c r="E323" s="152">
        <v>12</v>
      </c>
      <c r="F323" s="303">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hidden="1">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idden="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hidden="1" thickBot="1">
      <c r="C326" s="137" t="s">
        <v>484</v>
      </c>
      <c r="D326" s="199"/>
      <c r="E326" s="152">
        <v>12</v>
      </c>
      <c r="F326" s="303">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hidden="1">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idden="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hidden="1" thickBot="1">
      <c r="C329" s="137" t="s">
        <v>485</v>
      </c>
      <c r="D329" s="199"/>
      <c r="E329" s="152">
        <v>12</v>
      </c>
      <c r="F329" s="303">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hidden="1">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idden="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hidden="1" thickBot="1">
      <c r="C332" s="137" t="s">
        <v>486</v>
      </c>
      <c r="D332" s="199"/>
      <c r="E332" s="152">
        <v>12</v>
      </c>
      <c r="F332" s="303">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hidden="1">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idden="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hidden="1" thickBot="1">
      <c r="C335" s="137" t="s">
        <v>487</v>
      </c>
      <c r="D335" s="199"/>
      <c r="E335" s="152">
        <v>12</v>
      </c>
      <c r="F335" s="303">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hidden="1">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idden="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hidden="1" thickBot="1">
      <c r="C338" s="137" t="s">
        <v>488</v>
      </c>
      <c r="D338" s="199"/>
      <c r="E338" s="152">
        <v>12</v>
      </c>
      <c r="F338" s="303">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hidden="1">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idden="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hidden="1" thickBot="1">
      <c r="C341" s="137" t="s">
        <v>489</v>
      </c>
      <c r="D341" s="199"/>
      <c r="E341" s="152">
        <v>12</v>
      </c>
      <c r="F341" s="303">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hidden="1">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idden="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hidden="1" thickBot="1">
      <c r="C344" s="137" t="s">
        <v>490</v>
      </c>
      <c r="D344" s="199"/>
      <c r="E344" s="152">
        <v>12</v>
      </c>
      <c r="F344" s="303">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hidden="1">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idden="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hidden="1" thickBot="1">
      <c r="C347" s="137" t="s">
        <v>491</v>
      </c>
      <c r="D347" s="199"/>
      <c r="E347" s="152">
        <v>12</v>
      </c>
      <c r="F347" s="303">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hidden="1">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idden="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hidden="1" thickBot="1">
      <c r="C350" s="137" t="s">
        <v>492</v>
      </c>
      <c r="D350" s="199"/>
      <c r="E350" s="152">
        <v>12</v>
      </c>
      <c r="F350" s="303">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hidden="1">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idden="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hidden="1" thickBot="1">
      <c r="C353" s="137" t="s">
        <v>493</v>
      </c>
      <c r="D353" s="199"/>
      <c r="E353" s="152">
        <v>12</v>
      </c>
      <c r="F353" s="303">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hidden="1">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idden="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hidden="1" thickBot="1">
      <c r="C356" s="137" t="s">
        <v>494</v>
      </c>
      <c r="D356" s="199"/>
      <c r="E356" s="152">
        <v>12</v>
      </c>
      <c r="F356" s="303">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hidden="1">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idden="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hidden="1"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hidden="1">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idden="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hidden="1"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hidden="1">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idden="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hidden="1"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hidden="1">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hidden="1"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8"/>
      <c r="E373" s="93"/>
      <c r="F373" s="93"/>
      <c r="G373" s="93"/>
      <c r="H373" s="76"/>
      <c r="I373" s="76"/>
      <c r="J373" s="76"/>
      <c r="K373" s="153"/>
    </row>
    <row r="374" spans="3:12" ht="18.75">
      <c r="C374" s="210" t="e">
        <f>#VALUE!</f>
        <v>#VALUE!</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hidden="1" thickBot="1">
      <c r="C377" s="137" t="s">
        <v>481</v>
      </c>
      <c r="D377" s="199"/>
      <c r="E377" s="152">
        <v>12</v>
      </c>
      <c r="F377" s="303">
        <f>HLOOKUP($C377,$BZ$2:$CM$3,2,0)</f>
        <v>43674.39</v>
      </c>
      <c r="G377" s="113">
        <f>D377*E377*F377</f>
        <v>0</v>
      </c>
      <c r="H377" s="166"/>
      <c r="I377" s="114" t="s">
        <v>495</v>
      </c>
      <c r="J377" s="114" t="str">
        <f>VLOOKUP(I377,Presupuesto!$B$11:$C$565,2,0)</f>
        <v>SUELDOS Y SALARIOS PERMANENTES</v>
      </c>
      <c r="K377" s="218" t="s">
        <v>1452</v>
      </c>
      <c r="L377" s="98" t="s">
        <v>393</v>
      </c>
    </row>
    <row r="378" spans="3:12" hidden="1">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idden="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hidden="1" thickBot="1">
      <c r="C380" s="137" t="s">
        <v>482</v>
      </c>
      <c r="D380" s="199"/>
      <c r="E380" s="152">
        <v>12</v>
      </c>
      <c r="F380" s="303">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hidden="1">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idden="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hidden="1" thickBot="1">
      <c r="C383" s="137" t="s">
        <v>483</v>
      </c>
      <c r="D383" s="199"/>
      <c r="E383" s="152">
        <v>12</v>
      </c>
      <c r="F383" s="303">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hidden="1">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idden="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hidden="1" thickBot="1">
      <c r="C386" s="137" t="s">
        <v>484</v>
      </c>
      <c r="D386" s="199"/>
      <c r="E386" s="152">
        <v>12</v>
      </c>
      <c r="F386" s="303">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hidden="1">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idden="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hidden="1" thickBot="1">
      <c r="C389" s="137" t="s">
        <v>485</v>
      </c>
      <c r="D389" s="199"/>
      <c r="E389" s="152">
        <v>12</v>
      </c>
      <c r="F389" s="303">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hidden="1">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idden="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hidden="1" thickBot="1">
      <c r="C392" s="137" t="s">
        <v>486</v>
      </c>
      <c r="D392" s="199"/>
      <c r="E392" s="152">
        <v>12</v>
      </c>
      <c r="F392" s="303">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hidden="1">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idden="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hidden="1" thickBot="1">
      <c r="C395" s="137" t="s">
        <v>487</v>
      </c>
      <c r="D395" s="199"/>
      <c r="E395" s="152">
        <v>12</v>
      </c>
      <c r="F395" s="303">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hidden="1">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idden="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hidden="1" thickBot="1">
      <c r="C398" s="137" t="s">
        <v>488</v>
      </c>
      <c r="D398" s="199"/>
      <c r="E398" s="152">
        <v>12</v>
      </c>
      <c r="F398" s="303">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hidden="1">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idden="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hidden="1" thickBot="1">
      <c r="C401" s="137" t="s">
        <v>489</v>
      </c>
      <c r="D401" s="199"/>
      <c r="E401" s="152">
        <v>12</v>
      </c>
      <c r="F401" s="303">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hidden="1">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idden="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hidden="1" thickBot="1">
      <c r="C404" s="137" t="s">
        <v>490</v>
      </c>
      <c r="D404" s="199"/>
      <c r="E404" s="152">
        <v>12</v>
      </c>
      <c r="F404" s="303">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hidden="1">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idden="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hidden="1" thickBot="1">
      <c r="C407" s="137" t="s">
        <v>491</v>
      </c>
      <c r="D407" s="199"/>
      <c r="E407" s="152">
        <v>12</v>
      </c>
      <c r="F407" s="303">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hidden="1">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idden="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hidden="1" thickBot="1">
      <c r="C410" s="137" t="s">
        <v>492</v>
      </c>
      <c r="D410" s="199"/>
      <c r="E410" s="152">
        <v>12</v>
      </c>
      <c r="F410" s="303">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hidden="1">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idden="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hidden="1" thickBot="1">
      <c r="C413" s="137" t="s">
        <v>493</v>
      </c>
      <c r="D413" s="199"/>
      <c r="E413" s="152">
        <v>12</v>
      </c>
      <c r="F413" s="303">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hidden="1">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idden="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hidden="1" thickBot="1">
      <c r="C416" s="137" t="s">
        <v>494</v>
      </c>
      <c r="D416" s="199"/>
      <c r="E416" s="152">
        <v>12</v>
      </c>
      <c r="F416" s="303">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hidden="1">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idden="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hidden="1"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hidden="1">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idden="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hidden="1"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hidden="1">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idden="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hidden="1"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hidden="1">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hidden="1"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8"/>
      <c r="E433" s="93"/>
      <c r="F433" s="93"/>
      <c r="G433" s="93"/>
      <c r="H433" s="76"/>
      <c r="I433" s="76"/>
      <c r="J433" s="76"/>
      <c r="K433" s="153"/>
    </row>
    <row r="434" spans="3:12" ht="18.75">
      <c r="C434" s="210" t="e">
        <f>#VALUE!</f>
        <v>#VALUE!</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hidden="1" thickBot="1">
      <c r="C437" s="137" t="s">
        <v>481</v>
      </c>
      <c r="D437" s="199"/>
      <c r="E437" s="152">
        <v>12</v>
      </c>
      <c r="F437" s="303">
        <f>HLOOKUP($C437,$BZ$2:$CM$3,2,0)</f>
        <v>43674.39</v>
      </c>
      <c r="G437" s="113">
        <f>D437*E437*F437</f>
        <v>0</v>
      </c>
      <c r="H437" s="166"/>
      <c r="I437" s="114" t="s">
        <v>495</v>
      </c>
      <c r="J437" s="114" t="str">
        <f>VLOOKUP(I437,Presupuesto!$B$11:$C$565,2,0)</f>
        <v>SUELDOS Y SALARIOS PERMANENTES</v>
      </c>
      <c r="K437" s="218" t="s">
        <v>1452</v>
      </c>
      <c r="L437" s="98" t="s">
        <v>393</v>
      </c>
    </row>
    <row r="438" spans="3:12" hidden="1">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idden="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hidden="1" thickBot="1">
      <c r="C440" s="137" t="s">
        <v>482</v>
      </c>
      <c r="D440" s="199"/>
      <c r="E440" s="152">
        <v>12</v>
      </c>
      <c r="F440" s="303">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hidden="1">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idden="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hidden="1" thickBot="1">
      <c r="C443" s="137" t="s">
        <v>483</v>
      </c>
      <c r="D443" s="199"/>
      <c r="E443" s="152">
        <v>12</v>
      </c>
      <c r="F443" s="303">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hidden="1">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idden="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hidden="1" thickBot="1">
      <c r="C446" s="137" t="s">
        <v>484</v>
      </c>
      <c r="D446" s="199"/>
      <c r="E446" s="152">
        <v>12</v>
      </c>
      <c r="F446" s="303">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hidden="1">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idden="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hidden="1" thickBot="1">
      <c r="C449" s="137" t="s">
        <v>485</v>
      </c>
      <c r="D449" s="199"/>
      <c r="E449" s="152">
        <v>12</v>
      </c>
      <c r="F449" s="303">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hidden="1">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idden="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hidden="1" thickBot="1">
      <c r="C452" s="137" t="s">
        <v>486</v>
      </c>
      <c r="D452" s="199"/>
      <c r="E452" s="152">
        <v>12</v>
      </c>
      <c r="F452" s="303">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hidden="1">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idden="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hidden="1" thickBot="1">
      <c r="C455" s="137" t="s">
        <v>487</v>
      </c>
      <c r="D455" s="199"/>
      <c r="E455" s="152">
        <v>12</v>
      </c>
      <c r="F455" s="303">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hidden="1">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idden="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hidden="1" thickBot="1">
      <c r="C458" s="137" t="s">
        <v>488</v>
      </c>
      <c r="D458" s="199"/>
      <c r="E458" s="152">
        <v>12</v>
      </c>
      <c r="F458" s="303">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hidden="1">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idden="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hidden="1" thickBot="1">
      <c r="C461" s="137" t="s">
        <v>489</v>
      </c>
      <c r="D461" s="199"/>
      <c r="E461" s="152">
        <v>12</v>
      </c>
      <c r="F461" s="303">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hidden="1">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idden="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hidden="1" thickBot="1">
      <c r="C464" s="137" t="s">
        <v>490</v>
      </c>
      <c r="D464" s="199"/>
      <c r="E464" s="152">
        <v>12</v>
      </c>
      <c r="F464" s="303">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hidden="1">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idden="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hidden="1" thickBot="1">
      <c r="C467" s="137" t="s">
        <v>491</v>
      </c>
      <c r="D467" s="199"/>
      <c r="E467" s="152">
        <v>12</v>
      </c>
      <c r="F467" s="303">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hidden="1">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idden="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hidden="1" thickBot="1">
      <c r="C470" s="137" t="s">
        <v>492</v>
      </c>
      <c r="D470" s="199"/>
      <c r="E470" s="152">
        <v>12</v>
      </c>
      <c r="F470" s="303">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hidden="1">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idden="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hidden="1" thickBot="1">
      <c r="C473" s="137" t="s">
        <v>493</v>
      </c>
      <c r="D473" s="199"/>
      <c r="E473" s="152">
        <v>12</v>
      </c>
      <c r="F473" s="303">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hidden="1">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idden="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hidden="1" thickBot="1">
      <c r="C476" s="137" t="s">
        <v>494</v>
      </c>
      <c r="D476" s="199"/>
      <c r="E476" s="152">
        <v>12</v>
      </c>
      <c r="F476" s="303">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hidden="1">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idden="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hidden="1"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hidden="1">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idden="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hidden="1"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hidden="1">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idden="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hidden="1"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hidden="1">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hidden="1"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8"/>
      <c r="E493" s="93"/>
      <c r="F493" s="93"/>
      <c r="G493" s="93"/>
      <c r="H493" s="76"/>
      <c r="I493" s="76"/>
      <c r="J493" s="76"/>
      <c r="K493" s="153"/>
    </row>
    <row r="494" spans="3:12" ht="18.75">
      <c r="C494" s="210" t="e">
        <f>#VALUE!</f>
        <v>#VALUE!</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hidden="1" thickBot="1">
      <c r="C497" s="137" t="s">
        <v>481</v>
      </c>
      <c r="D497" s="199"/>
      <c r="E497" s="152">
        <v>12</v>
      </c>
      <c r="F497" s="303">
        <f>HLOOKUP($C497,$BZ$2:$CM$3,2,0)</f>
        <v>43674.39</v>
      </c>
      <c r="G497" s="113">
        <f>D497*E497*F497</f>
        <v>0</v>
      </c>
      <c r="H497" s="166"/>
      <c r="I497" s="114" t="s">
        <v>495</v>
      </c>
      <c r="J497" s="114" t="str">
        <f>VLOOKUP(I497,Presupuesto!$B$11:$C$565,2,0)</f>
        <v>SUELDOS Y SALARIOS PERMANENTES</v>
      </c>
      <c r="K497" s="218" t="s">
        <v>1452</v>
      </c>
      <c r="L497" s="98" t="s">
        <v>393</v>
      </c>
    </row>
    <row r="498" spans="3:12" hidden="1">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idden="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hidden="1" thickBot="1">
      <c r="C500" s="137" t="s">
        <v>482</v>
      </c>
      <c r="D500" s="199"/>
      <c r="E500" s="152">
        <v>12</v>
      </c>
      <c r="F500" s="303">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hidden="1">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idden="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hidden="1" thickBot="1">
      <c r="C503" s="137" t="s">
        <v>483</v>
      </c>
      <c r="D503" s="199"/>
      <c r="E503" s="152">
        <v>12</v>
      </c>
      <c r="F503" s="303">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hidden="1">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idden="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hidden="1" thickBot="1">
      <c r="C506" s="137" t="s">
        <v>484</v>
      </c>
      <c r="D506" s="199"/>
      <c r="E506" s="152">
        <v>12</v>
      </c>
      <c r="F506" s="303">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hidden="1">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idden="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hidden="1" thickBot="1">
      <c r="C509" s="137" t="s">
        <v>485</v>
      </c>
      <c r="D509" s="199"/>
      <c r="E509" s="152">
        <v>12</v>
      </c>
      <c r="F509" s="303">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hidden="1">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idden="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hidden="1" thickBot="1">
      <c r="C512" s="137" t="s">
        <v>486</v>
      </c>
      <c r="D512" s="199"/>
      <c r="E512" s="152">
        <v>12</v>
      </c>
      <c r="F512" s="303">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hidden="1">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idden="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hidden="1" thickBot="1">
      <c r="C515" s="137" t="s">
        <v>487</v>
      </c>
      <c r="D515" s="199"/>
      <c r="E515" s="152">
        <v>12</v>
      </c>
      <c r="F515" s="303">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hidden="1">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idden="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hidden="1" thickBot="1">
      <c r="C518" s="137" t="s">
        <v>488</v>
      </c>
      <c r="D518" s="199"/>
      <c r="E518" s="152">
        <v>12</v>
      </c>
      <c r="F518" s="303">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hidden="1">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idden="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hidden="1" thickBot="1">
      <c r="C521" s="137" t="s">
        <v>489</v>
      </c>
      <c r="D521" s="199"/>
      <c r="E521" s="152">
        <v>12</v>
      </c>
      <c r="F521" s="303">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hidden="1">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idden="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hidden="1" thickBot="1">
      <c r="C524" s="137" t="s">
        <v>490</v>
      </c>
      <c r="D524" s="199"/>
      <c r="E524" s="152">
        <v>12</v>
      </c>
      <c r="F524" s="303">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hidden="1">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idden="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hidden="1" thickBot="1">
      <c r="C527" s="137" t="s">
        <v>491</v>
      </c>
      <c r="D527" s="199"/>
      <c r="E527" s="152">
        <v>12</v>
      </c>
      <c r="F527" s="303">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hidden="1">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idden="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hidden="1" thickBot="1">
      <c r="C530" s="137" t="s">
        <v>492</v>
      </c>
      <c r="D530" s="199"/>
      <c r="E530" s="152">
        <v>12</v>
      </c>
      <c r="F530" s="303">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hidden="1">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idden="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hidden="1" thickBot="1">
      <c r="C533" s="137" t="s">
        <v>493</v>
      </c>
      <c r="D533" s="199"/>
      <c r="E533" s="152">
        <v>12</v>
      </c>
      <c r="F533" s="303">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hidden="1">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idden="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hidden="1" thickBot="1">
      <c r="C536" s="137" t="s">
        <v>494</v>
      </c>
      <c r="D536" s="199"/>
      <c r="E536" s="152">
        <v>12</v>
      </c>
      <c r="F536" s="303">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hidden="1">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idden="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hidden="1"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hidden="1">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idden="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hidden="1"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hidden="1">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idden="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hidden="1"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hidden="1">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hidden="1"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8"/>
      <c r="E553" s="93"/>
      <c r="F553" s="93"/>
      <c r="G553" s="93"/>
      <c r="H553" s="76"/>
      <c r="I553" s="76"/>
      <c r="J553" s="76"/>
      <c r="K553" s="153"/>
    </row>
    <row r="554" spans="3:12" ht="18.75">
      <c r="C554" s="210" t="e">
        <f>#VALUE!</f>
        <v>#VALUE!</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hidden="1" thickBot="1">
      <c r="C557" s="137" t="s">
        <v>481</v>
      </c>
      <c r="D557" s="199"/>
      <c r="E557" s="152">
        <v>12</v>
      </c>
      <c r="F557" s="303">
        <f>HLOOKUP($C557,$BZ$2:$CM$3,2,0)</f>
        <v>43674.39</v>
      </c>
      <c r="G557" s="113">
        <f>D557*E557*F557</f>
        <v>0</v>
      </c>
      <c r="H557" s="166"/>
      <c r="I557" s="114" t="s">
        <v>495</v>
      </c>
      <c r="J557" s="114" t="str">
        <f>VLOOKUP(I557,Presupuesto!$B$11:$C$565,2,0)</f>
        <v>SUELDOS Y SALARIOS PERMANENTES</v>
      </c>
      <c r="K557" s="218" t="s">
        <v>1452</v>
      </c>
      <c r="L557" s="98" t="s">
        <v>393</v>
      </c>
    </row>
    <row r="558" spans="3:12" hidden="1">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idden="1">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hidden="1" thickBot="1">
      <c r="C560" s="137" t="s">
        <v>482</v>
      </c>
      <c r="D560" s="199"/>
      <c r="E560" s="152">
        <v>12</v>
      </c>
      <c r="F560" s="303">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hidden="1">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idden="1">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hidden="1" thickBot="1">
      <c r="C563" s="137" t="s">
        <v>483</v>
      </c>
      <c r="D563" s="199"/>
      <c r="E563" s="152">
        <v>12</v>
      </c>
      <c r="F563" s="303">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hidden="1">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idden="1">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hidden="1" thickBot="1">
      <c r="C566" s="137" t="s">
        <v>484</v>
      </c>
      <c r="D566" s="199"/>
      <c r="E566" s="152">
        <v>12</v>
      </c>
      <c r="F566" s="303">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hidden="1">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idden="1">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hidden="1" thickBot="1">
      <c r="C569" s="137" t="s">
        <v>485</v>
      </c>
      <c r="D569" s="199"/>
      <c r="E569" s="152">
        <v>12</v>
      </c>
      <c r="F569" s="303">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hidden="1">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idden="1">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hidden="1" thickBot="1">
      <c r="C572" s="137" t="s">
        <v>486</v>
      </c>
      <c r="D572" s="199"/>
      <c r="E572" s="152">
        <v>12</v>
      </c>
      <c r="F572" s="303">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hidden="1">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idden="1">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hidden="1" thickBot="1">
      <c r="C575" s="137" t="s">
        <v>487</v>
      </c>
      <c r="D575" s="199"/>
      <c r="E575" s="152">
        <v>12</v>
      </c>
      <c r="F575" s="303">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hidden="1">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idden="1">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hidden="1" thickBot="1">
      <c r="C578" s="137" t="s">
        <v>488</v>
      </c>
      <c r="D578" s="199"/>
      <c r="E578" s="152">
        <v>12</v>
      </c>
      <c r="F578" s="303">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hidden="1">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idden="1">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hidden="1" thickBot="1">
      <c r="C581" s="137" t="s">
        <v>489</v>
      </c>
      <c r="D581" s="199"/>
      <c r="E581" s="152">
        <v>12</v>
      </c>
      <c r="F581" s="303">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hidden="1">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idden="1">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hidden="1" thickBot="1">
      <c r="C584" s="137" t="s">
        <v>490</v>
      </c>
      <c r="D584" s="199"/>
      <c r="E584" s="152">
        <v>12</v>
      </c>
      <c r="F584" s="303">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hidden="1">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idden="1">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hidden="1" thickBot="1">
      <c r="C587" s="137" t="s">
        <v>491</v>
      </c>
      <c r="D587" s="199"/>
      <c r="E587" s="152">
        <v>12</v>
      </c>
      <c r="F587" s="303">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hidden="1">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idden="1">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hidden="1" thickBot="1">
      <c r="C590" s="137" t="s">
        <v>492</v>
      </c>
      <c r="D590" s="199"/>
      <c r="E590" s="152">
        <v>12</v>
      </c>
      <c r="F590" s="303">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hidden="1">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idden="1">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hidden="1" thickBot="1">
      <c r="C593" s="137" t="s">
        <v>493</v>
      </c>
      <c r="D593" s="199"/>
      <c r="E593" s="152">
        <v>12</v>
      </c>
      <c r="F593" s="303">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hidden="1">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idden="1">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hidden="1" thickBot="1">
      <c r="C596" s="137" t="s">
        <v>494</v>
      </c>
      <c r="D596" s="199"/>
      <c r="E596" s="152">
        <v>12</v>
      </c>
      <c r="F596" s="303">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hidden="1">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idden="1">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hidden="1" thickBot="1">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hidden="1">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idden="1">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hidden="1"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hidden="1">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idden="1">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hidden="1" thickBot="1">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hidden="1">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hidden="1" thickBot="1">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8"/>
      <c r="E613" s="93"/>
      <c r="F613" s="93"/>
      <c r="G613" s="93"/>
      <c r="H613" s="76"/>
      <c r="I613" s="76"/>
      <c r="J613" s="76"/>
      <c r="K613" s="153"/>
    </row>
    <row r="614" spans="3:12" ht="18.75">
      <c r="C614" s="210" t="e">
        <f>#VALUE!</f>
        <v>#VALUE!</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hidden="1" thickBot="1">
      <c r="C617" s="137" t="s">
        <v>481</v>
      </c>
      <c r="D617" s="199"/>
      <c r="E617" s="152">
        <v>12</v>
      </c>
      <c r="F617" s="303">
        <f>HLOOKUP($C617,$BZ$2:$CM$3,2,0)</f>
        <v>43674.39</v>
      </c>
      <c r="G617" s="113">
        <f>D617*E617*F617</f>
        <v>0</v>
      </c>
      <c r="H617" s="166"/>
      <c r="I617" s="114" t="s">
        <v>495</v>
      </c>
      <c r="J617" s="114" t="str">
        <f>VLOOKUP(I617,Presupuesto!$B$11:$C$565,2,0)</f>
        <v>SUELDOS Y SALARIOS PERMANENTES</v>
      </c>
      <c r="K617" s="218" t="s">
        <v>1452</v>
      </c>
      <c r="L617" s="98" t="s">
        <v>393</v>
      </c>
    </row>
    <row r="618" spans="3:12" hidden="1">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idden="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hidden="1" thickBot="1">
      <c r="C620" s="137" t="s">
        <v>482</v>
      </c>
      <c r="D620" s="199"/>
      <c r="E620" s="152">
        <v>12</v>
      </c>
      <c r="F620" s="303">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hidden="1">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idden="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hidden="1" thickBot="1">
      <c r="C623" s="137" t="s">
        <v>483</v>
      </c>
      <c r="D623" s="199"/>
      <c r="E623" s="152">
        <v>12</v>
      </c>
      <c r="F623" s="303">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hidden="1">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idden="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hidden="1" thickBot="1">
      <c r="C626" s="137" t="s">
        <v>484</v>
      </c>
      <c r="D626" s="199"/>
      <c r="E626" s="152">
        <v>12</v>
      </c>
      <c r="F626" s="303">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hidden="1">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idden="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hidden="1" thickBot="1">
      <c r="C629" s="137" t="s">
        <v>485</v>
      </c>
      <c r="D629" s="199"/>
      <c r="E629" s="152">
        <v>12</v>
      </c>
      <c r="F629" s="303">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hidden="1">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idden="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hidden="1" thickBot="1">
      <c r="C632" s="137" t="s">
        <v>486</v>
      </c>
      <c r="D632" s="199"/>
      <c r="E632" s="152">
        <v>12</v>
      </c>
      <c r="F632" s="303">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hidden="1">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idden="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hidden="1" thickBot="1">
      <c r="C635" s="137" t="s">
        <v>487</v>
      </c>
      <c r="D635" s="199"/>
      <c r="E635" s="152">
        <v>12</v>
      </c>
      <c r="F635" s="303">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hidden="1">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idden="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hidden="1" thickBot="1">
      <c r="C638" s="137" t="s">
        <v>488</v>
      </c>
      <c r="D638" s="199"/>
      <c r="E638" s="152">
        <v>12</v>
      </c>
      <c r="F638" s="303">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hidden="1">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idden="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hidden="1" thickBot="1">
      <c r="C641" s="137" t="s">
        <v>489</v>
      </c>
      <c r="D641" s="199"/>
      <c r="E641" s="152">
        <v>12</v>
      </c>
      <c r="F641" s="303">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hidden="1">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idden="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hidden="1" thickBot="1">
      <c r="C644" s="137" t="s">
        <v>490</v>
      </c>
      <c r="D644" s="199"/>
      <c r="E644" s="152">
        <v>12</v>
      </c>
      <c r="F644" s="303">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hidden="1">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idden="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hidden="1" thickBot="1">
      <c r="C647" s="137" t="s">
        <v>491</v>
      </c>
      <c r="D647" s="199"/>
      <c r="E647" s="152">
        <v>12</v>
      </c>
      <c r="F647" s="303">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hidden="1">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idden="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hidden="1" thickBot="1">
      <c r="C650" s="137" t="s">
        <v>492</v>
      </c>
      <c r="D650" s="199"/>
      <c r="E650" s="152">
        <v>12</v>
      </c>
      <c r="F650" s="303">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hidden="1">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idden="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hidden="1" thickBot="1">
      <c r="C653" s="137" t="s">
        <v>493</v>
      </c>
      <c r="D653" s="199"/>
      <c r="E653" s="152">
        <v>12</v>
      </c>
      <c r="F653" s="303">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hidden="1">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idden="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hidden="1" thickBot="1">
      <c r="C656" s="137" t="s">
        <v>494</v>
      </c>
      <c r="D656" s="199"/>
      <c r="E656" s="152">
        <v>12</v>
      </c>
      <c r="F656" s="303">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hidden="1">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idden="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hidden="1"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hidden="1">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idden="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hidden="1"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hidden="1">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idden="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hidden="1"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hidden="1">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hidden="1"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8"/>
      <c r="E673" s="93"/>
      <c r="F673" s="93"/>
      <c r="G673" s="93"/>
      <c r="H673" s="76"/>
      <c r="I673" s="76"/>
      <c r="J673" s="76"/>
      <c r="K673" s="153"/>
    </row>
    <row r="674" spans="3:12" ht="18.75">
      <c r="C674" s="210" t="e">
        <f>#VALUE!</f>
        <v>#VALUE!</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hidden="1" thickBot="1">
      <c r="C677" s="137" t="s">
        <v>481</v>
      </c>
      <c r="D677" s="199"/>
      <c r="E677" s="152">
        <v>12</v>
      </c>
      <c r="F677" s="303">
        <f>HLOOKUP($C677,$BZ$2:$CM$3,2,0)</f>
        <v>43674.39</v>
      </c>
      <c r="G677" s="113">
        <f>D677*E677*F677</f>
        <v>0</v>
      </c>
      <c r="H677" s="166"/>
      <c r="I677" s="114" t="s">
        <v>495</v>
      </c>
      <c r="J677" s="114" t="str">
        <f>VLOOKUP(I677,Presupuesto!$B$11:$C$565,2,0)</f>
        <v>SUELDOS Y SALARIOS PERMANENTES</v>
      </c>
      <c r="K677" s="218" t="s">
        <v>1452</v>
      </c>
      <c r="L677" s="98" t="s">
        <v>393</v>
      </c>
    </row>
    <row r="678" spans="3:12" hidden="1">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idden="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hidden="1" thickBot="1">
      <c r="C680" s="137" t="s">
        <v>482</v>
      </c>
      <c r="D680" s="199"/>
      <c r="E680" s="152">
        <v>12</v>
      </c>
      <c r="F680" s="303">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hidden="1">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idden="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hidden="1" thickBot="1">
      <c r="C683" s="137" t="s">
        <v>483</v>
      </c>
      <c r="D683" s="199"/>
      <c r="E683" s="152">
        <v>12</v>
      </c>
      <c r="F683" s="303">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hidden="1">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idden="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hidden="1" thickBot="1">
      <c r="C686" s="137" t="s">
        <v>484</v>
      </c>
      <c r="D686" s="199"/>
      <c r="E686" s="152">
        <v>12</v>
      </c>
      <c r="F686" s="303">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hidden="1">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idden="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hidden="1" thickBot="1">
      <c r="C689" s="137" t="s">
        <v>485</v>
      </c>
      <c r="D689" s="199"/>
      <c r="E689" s="152">
        <v>12</v>
      </c>
      <c r="F689" s="303">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hidden="1">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idden="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hidden="1" thickBot="1">
      <c r="C692" s="137" t="s">
        <v>486</v>
      </c>
      <c r="D692" s="199"/>
      <c r="E692" s="152">
        <v>12</v>
      </c>
      <c r="F692" s="303">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hidden="1">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idden="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hidden="1" thickBot="1">
      <c r="C695" s="137" t="s">
        <v>487</v>
      </c>
      <c r="D695" s="199"/>
      <c r="E695" s="152">
        <v>12</v>
      </c>
      <c r="F695" s="303">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hidden="1">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idden="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hidden="1" thickBot="1">
      <c r="C698" s="137" t="s">
        <v>488</v>
      </c>
      <c r="D698" s="199"/>
      <c r="E698" s="152">
        <v>12</v>
      </c>
      <c r="F698" s="303">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hidden="1">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idden="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hidden="1" thickBot="1">
      <c r="C701" s="137" t="s">
        <v>489</v>
      </c>
      <c r="D701" s="199"/>
      <c r="E701" s="152">
        <v>12</v>
      </c>
      <c r="F701" s="303">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hidden="1">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idden="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hidden="1" thickBot="1">
      <c r="C704" s="137" t="s">
        <v>490</v>
      </c>
      <c r="D704" s="199"/>
      <c r="E704" s="152">
        <v>12</v>
      </c>
      <c r="F704" s="303">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hidden="1">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idden="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hidden="1" thickBot="1">
      <c r="C707" s="137" t="s">
        <v>491</v>
      </c>
      <c r="D707" s="199"/>
      <c r="E707" s="152">
        <v>12</v>
      </c>
      <c r="F707" s="303">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hidden="1">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idden="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hidden="1" thickBot="1">
      <c r="C710" s="137" t="s">
        <v>492</v>
      </c>
      <c r="D710" s="199"/>
      <c r="E710" s="152">
        <v>12</v>
      </c>
      <c r="F710" s="303">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hidden="1">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idden="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hidden="1" thickBot="1">
      <c r="C713" s="137" t="s">
        <v>493</v>
      </c>
      <c r="D713" s="199"/>
      <c r="E713" s="152">
        <v>12</v>
      </c>
      <c r="F713" s="303">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hidden="1">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idden="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hidden="1" thickBot="1">
      <c r="C716" s="137" t="s">
        <v>494</v>
      </c>
      <c r="D716" s="199"/>
      <c r="E716" s="152">
        <v>12</v>
      </c>
      <c r="F716" s="303">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hidden="1">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idden="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hidden="1"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hidden="1">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idden="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hidden="1"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hidden="1">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idden="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hidden="1"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hidden="1">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hidden="1"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8"/>
      <c r="E733" s="93"/>
      <c r="F733" s="93"/>
      <c r="G733" s="93"/>
      <c r="H733" s="76"/>
      <c r="I733" s="76"/>
      <c r="J733" s="76"/>
      <c r="K733" s="153"/>
    </row>
    <row r="734" spans="3:12" ht="18.75">
      <c r="C734" s="210" t="e">
        <f>#VALUE!</f>
        <v>#VALUE!</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hidden="1" thickBot="1">
      <c r="C737" s="137" t="s">
        <v>481</v>
      </c>
      <c r="D737" s="199"/>
      <c r="E737" s="152">
        <v>12</v>
      </c>
      <c r="F737" s="303">
        <f>HLOOKUP($C737,$BZ$2:$CM$3,2,0)</f>
        <v>43674.39</v>
      </c>
      <c r="G737" s="113">
        <f>D737*E737*F737</f>
        <v>0</v>
      </c>
      <c r="H737" s="166"/>
      <c r="I737" s="114" t="s">
        <v>495</v>
      </c>
      <c r="J737" s="114" t="str">
        <f>VLOOKUP(I737,Presupuesto!$B$11:$C$565,2,0)</f>
        <v>SUELDOS Y SALARIOS PERMANENTES</v>
      </c>
      <c r="K737" s="218" t="s">
        <v>1452</v>
      </c>
      <c r="L737" s="98" t="s">
        <v>393</v>
      </c>
    </row>
    <row r="738" spans="3:12" hidden="1">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idden="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hidden="1" thickBot="1">
      <c r="C740" s="137" t="s">
        <v>482</v>
      </c>
      <c r="D740" s="199"/>
      <c r="E740" s="152">
        <v>12</v>
      </c>
      <c r="F740" s="303">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hidden="1">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idden="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hidden="1" thickBot="1">
      <c r="C743" s="137" t="s">
        <v>483</v>
      </c>
      <c r="D743" s="199"/>
      <c r="E743" s="152">
        <v>12</v>
      </c>
      <c r="F743" s="303">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hidden="1">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idden="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hidden="1" thickBot="1">
      <c r="C746" s="137" t="s">
        <v>484</v>
      </c>
      <c r="D746" s="199"/>
      <c r="E746" s="152">
        <v>12</v>
      </c>
      <c r="F746" s="303">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hidden="1">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idden="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hidden="1" thickBot="1">
      <c r="C749" s="137" t="s">
        <v>485</v>
      </c>
      <c r="D749" s="199"/>
      <c r="E749" s="152">
        <v>12</v>
      </c>
      <c r="F749" s="303">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hidden="1">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idden="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hidden="1" thickBot="1">
      <c r="C752" s="137" t="s">
        <v>486</v>
      </c>
      <c r="D752" s="199"/>
      <c r="E752" s="152">
        <v>12</v>
      </c>
      <c r="F752" s="303">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hidden="1">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idden="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hidden="1" thickBot="1">
      <c r="C755" s="137" t="s">
        <v>487</v>
      </c>
      <c r="D755" s="199"/>
      <c r="E755" s="152">
        <v>12</v>
      </c>
      <c r="F755" s="303">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hidden="1">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idden="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hidden="1" thickBot="1">
      <c r="C758" s="137" t="s">
        <v>488</v>
      </c>
      <c r="D758" s="199"/>
      <c r="E758" s="152">
        <v>12</v>
      </c>
      <c r="F758" s="303">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hidden="1">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idden="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hidden="1" thickBot="1">
      <c r="C761" s="137" t="s">
        <v>489</v>
      </c>
      <c r="D761" s="199"/>
      <c r="E761" s="152">
        <v>12</v>
      </c>
      <c r="F761" s="303">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hidden="1">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idden="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hidden="1" thickBot="1">
      <c r="C764" s="137" t="s">
        <v>490</v>
      </c>
      <c r="D764" s="199"/>
      <c r="E764" s="152">
        <v>12</v>
      </c>
      <c r="F764" s="303">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hidden="1">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idden="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hidden="1" thickBot="1">
      <c r="C767" s="137" t="s">
        <v>491</v>
      </c>
      <c r="D767" s="199"/>
      <c r="E767" s="152">
        <v>12</v>
      </c>
      <c r="F767" s="303">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hidden="1">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idden="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hidden="1" thickBot="1">
      <c r="C770" s="137" t="s">
        <v>492</v>
      </c>
      <c r="D770" s="199"/>
      <c r="E770" s="152">
        <v>12</v>
      </c>
      <c r="F770" s="303">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hidden="1">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idden="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hidden="1" thickBot="1">
      <c r="C773" s="137" t="s">
        <v>493</v>
      </c>
      <c r="D773" s="199"/>
      <c r="E773" s="152">
        <v>12</v>
      </c>
      <c r="F773" s="303">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hidden="1">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idden="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hidden="1" thickBot="1">
      <c r="C776" s="137" t="s">
        <v>494</v>
      </c>
      <c r="D776" s="199"/>
      <c r="E776" s="152">
        <v>12</v>
      </c>
      <c r="F776" s="303">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hidden="1">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idden="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hidden="1"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hidden="1">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idden="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hidden="1"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hidden="1">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idden="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hidden="1"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hidden="1">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hidden="1"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8"/>
      <c r="E793" s="93"/>
      <c r="F793" s="93"/>
      <c r="G793" s="93"/>
      <c r="H793" s="76"/>
      <c r="I793" s="76"/>
      <c r="J793" s="76"/>
      <c r="K793" s="153"/>
    </row>
    <row r="794" spans="3:12" ht="18.75">
      <c r="C794" s="210" t="e">
        <f>#VALUE!</f>
        <v>#VALUE!</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hidden="1" thickBot="1">
      <c r="C797" s="137" t="s">
        <v>481</v>
      </c>
      <c r="D797" s="199"/>
      <c r="E797" s="152">
        <v>12</v>
      </c>
      <c r="F797" s="303">
        <f>HLOOKUP($C797,$BZ$2:$CM$3,2,0)</f>
        <v>43674.39</v>
      </c>
      <c r="G797" s="113">
        <f>D797*E797*F797</f>
        <v>0</v>
      </c>
      <c r="H797" s="166"/>
      <c r="I797" s="114" t="s">
        <v>495</v>
      </c>
      <c r="J797" s="114" t="str">
        <f>VLOOKUP(I797,Presupuesto!$B$11:$C$565,2,0)</f>
        <v>SUELDOS Y SALARIOS PERMANENTES</v>
      </c>
      <c r="K797" s="218" t="s">
        <v>1452</v>
      </c>
      <c r="L797" s="98" t="s">
        <v>393</v>
      </c>
    </row>
    <row r="798" spans="3:12" hidden="1">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idden="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hidden="1" thickBot="1">
      <c r="C800" s="137" t="s">
        <v>482</v>
      </c>
      <c r="D800" s="199"/>
      <c r="E800" s="152">
        <v>12</v>
      </c>
      <c r="F800" s="303">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hidden="1">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idden="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hidden="1" thickBot="1">
      <c r="C803" s="137" t="s">
        <v>483</v>
      </c>
      <c r="D803" s="199"/>
      <c r="E803" s="152">
        <v>12</v>
      </c>
      <c r="F803" s="303">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hidden="1">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idden="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hidden="1" thickBot="1">
      <c r="C806" s="137" t="s">
        <v>484</v>
      </c>
      <c r="D806" s="199"/>
      <c r="E806" s="152">
        <v>12</v>
      </c>
      <c r="F806" s="303">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hidden="1">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idden="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hidden="1" thickBot="1">
      <c r="C809" s="137" t="s">
        <v>485</v>
      </c>
      <c r="D809" s="199"/>
      <c r="E809" s="152">
        <v>12</v>
      </c>
      <c r="F809" s="303">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hidden="1">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idden="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hidden="1" thickBot="1">
      <c r="C812" s="137" t="s">
        <v>486</v>
      </c>
      <c r="D812" s="199"/>
      <c r="E812" s="152">
        <v>12</v>
      </c>
      <c r="F812" s="303">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hidden="1">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idden="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hidden="1" thickBot="1">
      <c r="C815" s="137" t="s">
        <v>487</v>
      </c>
      <c r="D815" s="199"/>
      <c r="E815" s="152">
        <v>12</v>
      </c>
      <c r="F815" s="303">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hidden="1">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idden="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hidden="1" thickBot="1">
      <c r="C818" s="137" t="s">
        <v>488</v>
      </c>
      <c r="D818" s="199"/>
      <c r="E818" s="152">
        <v>12</v>
      </c>
      <c r="F818" s="303">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hidden="1">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idden="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hidden="1" thickBot="1">
      <c r="C821" s="137" t="s">
        <v>489</v>
      </c>
      <c r="D821" s="199"/>
      <c r="E821" s="152">
        <v>12</v>
      </c>
      <c r="F821" s="303">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hidden="1">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idden="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hidden="1" thickBot="1">
      <c r="C824" s="137" t="s">
        <v>490</v>
      </c>
      <c r="D824" s="199"/>
      <c r="E824" s="152">
        <v>12</v>
      </c>
      <c r="F824" s="303">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hidden="1">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idden="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hidden="1" thickBot="1">
      <c r="C827" s="137" t="s">
        <v>491</v>
      </c>
      <c r="D827" s="199"/>
      <c r="E827" s="152">
        <v>12</v>
      </c>
      <c r="F827" s="303">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hidden="1">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idden="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hidden="1" thickBot="1">
      <c r="C830" s="137" t="s">
        <v>492</v>
      </c>
      <c r="D830" s="199"/>
      <c r="E830" s="152">
        <v>12</v>
      </c>
      <c r="F830" s="303">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hidden="1">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idden="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hidden="1" thickBot="1">
      <c r="C833" s="137" t="s">
        <v>493</v>
      </c>
      <c r="D833" s="199"/>
      <c r="E833" s="152">
        <v>12</v>
      </c>
      <c r="F833" s="303">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hidden="1">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idden="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hidden="1" thickBot="1">
      <c r="C836" s="137" t="s">
        <v>494</v>
      </c>
      <c r="D836" s="199"/>
      <c r="E836" s="152">
        <v>12</v>
      </c>
      <c r="F836" s="303">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hidden="1">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idden="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hidden="1"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hidden="1">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idden="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hidden="1"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hidden="1">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idden="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hidden="1"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hidden="1">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hidden="1"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8"/>
      <c r="E853" s="93"/>
      <c r="F853" s="93"/>
      <c r="G853" s="93"/>
      <c r="H853" s="76"/>
      <c r="I853" s="76"/>
      <c r="J853" s="76"/>
    </row>
    <row r="854" spans="3:12" ht="18.75">
      <c r="C854" s="210" t="e">
        <f>#VALUE!</f>
        <v>#VALUE!</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hidden="1" thickBot="1">
      <c r="C857" s="137" t="s">
        <v>481</v>
      </c>
      <c r="D857" s="199"/>
      <c r="E857" s="152">
        <v>12</v>
      </c>
      <c r="F857" s="303">
        <f>HLOOKUP($C857,$BZ$2:$CM$3,2,0)</f>
        <v>43674.39</v>
      </c>
      <c r="G857" s="113">
        <f>D857*E857*F857</f>
        <v>0</v>
      </c>
      <c r="H857" s="166"/>
      <c r="I857" s="114" t="s">
        <v>495</v>
      </c>
      <c r="J857" s="114" t="str">
        <f>VLOOKUP(I857,Presupuesto!$B$11:$C$565,2,0)</f>
        <v>SUELDOS Y SALARIOS PERMANENTES</v>
      </c>
      <c r="K857" s="218" t="s">
        <v>1452</v>
      </c>
      <c r="L857" s="98" t="s">
        <v>393</v>
      </c>
    </row>
    <row r="858" spans="3:12" hidden="1">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idden="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hidden="1" thickBot="1">
      <c r="C860" s="137" t="s">
        <v>482</v>
      </c>
      <c r="D860" s="199"/>
      <c r="E860" s="152">
        <v>12</v>
      </c>
      <c r="F860" s="303">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hidden="1">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idden="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hidden="1" thickBot="1">
      <c r="C863" s="137" t="s">
        <v>483</v>
      </c>
      <c r="D863" s="199"/>
      <c r="E863" s="152">
        <v>12</v>
      </c>
      <c r="F863" s="303">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hidden="1">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idden="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hidden="1" thickBot="1">
      <c r="C866" s="137" t="s">
        <v>484</v>
      </c>
      <c r="D866" s="199"/>
      <c r="E866" s="152">
        <v>12</v>
      </c>
      <c r="F866" s="303">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hidden="1">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idden="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hidden="1" thickBot="1">
      <c r="C869" s="137" t="s">
        <v>485</v>
      </c>
      <c r="D869" s="199"/>
      <c r="E869" s="152">
        <v>12</v>
      </c>
      <c r="F869" s="303">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hidden="1">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idden="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hidden="1" thickBot="1">
      <c r="C872" s="137" t="s">
        <v>486</v>
      </c>
      <c r="D872" s="199"/>
      <c r="E872" s="152">
        <v>12</v>
      </c>
      <c r="F872" s="303">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hidden="1">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idden="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hidden="1" thickBot="1">
      <c r="C875" s="137" t="s">
        <v>487</v>
      </c>
      <c r="D875" s="199"/>
      <c r="E875" s="152">
        <v>12</v>
      </c>
      <c r="F875" s="303">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hidden="1">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idden="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hidden="1" thickBot="1">
      <c r="C878" s="137" t="s">
        <v>488</v>
      </c>
      <c r="D878" s="199"/>
      <c r="E878" s="152">
        <v>12</v>
      </c>
      <c r="F878" s="303">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hidden="1">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idden="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hidden="1" thickBot="1">
      <c r="C881" s="137" t="s">
        <v>489</v>
      </c>
      <c r="D881" s="199"/>
      <c r="E881" s="152">
        <v>12</v>
      </c>
      <c r="F881" s="303">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hidden="1">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idden="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hidden="1" thickBot="1">
      <c r="C884" s="137" t="s">
        <v>490</v>
      </c>
      <c r="D884" s="199"/>
      <c r="E884" s="152">
        <v>12</v>
      </c>
      <c r="F884" s="303">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hidden="1">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idden="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hidden="1" thickBot="1">
      <c r="C887" s="137" t="s">
        <v>491</v>
      </c>
      <c r="D887" s="199"/>
      <c r="E887" s="152">
        <v>12</v>
      </c>
      <c r="F887" s="303">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hidden="1">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idden="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hidden="1" thickBot="1">
      <c r="C890" s="137" t="s">
        <v>492</v>
      </c>
      <c r="D890" s="199"/>
      <c r="E890" s="152">
        <v>12</v>
      </c>
      <c r="F890" s="303">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hidden="1">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idden="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hidden="1" thickBot="1">
      <c r="C893" s="137" t="s">
        <v>493</v>
      </c>
      <c r="D893" s="199"/>
      <c r="E893" s="152">
        <v>12</v>
      </c>
      <c r="F893" s="303">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hidden="1">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idden="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hidden="1" thickBot="1">
      <c r="C896" s="137" t="s">
        <v>494</v>
      </c>
      <c r="D896" s="199"/>
      <c r="E896" s="152">
        <v>12</v>
      </c>
      <c r="F896" s="303">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hidden="1">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idden="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hidden="1"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hidden="1">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idden="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hidden="1"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hidden="1">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idden="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hidden="1"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hidden="1">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hidden="1"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8"/>
      <c r="E913" s="93"/>
      <c r="F913" s="93"/>
      <c r="G913" s="93"/>
      <c r="H913" s="76"/>
      <c r="I913" s="76"/>
      <c r="J913" s="76"/>
    </row>
    <row r="914" spans="3:12" ht="18.75">
      <c r="C914" s="210" t="e">
        <f>#VALUE!</f>
        <v>#VALUE!</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hidden="1" thickBot="1">
      <c r="C917" s="137" t="s">
        <v>481</v>
      </c>
      <c r="D917" s="199"/>
      <c r="E917" s="152">
        <v>12</v>
      </c>
      <c r="F917" s="303">
        <f>HLOOKUP($C917,$BZ$2:$CM$3,2,0)</f>
        <v>43674.39</v>
      </c>
      <c r="G917" s="113">
        <f>D917*E917*F917</f>
        <v>0</v>
      </c>
      <c r="H917" s="166"/>
      <c r="I917" s="114" t="s">
        <v>495</v>
      </c>
      <c r="J917" s="114" t="str">
        <f>VLOOKUP(I917,Presupuesto!$B$11:$C$565,2,0)</f>
        <v>SUELDOS Y SALARIOS PERMANENTES</v>
      </c>
      <c r="K917" s="218" t="s">
        <v>1477</v>
      </c>
      <c r="L917" s="98" t="s">
        <v>393</v>
      </c>
    </row>
    <row r="918" spans="3:12" hidden="1">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idden="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hidden="1" thickBot="1">
      <c r="C920" s="137" t="s">
        <v>482</v>
      </c>
      <c r="D920" s="199"/>
      <c r="E920" s="152">
        <v>12</v>
      </c>
      <c r="F920" s="303">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hidden="1">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idden="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hidden="1" thickBot="1">
      <c r="C923" s="137" t="s">
        <v>483</v>
      </c>
      <c r="D923" s="199"/>
      <c r="E923" s="152">
        <v>12</v>
      </c>
      <c r="F923" s="303">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hidden="1">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idden="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hidden="1" thickBot="1">
      <c r="C926" s="137" t="s">
        <v>484</v>
      </c>
      <c r="D926" s="199"/>
      <c r="E926" s="152">
        <v>12</v>
      </c>
      <c r="F926" s="303">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hidden="1">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idden="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hidden="1" thickBot="1">
      <c r="C929" s="137" t="s">
        <v>485</v>
      </c>
      <c r="D929" s="199"/>
      <c r="E929" s="152">
        <v>12</v>
      </c>
      <c r="F929" s="303">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hidden="1">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idden="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hidden="1" thickBot="1">
      <c r="C932" s="137" t="s">
        <v>486</v>
      </c>
      <c r="D932" s="199"/>
      <c r="E932" s="152">
        <v>12</v>
      </c>
      <c r="F932" s="303">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hidden="1">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idden="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hidden="1" thickBot="1">
      <c r="C935" s="137" t="s">
        <v>487</v>
      </c>
      <c r="D935" s="199"/>
      <c r="E935" s="152">
        <v>12</v>
      </c>
      <c r="F935" s="303">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hidden="1">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idden="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hidden="1" thickBot="1">
      <c r="C938" s="137" t="s">
        <v>488</v>
      </c>
      <c r="D938" s="199"/>
      <c r="E938" s="152">
        <v>12</v>
      </c>
      <c r="F938" s="303">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hidden="1">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idden="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hidden="1" thickBot="1">
      <c r="C941" s="137" t="s">
        <v>489</v>
      </c>
      <c r="D941" s="199"/>
      <c r="E941" s="152">
        <v>12</v>
      </c>
      <c r="F941" s="303">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hidden="1">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idden="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hidden="1" thickBot="1">
      <c r="C944" s="137" t="s">
        <v>490</v>
      </c>
      <c r="D944" s="199"/>
      <c r="E944" s="152">
        <v>12</v>
      </c>
      <c r="F944" s="303">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hidden="1">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idden="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hidden="1" thickBot="1">
      <c r="C947" s="137" t="s">
        <v>491</v>
      </c>
      <c r="D947" s="199"/>
      <c r="E947" s="152">
        <v>12</v>
      </c>
      <c r="F947" s="303">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hidden="1">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idden="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hidden="1" thickBot="1">
      <c r="C950" s="137" t="s">
        <v>492</v>
      </c>
      <c r="D950" s="199"/>
      <c r="E950" s="152">
        <v>12</v>
      </c>
      <c r="F950" s="303">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hidden="1">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idden="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hidden="1" thickBot="1">
      <c r="C953" s="137" t="s">
        <v>493</v>
      </c>
      <c r="D953" s="199"/>
      <c r="E953" s="152">
        <v>12</v>
      </c>
      <c r="F953" s="303">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hidden="1">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idden="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hidden="1" thickBot="1">
      <c r="C956" s="137" t="s">
        <v>494</v>
      </c>
      <c r="D956" s="199"/>
      <c r="E956" s="152">
        <v>12</v>
      </c>
      <c r="F956" s="303">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hidden="1">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idden="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hidden="1"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hidden="1">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idden="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hidden="1"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hidden="1">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idden="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hidden="1"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hidden="1">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hidden="1"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autoFilter ref="G12:G967">
    <filterColumn colId="0">
      <filters blank="1">
        <filter val="1,440,000"/>
        <filter val="1,670,850"/>
        <filter val="100,000"/>
        <filter val="115,000"/>
        <filter val="115,850"/>
        <filter val="Costo Total"/>
      </filters>
    </filterColumn>
  </autoFilter>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#REF!</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filterMode="1">
    <tabColor rgb="FF92D050"/>
  </sheetPr>
  <dimension ref="A1:IV235"/>
  <sheetViews>
    <sheetView showGridLines="0" topLeftCell="A7" zoomScale="84" zoomScaleNormal="84" workbookViewId="0">
      <selection activeCell="H51" sqref="H51"/>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22" t="s">
        <v>1356</v>
      </c>
      <c r="E2" s="122" t="s">
        <v>1358</v>
      </c>
      <c r="F2" s="122" t="s">
        <v>471</v>
      </c>
      <c r="G2" s="160" t="s">
        <v>1359</v>
      </c>
      <c r="H2" s="122"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256"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256" ht="52.5">
      <c r="C5" s="87" t="s">
        <v>383</v>
      </c>
      <c r="D5" s="457">
        <f>SUMIF($C:$C,$C$10,D:D)</f>
        <v>16000</v>
      </c>
    </row>
    <row r="8" spans="1:256">
      <c r="C8" s="70" t="s">
        <v>62</v>
      </c>
      <c r="D8" s="70"/>
      <c r="E8" s="70"/>
      <c r="F8" s="70"/>
      <c r="G8" s="79"/>
      <c r="H8" s="70"/>
      <c r="I8" s="70"/>
    </row>
    <row r="9" spans="1:256" ht="15.75" thickBot="1">
      <c r="C9" s="70"/>
      <c r="D9" s="70"/>
      <c r="E9" s="70"/>
      <c r="F9" s="70"/>
      <c r="G9" s="79"/>
      <c r="H9" s="70"/>
      <c r="I9" s="70"/>
    </row>
    <row r="10" spans="1:256" ht="15.75" thickBot="1">
      <c r="C10" s="29" t="s">
        <v>43</v>
      </c>
      <c r="D10" s="30">
        <f>SUM(F17:F26)</f>
        <v>16000</v>
      </c>
      <c r="E10" s="94"/>
      <c r="F10" s="94"/>
      <c r="G10" s="79"/>
      <c r="H10" s="94"/>
      <c r="I10" s="121"/>
    </row>
    <row r="11" spans="1:256">
      <c r="B11" s="93"/>
      <c r="C11" s="70"/>
      <c r="D11" s="31"/>
      <c r="E11" s="93"/>
      <c r="F11" s="93"/>
      <c r="G11" s="93"/>
      <c r="H11" s="76"/>
      <c r="I11" s="76"/>
      <c r="J11" s="76"/>
      <c r="K11" s="112"/>
    </row>
    <row r="12" spans="1:256">
      <c r="B12" s="93"/>
      <c r="C12" s="70"/>
      <c r="D12" s="31"/>
      <c r="E12" s="93"/>
      <c r="F12" s="93"/>
      <c r="G12" s="93"/>
      <c r="H12" s="76"/>
      <c r="I12" s="76"/>
      <c r="J12" s="76"/>
      <c r="K12" s="112"/>
    </row>
    <row r="13" spans="1:256" ht="15.75">
      <c r="B13" s="93"/>
      <c r="C13" s="202" t="s">
        <v>391</v>
      </c>
      <c r="D13" s="368" t="s">
        <v>1709</v>
      </c>
      <c r="E13" s="93"/>
      <c r="G13" s="93"/>
      <c r="H13" s="76"/>
      <c r="I13" s="76"/>
      <c r="J13" s="76"/>
      <c r="K13" s="112"/>
    </row>
    <row r="14" spans="1:256" ht="18.75">
      <c r="B14" s="93"/>
      <c r="C14" s="210" t="e">
        <f>#VALUE!</f>
        <v>#VALUE!</v>
      </c>
      <c r="D14" s="31"/>
      <c r="E14" s="93"/>
      <c r="F14" s="93"/>
      <c r="G14" s="93"/>
      <c r="H14" s="76"/>
      <c r="I14" s="76"/>
      <c r="J14" s="76"/>
      <c r="K14" s="112"/>
    </row>
    <row r="15" spans="1:256" ht="15.75" thickBot="1">
      <c r="B15" s="93"/>
      <c r="C15" s="70"/>
      <c r="D15" s="31"/>
      <c r="E15" s="93"/>
      <c r="F15" s="93"/>
      <c r="G15" s="93"/>
      <c r="H15" s="76"/>
      <c r="I15" s="76"/>
      <c r="J15" s="76"/>
      <c r="K15" s="112"/>
    </row>
    <row r="16" spans="1:256" ht="30.75" thickBot="1">
      <c r="B16" s="93"/>
      <c r="C16" s="126" t="s">
        <v>44</v>
      </c>
      <c r="D16" s="128" t="s">
        <v>55</v>
      </c>
      <c r="E16" s="128" t="s">
        <v>57</v>
      </c>
      <c r="F16" s="127" t="s">
        <v>27</v>
      </c>
      <c r="G16" s="133" t="s">
        <v>130</v>
      </c>
      <c r="H16" s="128" t="s">
        <v>46</v>
      </c>
      <c r="I16" s="128" t="s">
        <v>131</v>
      </c>
      <c r="J16" s="128" t="s">
        <v>409</v>
      </c>
      <c r="K16" s="128" t="s">
        <v>410</v>
      </c>
    </row>
    <row r="17" spans="2:11" hidden="1">
      <c r="B17" s="93"/>
      <c r="C17" s="95" t="s">
        <v>63</v>
      </c>
      <c r="D17" s="158"/>
      <c r="E17" s="96">
        <v>2800</v>
      </c>
      <c r="F17" s="97">
        <f>D17*E17</f>
        <v>0</v>
      </c>
      <c r="G17" s="161"/>
      <c r="H17" s="98" t="s">
        <v>984</v>
      </c>
      <c r="I17" s="98" t="str">
        <f>VLOOKUP(H17,Presupuesto!$B$11:$C$565,2,0)</f>
        <v>MUEBLES VARIOS DE OFICINA</v>
      </c>
      <c r="J17" s="218" t="s">
        <v>1452</v>
      </c>
      <c r="K17" s="98" t="s">
        <v>403</v>
      </c>
    </row>
    <row r="18" spans="2:11" ht="32.25" hidden="1" customHeight="1">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hidden="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hidden="1">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hidden="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hidden="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v>2</v>
      </c>
      <c r="E23" s="100">
        <v>8000</v>
      </c>
      <c r="F23" s="97">
        <f t="shared" si="1"/>
        <v>16000</v>
      </c>
      <c r="G23" s="161" t="s">
        <v>1697</v>
      </c>
      <c r="H23" s="101" t="s">
        <v>987</v>
      </c>
      <c r="I23" s="98" t="str">
        <f>VLOOKUP(H23,Presupuesto!$B$11:$C$565,2,0)</f>
        <v>EQUIPOS VARIOS DE OFICINA</v>
      </c>
      <c r="J23" s="98" t="s">
        <v>1362</v>
      </c>
      <c r="K23" s="98" t="s">
        <v>396</v>
      </c>
    </row>
    <row r="24" spans="2:11" hidden="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hidden="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hidden="1"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35"/>
      <c r="D28" s="336"/>
      <c r="E28" s="337"/>
      <c r="F28" s="337"/>
      <c r="G28" s="338"/>
      <c r="H28" s="337"/>
      <c r="I28" s="337"/>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8"/>
      <c r="E32" s="93"/>
      <c r="F32" s="93"/>
      <c r="G32" s="93"/>
      <c r="H32" s="76"/>
      <c r="I32" s="76"/>
      <c r="J32" s="76"/>
      <c r="K32" s="112"/>
    </row>
    <row r="33" spans="3:11" ht="18.75">
      <c r="C33" s="210" t="e">
        <f>#VALUE!</f>
        <v>#VALUE!</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hidden="1">
      <c r="C36" s="95" t="s">
        <v>63</v>
      </c>
      <c r="D36" s="158"/>
      <c r="E36" s="96">
        <v>2800</v>
      </c>
      <c r="F36" s="97">
        <f>D36*E36</f>
        <v>0</v>
      </c>
      <c r="G36" s="161"/>
      <c r="H36" s="98" t="s">
        <v>984</v>
      </c>
      <c r="I36" s="98" t="str">
        <f>VLOOKUP(H36,Presupuesto!$B$11:$C$565,2,0)</f>
        <v>MUEBLES VARIOS DE OFICINA</v>
      </c>
      <c r="J36" s="218" t="s">
        <v>1452</v>
      </c>
      <c r="K36" s="98" t="s">
        <v>403</v>
      </c>
    </row>
    <row r="37" spans="3:11" hidden="1">
      <c r="C37" s="99" t="s">
        <v>64</v>
      </c>
      <c r="D37" s="151"/>
      <c r="E37" s="100">
        <v>2400</v>
      </c>
      <c r="F37" s="97">
        <f>D37*E37</f>
        <v>0</v>
      </c>
      <c r="G37" s="161"/>
      <c r="H37" s="101" t="s">
        <v>984</v>
      </c>
      <c r="I37" s="98" t="str">
        <f>VLOOKUP(H37,Presupuesto!$B$11:$C$565,2,0)</f>
        <v>MUEBLES VARIOS DE OFICINA</v>
      </c>
      <c r="J37" s="98" t="str">
        <f>$J$36</f>
        <v>Posgrado</v>
      </c>
      <c r="K37" s="98" t="s">
        <v>411</v>
      </c>
    </row>
    <row r="38" spans="3:11" hidden="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hidden="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hidden="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hidden="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hidden="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hidden="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hidden="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hidden="1"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8"/>
      <c r="E51" s="93"/>
      <c r="F51" s="93"/>
      <c r="G51" s="93"/>
      <c r="H51" s="76"/>
      <c r="I51" s="76"/>
      <c r="J51" s="76"/>
      <c r="K51" s="112"/>
    </row>
    <row r="52" spans="3:11" ht="18.75">
      <c r="C52" s="210" t="e">
        <f>#VALUE!</f>
        <v>#VALUE!</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hidden="1">
      <c r="C55" s="95" t="s">
        <v>63</v>
      </c>
      <c r="D55" s="158"/>
      <c r="E55" s="96">
        <v>2800</v>
      </c>
      <c r="F55" s="97">
        <f>D55*E55</f>
        <v>0</v>
      </c>
      <c r="G55" s="161"/>
      <c r="H55" s="98" t="s">
        <v>984</v>
      </c>
      <c r="I55" s="98" t="str">
        <f>VLOOKUP(H55,Presupuesto!$B$11:$C$565,2,0)</f>
        <v>MUEBLES VARIOS DE OFICINA</v>
      </c>
      <c r="J55" s="218" t="s">
        <v>1452</v>
      </c>
      <c r="K55" s="98" t="s">
        <v>403</v>
      </c>
    </row>
    <row r="56" spans="3:11" hidden="1">
      <c r="C56" s="99" t="s">
        <v>64</v>
      </c>
      <c r="D56" s="151"/>
      <c r="E56" s="100">
        <v>2400</v>
      </c>
      <c r="F56" s="97">
        <f>D56*E56</f>
        <v>0</v>
      </c>
      <c r="G56" s="161"/>
      <c r="H56" s="101" t="s">
        <v>984</v>
      </c>
      <c r="I56" s="98" t="str">
        <f>VLOOKUP(H56,Presupuesto!$B$11:$C$565,2,0)</f>
        <v>MUEBLES VARIOS DE OFICINA</v>
      </c>
      <c r="J56" s="98" t="str">
        <f>$J$55</f>
        <v>Posgrado</v>
      </c>
      <c r="K56" s="98" t="s">
        <v>411</v>
      </c>
    </row>
    <row r="57" spans="3:11" hidden="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hidden="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hidden="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hidden="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hidden="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hidden="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hidden="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hidden="1"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35"/>
      <c r="D66" s="336"/>
      <c r="E66" s="337"/>
      <c r="F66" s="337"/>
      <c r="G66" s="338"/>
      <c r="H66" s="337"/>
      <c r="I66" s="337"/>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8"/>
      <c r="E70" s="93"/>
      <c r="F70" s="93"/>
      <c r="G70" s="93"/>
      <c r="H70" s="76"/>
      <c r="I70" s="76"/>
      <c r="J70" s="76"/>
      <c r="K70" s="112"/>
    </row>
    <row r="71" spans="3:11" ht="18.75">
      <c r="C71" s="210" t="e">
        <f>#VALUE!</f>
        <v>#VALUE!</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hidden="1">
      <c r="C74" s="95" t="s">
        <v>63</v>
      </c>
      <c r="D74" s="158"/>
      <c r="E74" s="96">
        <v>2800</v>
      </c>
      <c r="F74" s="97">
        <f>D74*E74</f>
        <v>0</v>
      </c>
      <c r="G74" s="161"/>
      <c r="H74" s="98" t="s">
        <v>984</v>
      </c>
      <c r="I74" s="98" t="str">
        <f>VLOOKUP(H74,Presupuesto!$B$11:$C$565,2,0)</f>
        <v>MUEBLES VARIOS DE OFICINA</v>
      </c>
      <c r="J74" s="218" t="s">
        <v>1452</v>
      </c>
      <c r="K74" s="98" t="s">
        <v>403</v>
      </c>
    </row>
    <row r="75" spans="3:11" hidden="1">
      <c r="C75" s="99" t="s">
        <v>64</v>
      </c>
      <c r="D75" s="151"/>
      <c r="E75" s="100">
        <v>2400</v>
      </c>
      <c r="F75" s="97">
        <f>D75*E75</f>
        <v>0</v>
      </c>
      <c r="G75" s="161"/>
      <c r="H75" s="101" t="s">
        <v>984</v>
      </c>
      <c r="I75" s="98" t="str">
        <f>VLOOKUP(H75,Presupuesto!$B$11:$C$565,2,0)</f>
        <v>MUEBLES VARIOS DE OFICINA</v>
      </c>
      <c r="J75" s="98" t="str">
        <f>$J$74</f>
        <v>Posgrado</v>
      </c>
      <c r="K75" s="98" t="s">
        <v>411</v>
      </c>
    </row>
    <row r="76" spans="3:11" hidden="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hidden="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hidden="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hidden="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hidden="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hidden="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hidden="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hidden="1"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8"/>
      <c r="E89" s="93"/>
      <c r="F89" s="93"/>
      <c r="G89" s="93"/>
      <c r="H89" s="76"/>
      <c r="I89" s="76"/>
      <c r="J89" s="76"/>
      <c r="K89" s="112"/>
    </row>
    <row r="90" spans="3:11" ht="18.75">
      <c r="C90" s="210" t="e">
        <f>#VALUE!</f>
        <v>#VALUE!</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hidden="1">
      <c r="C93" s="95" t="s">
        <v>63</v>
      </c>
      <c r="D93" s="158"/>
      <c r="E93" s="96">
        <v>2800</v>
      </c>
      <c r="F93" s="97">
        <f>D93*E93</f>
        <v>0</v>
      </c>
      <c r="G93" s="161"/>
      <c r="H93" s="98" t="s">
        <v>984</v>
      </c>
      <c r="I93" s="98" t="str">
        <f>VLOOKUP(H93,Presupuesto!$B$11:$C$565,2,0)</f>
        <v>MUEBLES VARIOS DE OFICINA</v>
      </c>
      <c r="J93" s="218" t="s">
        <v>1452</v>
      </c>
      <c r="K93" s="98" t="s">
        <v>403</v>
      </c>
    </row>
    <row r="94" spans="3:11" hidden="1">
      <c r="C94" s="99" t="s">
        <v>64</v>
      </c>
      <c r="D94" s="151"/>
      <c r="E94" s="100">
        <v>2400</v>
      </c>
      <c r="F94" s="97">
        <f>D94*E94</f>
        <v>0</v>
      </c>
      <c r="G94" s="161"/>
      <c r="H94" s="101" t="s">
        <v>984</v>
      </c>
      <c r="I94" s="98" t="str">
        <f>VLOOKUP(H94,Presupuesto!$B$11:$C$565,2,0)</f>
        <v>MUEBLES VARIOS DE OFICINA</v>
      </c>
      <c r="J94" s="98" t="str">
        <f>$J$93</f>
        <v>Posgrado</v>
      </c>
      <c r="K94" s="98" t="s">
        <v>411</v>
      </c>
    </row>
    <row r="95" spans="3:11" hidden="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hidden="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hidden="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hidden="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hidden="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hidden="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hidden="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hidden="1"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5"/>
      <c r="D104" s="336"/>
      <c r="E104" s="337"/>
      <c r="F104" s="337"/>
      <c r="G104" s="338"/>
      <c r="H104" s="337"/>
      <c r="I104" s="337"/>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8"/>
      <c r="E108" s="93"/>
      <c r="F108" s="93"/>
      <c r="G108" s="93"/>
      <c r="H108" s="76"/>
      <c r="I108" s="76"/>
      <c r="J108" s="76"/>
      <c r="K108" s="112"/>
    </row>
    <row r="109" spans="3:11" ht="18.75">
      <c r="C109" s="210" t="e">
        <f>#VALUE!</f>
        <v>#VALUE!</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hidden="1">
      <c r="C112" s="95" t="s">
        <v>63</v>
      </c>
      <c r="D112" s="158"/>
      <c r="E112" s="96">
        <v>2800</v>
      </c>
      <c r="F112" s="97">
        <f>D112*E112</f>
        <v>0</v>
      </c>
      <c r="G112" s="161"/>
      <c r="H112" s="98" t="s">
        <v>984</v>
      </c>
      <c r="I112" s="98" t="str">
        <f>VLOOKUP(H112,Presupuesto!$B$11:$C$565,2,0)</f>
        <v>MUEBLES VARIOS DE OFICINA</v>
      </c>
      <c r="J112" s="218" t="s">
        <v>1452</v>
      </c>
      <c r="K112" s="98" t="s">
        <v>403</v>
      </c>
    </row>
    <row r="113" spans="3:11" hidden="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hidden="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hidden="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hidden="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hidden="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hidden="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hidden="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hidden="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hidden="1"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8"/>
      <c r="E127" s="93"/>
      <c r="F127" s="93"/>
      <c r="G127" s="93"/>
      <c r="H127" s="76"/>
      <c r="I127" s="76"/>
      <c r="J127" s="76"/>
      <c r="K127" s="112"/>
    </row>
    <row r="128" spans="3:11" ht="18.75">
      <c r="C128" s="210" t="e">
        <f>#VALUE!</f>
        <v>#VALUE!</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hidden="1">
      <c r="C131" s="95" t="s">
        <v>63</v>
      </c>
      <c r="D131" s="158"/>
      <c r="E131" s="96">
        <v>2800</v>
      </c>
      <c r="F131" s="97">
        <f>D131*E131</f>
        <v>0</v>
      </c>
      <c r="G131" s="161"/>
      <c r="H131" s="98" t="s">
        <v>984</v>
      </c>
      <c r="I131" s="98" t="str">
        <f>VLOOKUP(H131,Presupuesto!$B$11:$C$565,2,0)</f>
        <v>MUEBLES VARIOS DE OFICINA</v>
      </c>
      <c r="J131" s="218" t="s">
        <v>1452</v>
      </c>
      <c r="K131" s="98" t="s">
        <v>403</v>
      </c>
    </row>
    <row r="132" spans="3:11" hidden="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hidden="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hidden="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hidden="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hidden="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hidden="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hidden="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hidden="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hidden="1"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5"/>
      <c r="D142" s="336"/>
      <c r="E142" s="337"/>
      <c r="F142" s="337"/>
      <c r="G142" s="338"/>
      <c r="H142" s="337"/>
      <c r="I142" s="337"/>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8"/>
      <c r="E146" s="93"/>
      <c r="F146" s="93"/>
      <c r="G146" s="93"/>
      <c r="H146" s="76"/>
      <c r="I146" s="76"/>
      <c r="J146" s="76"/>
      <c r="K146" s="112"/>
    </row>
    <row r="147" spans="3:11" ht="18.75">
      <c r="C147" s="210" t="e">
        <f>#VALUE!</f>
        <v>#VALUE!</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hidden="1">
      <c r="C150" s="95" t="s">
        <v>63</v>
      </c>
      <c r="D150" s="158"/>
      <c r="E150" s="96">
        <v>2800</v>
      </c>
      <c r="F150" s="97">
        <f>D150*E150</f>
        <v>0</v>
      </c>
      <c r="G150" s="161"/>
      <c r="H150" s="98" t="s">
        <v>984</v>
      </c>
      <c r="I150" s="98" t="str">
        <f>VLOOKUP(H150,Presupuesto!$B$11:$C$565,2,0)</f>
        <v>MUEBLES VARIOS DE OFICINA</v>
      </c>
      <c r="J150" s="218" t="s">
        <v>1452</v>
      </c>
      <c r="K150" s="98" t="s">
        <v>403</v>
      </c>
    </row>
    <row r="151" spans="3:11" hidden="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hidden="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hidden="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hidden="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hidden="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hidden="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hidden="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hidden="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hidden="1"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8"/>
      <c r="E165" s="93"/>
      <c r="F165" s="93"/>
      <c r="G165" s="93"/>
      <c r="H165" s="76"/>
      <c r="I165" s="76"/>
      <c r="J165" s="76"/>
      <c r="K165" s="112"/>
    </row>
    <row r="166" spans="3:11" ht="18.75">
      <c r="C166" s="210" t="e">
        <f>#VALUE!</f>
        <v>#VALUE!</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hidden="1">
      <c r="C169" s="95" t="s">
        <v>63</v>
      </c>
      <c r="D169" s="158"/>
      <c r="E169" s="96">
        <v>2800</v>
      </c>
      <c r="F169" s="97">
        <f>D169*E169</f>
        <v>0</v>
      </c>
      <c r="G169" s="161"/>
      <c r="H169" s="98" t="s">
        <v>984</v>
      </c>
      <c r="I169" s="98" t="str">
        <f>VLOOKUP(H169,Presupuesto!$B$11:$C$565,2,0)</f>
        <v>MUEBLES VARIOS DE OFICINA</v>
      </c>
      <c r="J169" s="218" t="s">
        <v>1452</v>
      </c>
      <c r="K169" s="98" t="s">
        <v>403</v>
      </c>
    </row>
    <row r="170" spans="3:11" hidden="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hidden="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hidden="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hidden="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hidden="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hidden="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hidden="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hidden="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hidden="1"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5"/>
      <c r="D180" s="336"/>
      <c r="E180" s="337"/>
      <c r="F180" s="337"/>
      <c r="G180" s="338"/>
      <c r="H180" s="337"/>
      <c r="I180" s="337"/>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8"/>
      <c r="E184" s="93"/>
      <c r="F184" s="93"/>
      <c r="G184" s="93"/>
      <c r="H184" s="76"/>
      <c r="I184" s="76"/>
      <c r="J184" s="76"/>
      <c r="K184" s="112"/>
    </row>
    <row r="185" spans="3:11" ht="18.75">
      <c r="C185" s="210" t="e">
        <f>#VALUE!</f>
        <v>#VALUE!</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hidden="1">
      <c r="C188" s="95" t="s">
        <v>63</v>
      </c>
      <c r="D188" s="158"/>
      <c r="E188" s="96">
        <v>2800</v>
      </c>
      <c r="F188" s="97">
        <f>D188*E188</f>
        <v>0</v>
      </c>
      <c r="G188" s="161"/>
      <c r="H188" s="98" t="s">
        <v>984</v>
      </c>
      <c r="I188" s="98" t="str">
        <f>VLOOKUP(H188,Presupuesto!$B$11:$C$565,2,0)</f>
        <v>MUEBLES VARIOS DE OFICINA</v>
      </c>
      <c r="J188" s="218" t="s">
        <v>1452</v>
      </c>
      <c r="K188" s="98" t="s">
        <v>403</v>
      </c>
    </row>
    <row r="189" spans="3:11" hidden="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hidden="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hidden="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hidden="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hidden="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hidden="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hidden="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hidden="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hidden="1"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8"/>
      <c r="E203" s="93"/>
      <c r="F203" s="93"/>
      <c r="G203" s="93"/>
      <c r="H203" s="76"/>
      <c r="I203" s="76"/>
      <c r="J203" s="76"/>
      <c r="K203" s="112"/>
    </row>
    <row r="204" spans="3:11" ht="18.75">
      <c r="C204" s="210" t="e">
        <f>#VALUE!</f>
        <v>#VALUE!</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hidden="1">
      <c r="C207" s="95" t="s">
        <v>63</v>
      </c>
      <c r="D207" s="158"/>
      <c r="E207" s="96">
        <v>2800</v>
      </c>
      <c r="F207" s="97">
        <f>D207*E207</f>
        <v>0</v>
      </c>
      <c r="G207" s="161"/>
      <c r="H207" s="98" t="s">
        <v>984</v>
      </c>
      <c r="I207" s="98" t="str">
        <f>VLOOKUP(H207,Presupuesto!$B$11:$C$565,2,0)</f>
        <v>MUEBLES VARIOS DE OFICINA</v>
      </c>
      <c r="J207" s="218" t="s">
        <v>1452</v>
      </c>
      <c r="K207" s="98" t="s">
        <v>403</v>
      </c>
    </row>
    <row r="208" spans="3:11" hidden="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hidden="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hidden="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hidden="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hidden="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hidden="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hidden="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hidden="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hidden="1"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35"/>
      <c r="D218" s="336"/>
      <c r="E218" s="337"/>
      <c r="F218" s="337"/>
      <c r="G218" s="338"/>
      <c r="H218" s="337"/>
      <c r="I218" s="337"/>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8"/>
      <c r="E222" s="93"/>
      <c r="F222" s="93"/>
      <c r="G222" s="93"/>
      <c r="H222" s="76"/>
      <c r="I222" s="76"/>
      <c r="J222" s="76"/>
      <c r="K222" s="112"/>
    </row>
    <row r="223" spans="3:11" ht="18.75">
      <c r="C223" s="210" t="e">
        <f>#VALUE!</f>
        <v>#VALUE!</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hidden="1">
      <c r="C226" s="95" t="s">
        <v>63</v>
      </c>
      <c r="D226" s="158"/>
      <c r="E226" s="96">
        <v>2800</v>
      </c>
      <c r="F226" s="97">
        <f>D226*E226</f>
        <v>0</v>
      </c>
      <c r="G226" s="161"/>
      <c r="H226" s="98" t="s">
        <v>984</v>
      </c>
      <c r="I226" s="98" t="str">
        <f>VLOOKUP(H226,Presupuesto!$B$11:$C$565,2,0)</f>
        <v>MUEBLES VARIOS DE OFICINA</v>
      </c>
      <c r="J226" s="218" t="s">
        <v>1477</v>
      </c>
      <c r="K226" s="98" t="s">
        <v>403</v>
      </c>
    </row>
    <row r="227" spans="3:11" hidden="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hidden="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hidden="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hidden="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hidden="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hidden="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hidden="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hidden="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hidden="1"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F12:F235">
    <filterColumn colId="0">
      <filters blank="1">
        <filter val="16,000"/>
        <filter val="Costo Total"/>
      </filters>
    </filterColumn>
  </autoFilter>
  <dataValidations count="5">
    <dataValidation type="list" allowBlank="1" showInputMessage="1" showErrorMessage="1" errorTitle="¡Ingreso Invalido!" error="Seleccione una opción de la lista" promptTitle="Tipo de Presupuesto" prompt="Seleccione una opción de la lista" sqref="G17:G26 G226:G235 G207:G216 G188:G197 G169:G178 G150:G159 G131:G140 G112:G121 G93:G102 G74:G83 G55:G64 G36:G45">
      <formula1>$R$2:$S$2</formula1>
    </dataValidation>
    <dataValidation type="list" allowBlank="1" showInputMessage="1" showErrorMessage="1" errorTitle="¡Ingreso Inválido!" error="Seleccione una opción de la lista" promptTitle="Mes Requerido" prompt="Seleccione el mes en el que requiere el recurso." sqref="K17:K26 K226:K235 K207:K216 K188:K197 K169:K178 K150:K159 K131:K140 K112:K121 K93:K102 K74:K83 K55:K64 K36:K45">
      <formula1>$U$2:$AF$2</formula1>
    </dataValidation>
    <dataValidation type="list" allowBlank="1" showInputMessage="1" showErrorMessage="1" errorTitle="¡Ingreso Inválido!" error="Verifique el valor ingresado." promptTitle="Objeto de Gasto" prompt="Ingrese el Objeto de Gasto." sqref="H17:H26 H226:H235 H207:H216 H188:H197 H169:H178 H150:H159 H131:H140 H112:H121 H93:H102 H74:H83 H55:H64 H36:H45">
      <formula1>#REF!</formula1>
    </dataValidation>
    <dataValidation type="list" allowBlank="1" showInputMessage="1" showErrorMessage="1" errorTitle="¡Ingreso Inválido!" error="Seleccione una opción de la lista." promptTitle="Dimensión Estratégica" prompt="Seleccione una opción de la lista." sqref="J37:J45 J18:J26 J227:J235 J208:J216 J189:J197 J170:J178 J151:J159 J132:J140 J113:J121 J94:J102 J75:J83 J56:J64">
      <formula1>$A$2:$P$2</formula1>
    </dataValidation>
    <dataValidation type="list" allowBlank="1" showInputMessage="1" showErrorMessage="1" errorTitle="¡Ingreso Inválido!" error="Seleccione una opción de la lista." promptTitle="Dimensión Estratégica" prompt="Seleccione una opción de la lista." sqref="J17 J226 J207 J188 J169 J150 J131 J112 J93 J74 J55 J3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FFFF00"/>
  </sheetPr>
  <dimension ref="A1:IV283"/>
  <sheetViews>
    <sheetView showGridLines="0" topLeftCell="A4" workbookViewId="0">
      <selection activeCell="E31" sqref="E31"/>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22" t="s">
        <v>1356</v>
      </c>
      <c r="E2" s="122" t="s">
        <v>1358</v>
      </c>
      <c r="F2" s="122" t="s">
        <v>471</v>
      </c>
      <c r="G2" s="160" t="s">
        <v>1359</v>
      </c>
      <c r="H2" s="122"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c r="CB2" s="122" t="s">
        <v>1335</v>
      </c>
      <c r="CC2" s="122" t="s">
        <v>1336</v>
      </c>
      <c r="CD2" s="122" t="s">
        <v>1334</v>
      </c>
      <c r="CE2" s="122" t="s">
        <v>1337</v>
      </c>
    </row>
    <row r="3" spans="1:256"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c r="CB3" s="86">
        <v>35000</v>
      </c>
      <c r="CC3" s="86">
        <v>15000</v>
      </c>
      <c r="CD3" s="86">
        <v>35000</v>
      </c>
      <c r="CE3" s="86">
        <v>15000</v>
      </c>
    </row>
    <row r="4" spans="1:256" ht="15.75" thickBot="1"/>
    <row r="5" spans="1:256" ht="53.25" thickBot="1">
      <c r="C5" s="87" t="s">
        <v>382</v>
      </c>
      <c r="D5" s="198">
        <f>SUMIF(C:C,$C$10,D:D)</f>
        <v>19200</v>
      </c>
    </row>
    <row r="8" spans="1:256">
      <c r="C8" s="107"/>
      <c r="D8" s="107"/>
      <c r="E8" s="107"/>
      <c r="F8" s="107"/>
      <c r="G8" s="78"/>
      <c r="H8" s="107"/>
      <c r="I8" s="107"/>
    </row>
    <row r="9" spans="1:256" ht="15.75" thickBot="1">
      <c r="C9" s="107"/>
      <c r="D9" s="107"/>
      <c r="E9" s="107"/>
      <c r="F9" s="107"/>
      <c r="G9" s="78"/>
      <c r="H9" s="107"/>
      <c r="I9" s="107"/>
    </row>
    <row r="10" spans="1:256" ht="15.75" thickBot="1">
      <c r="B10" s="93"/>
      <c r="C10" s="29" t="s">
        <v>43</v>
      </c>
      <c r="D10" s="108">
        <f>SUM(F17:F30)</f>
        <v>9900</v>
      </c>
      <c r="F10" s="70"/>
      <c r="G10" s="79"/>
      <c r="H10" s="70"/>
      <c r="I10" s="70"/>
    </row>
    <row r="11" spans="1:256">
      <c r="B11" s="93"/>
      <c r="C11" s="70"/>
      <c r="D11" s="31"/>
      <c r="E11" s="93"/>
      <c r="F11" s="93"/>
      <c r="G11" s="93"/>
      <c r="H11" s="76"/>
      <c r="I11" s="76"/>
      <c r="J11" s="76"/>
      <c r="K11" s="112"/>
    </row>
    <row r="12" spans="1:256">
      <c r="B12" s="93"/>
      <c r="C12" s="70"/>
      <c r="D12" s="31"/>
      <c r="E12" s="93"/>
      <c r="F12" s="93"/>
      <c r="G12" s="93"/>
      <c r="H12" s="76"/>
      <c r="I12" s="76"/>
      <c r="J12" s="76"/>
      <c r="K12" s="112"/>
    </row>
    <row r="13" spans="1:256" ht="15.75">
      <c r="B13" s="93"/>
      <c r="C13" s="202" t="s">
        <v>391</v>
      </c>
      <c r="D13" s="368" t="s">
        <v>1717</v>
      </c>
      <c r="E13" s="93"/>
      <c r="F13" s="93"/>
      <c r="G13" s="93"/>
      <c r="H13" s="76"/>
      <c r="I13" s="76"/>
      <c r="J13" s="76"/>
      <c r="K13" s="112"/>
    </row>
    <row r="14" spans="1:256" ht="18.75">
      <c r="B14" s="93"/>
      <c r="C14" s="210" t="e">
        <f>#VALUE!</f>
        <v>#VALUE!</v>
      </c>
      <c r="D14" s="31"/>
      <c r="E14" s="93"/>
      <c r="F14" s="93"/>
      <c r="G14" s="93"/>
      <c r="H14" s="76"/>
      <c r="I14" s="76"/>
      <c r="J14" s="76"/>
      <c r="K14" s="112"/>
    </row>
    <row r="15" spans="1:256">
      <c r="B15" s="93"/>
      <c r="F15" s="93"/>
      <c r="G15" s="76"/>
      <c r="H15" s="76"/>
      <c r="I15" s="76"/>
    </row>
    <row r="16" spans="1:256" ht="32.25" customHeight="1">
      <c r="B16" s="93"/>
      <c r="C16" s="149" t="s">
        <v>44</v>
      </c>
      <c r="D16" s="149" t="s">
        <v>55</v>
      </c>
      <c r="E16" s="149" t="s">
        <v>57</v>
      </c>
      <c r="F16" s="150" t="s">
        <v>27</v>
      </c>
      <c r="G16" s="150" t="s">
        <v>130</v>
      </c>
      <c r="H16" s="149" t="s">
        <v>46</v>
      </c>
      <c r="I16" s="149" t="s">
        <v>131</v>
      </c>
      <c r="J16" s="149" t="s">
        <v>409</v>
      </c>
      <c r="K16" s="149" t="s">
        <v>410</v>
      </c>
      <c r="L16" s="149" t="s">
        <v>463</v>
      </c>
    </row>
    <row r="17" spans="2:12" hidden="1">
      <c r="B17" s="93"/>
      <c r="C17" s="304" t="s">
        <v>1337</v>
      </c>
      <c r="D17" s="158"/>
      <c r="E17" s="96">
        <f>HLOOKUP($C17,$CB$2:$CE$3,2,0)</f>
        <v>15000</v>
      </c>
      <c r="F17" s="97">
        <f>D17*E17</f>
        <v>0</v>
      </c>
      <c r="G17" s="165"/>
      <c r="H17" s="98" t="s">
        <v>1013</v>
      </c>
      <c r="I17" s="98" t="str">
        <f>VLOOKUP(H17,Presupuesto!$B$11:$C$565,2,0)</f>
        <v>EQUIPO DE COMPUTACION</v>
      </c>
      <c r="J17" s="218" t="s">
        <v>1452</v>
      </c>
      <c r="K17" s="98" t="s">
        <v>393</v>
      </c>
      <c r="L17" s="98"/>
    </row>
    <row r="18" spans="2:12" hidden="1">
      <c r="B18" s="93"/>
      <c r="C18" s="304" t="s">
        <v>1335</v>
      </c>
      <c r="D18" s="151"/>
      <c r="E18" s="96">
        <f>HLOOKUP($C18,$CB$2:$CE$3,2,0)</f>
        <v>35000</v>
      </c>
      <c r="F18" s="97">
        <f>D18*E18</f>
        <v>0</v>
      </c>
      <c r="G18" s="165"/>
      <c r="H18" s="101" t="s">
        <v>1013</v>
      </c>
      <c r="I18" s="101" t="str">
        <f>VLOOKUP(H18,Presupuesto!$B$11:$C$565,2,0)</f>
        <v>EQUIPO DE COMPUTACION</v>
      </c>
      <c r="J18" s="98" t="str">
        <f t="shared" ref="J18:J28" si="0">$J$17</f>
        <v>Posgrado</v>
      </c>
      <c r="K18" s="98" t="s">
        <v>411</v>
      </c>
      <c r="L18" s="98"/>
    </row>
    <row r="19" spans="2:12" hidden="1">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hidden="1">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hidden="1">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hidden="1">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hidden="1">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hidden="1">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hidden="1">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hidden="1">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hidden="1">
      <c r="C27" s="109" t="s">
        <v>1480</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hidden="1">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c r="C29" s="109" t="s">
        <v>81</v>
      </c>
      <c r="D29" s="151">
        <v>6</v>
      </c>
      <c r="E29" s="100">
        <v>250</v>
      </c>
      <c r="F29" s="97">
        <f t="shared" si="1"/>
        <v>1500</v>
      </c>
      <c r="G29" s="165" t="s">
        <v>128</v>
      </c>
      <c r="H29" s="110" t="s">
        <v>954</v>
      </c>
      <c r="I29" s="110" t="str">
        <f>VLOOKUP(H29,Presupuesto!$B$11:$C$565,2,0)</f>
        <v>OTROS RESPUESTOS Y ACCESORIOS MENORES</v>
      </c>
      <c r="J29" s="98" t="s">
        <v>1362</v>
      </c>
      <c r="K29" s="98" t="s">
        <v>394</v>
      </c>
      <c r="L29" s="98"/>
    </row>
    <row r="30" spans="2:12" ht="15.75" thickBot="1">
      <c r="B30" s="93"/>
      <c r="C30" s="102" t="s">
        <v>1759</v>
      </c>
      <c r="D30" s="159">
        <v>12</v>
      </c>
      <c r="E30" s="104">
        <v>700</v>
      </c>
      <c r="F30" s="105">
        <f t="shared" si="1"/>
        <v>8400</v>
      </c>
      <c r="G30" s="162" t="s">
        <v>128</v>
      </c>
      <c r="H30" s="106" t="s">
        <v>736</v>
      </c>
      <c r="I30" s="106" t="str">
        <f>VLOOKUP(H30,Presupuesto!$B$11:$C$565,2,0)</f>
        <v>SERVICIOS DE INTERNET</v>
      </c>
      <c r="J30" s="106" t="s">
        <v>1362</v>
      </c>
      <c r="K30" s="124" t="s">
        <v>393</v>
      </c>
      <c r="L30" s="124"/>
    </row>
    <row r="31" spans="2:12">
      <c r="B31" s="93"/>
      <c r="F31" s="93"/>
      <c r="G31" s="76"/>
      <c r="H31" s="76"/>
      <c r="I31" s="76"/>
    </row>
    <row r="32" spans="2:12" ht="15.75" thickBot="1"/>
    <row r="33" spans="3:12" ht="15.75" thickBot="1">
      <c r="C33" s="29" t="s">
        <v>43</v>
      </c>
      <c r="D33" s="108">
        <f>SUM(F40:F53)</f>
        <v>9300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68" t="s">
        <v>1709</v>
      </c>
      <c r="E36" s="93"/>
      <c r="F36" s="93"/>
      <c r="G36" s="93"/>
      <c r="H36" s="76"/>
      <c r="I36" s="76"/>
      <c r="J36" s="76"/>
      <c r="K36" s="112"/>
    </row>
    <row r="37" spans="3:12" ht="18.75">
      <c r="C37" s="210" t="e">
        <f>#VALUE!</f>
        <v>#VALUE!</v>
      </c>
      <c r="D37" s="31"/>
      <c r="E37" s="93"/>
      <c r="F37" s="93"/>
      <c r="G37" s="93"/>
      <c r="H37" s="76"/>
      <c r="I37" s="76"/>
      <c r="J37" s="76"/>
      <c r="K37" s="112"/>
    </row>
    <row r="38" spans="3:12">
      <c r="F38" s="93"/>
      <c r="G38" s="76"/>
      <c r="H38" s="76"/>
      <c r="I38" s="76"/>
    </row>
    <row r="39" spans="3:12" ht="30">
      <c r="C39" s="149" t="s">
        <v>44</v>
      </c>
      <c r="D39" s="149" t="s">
        <v>55</v>
      </c>
      <c r="E39" s="149" t="s">
        <v>57</v>
      </c>
      <c r="F39" s="150" t="s">
        <v>27</v>
      </c>
      <c r="G39" s="150" t="s">
        <v>130</v>
      </c>
      <c r="H39" s="149" t="s">
        <v>46</v>
      </c>
      <c r="I39" s="149" t="s">
        <v>131</v>
      </c>
      <c r="J39" s="149" t="s">
        <v>409</v>
      </c>
      <c r="K39" s="149" t="s">
        <v>410</v>
      </c>
      <c r="L39" s="149" t="s">
        <v>463</v>
      </c>
    </row>
    <row r="40" spans="3:12" hidden="1">
      <c r="C40" s="304" t="s">
        <v>1337</v>
      </c>
      <c r="D40" s="158"/>
      <c r="E40" s="96">
        <f>HLOOKUP($C40,$CB$2:$CE$3,2,0)</f>
        <v>15000</v>
      </c>
      <c r="F40" s="97">
        <f>D40*E40</f>
        <v>0</v>
      </c>
      <c r="G40" s="165"/>
      <c r="H40" s="98" t="s">
        <v>1013</v>
      </c>
      <c r="I40" s="98" t="str">
        <f>VLOOKUP(H40,Presupuesto!$B$11:$C$565,2,0)</f>
        <v>EQUIPO DE COMPUTACION</v>
      </c>
      <c r="J40" s="218" t="s">
        <v>1452</v>
      </c>
      <c r="K40" s="98" t="s">
        <v>393</v>
      </c>
      <c r="L40" s="98"/>
    </row>
    <row r="41" spans="3:12" hidden="1">
      <c r="C41" s="304" t="s">
        <v>1335</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c r="C42" s="109" t="s">
        <v>1753</v>
      </c>
      <c r="D42" s="151">
        <v>3</v>
      </c>
      <c r="E42" s="100">
        <v>3100</v>
      </c>
      <c r="F42" s="97">
        <f>D42*E42</f>
        <v>9300</v>
      </c>
      <c r="G42" s="534" t="s">
        <v>128</v>
      </c>
      <c r="H42" s="110" t="s">
        <v>954</v>
      </c>
      <c r="I42" s="101" t="str">
        <f>VLOOKUP(H42,Presupuesto!$B$11:$C$565,2,0)</f>
        <v>OTROS RESPUESTOS Y ACCESORIOS MENORES</v>
      </c>
      <c r="J42" s="98" t="s">
        <v>1362</v>
      </c>
      <c r="K42" s="98" t="s">
        <v>394</v>
      </c>
      <c r="L42" s="98"/>
    </row>
    <row r="43" spans="3:12" hidden="1">
      <c r="C43" s="99" t="s">
        <v>74</v>
      </c>
      <c r="D43" s="151"/>
      <c r="E43" s="100">
        <v>8000</v>
      </c>
      <c r="F43" s="97">
        <f t="shared" ref="F43:F53" si="2">D43*E43</f>
        <v>0</v>
      </c>
      <c r="G43" s="165"/>
      <c r="H43" s="101" t="s">
        <v>1013</v>
      </c>
      <c r="I43" s="101" t="str">
        <f>VLOOKUP(H43,Presupuesto!$B$11:$C$565,2,0)</f>
        <v>EQUIPO DE COMPUTACION</v>
      </c>
      <c r="J43" s="98" t="str">
        <f t="shared" ref="J43:J53" si="3">$J$40</f>
        <v>Posgrado</v>
      </c>
      <c r="K43" s="98" t="s">
        <v>394</v>
      </c>
      <c r="L43" s="98"/>
    </row>
    <row r="44" spans="3:12" hidden="1">
      <c r="C44" s="99" t="s">
        <v>75</v>
      </c>
      <c r="D44" s="151"/>
      <c r="E44" s="100">
        <v>5000</v>
      </c>
      <c r="F44" s="97">
        <f t="shared" si="2"/>
        <v>0</v>
      </c>
      <c r="G44" s="165"/>
      <c r="H44" s="101" t="s">
        <v>1013</v>
      </c>
      <c r="I44" s="101" t="str">
        <f>VLOOKUP(H44,Presupuesto!$B$11:$C$565,2,0)</f>
        <v>EQUIPO DE COMPUTACION</v>
      </c>
      <c r="J44" s="98" t="str">
        <f t="shared" si="3"/>
        <v>Posgrado</v>
      </c>
      <c r="K44" s="98" t="s">
        <v>394</v>
      </c>
      <c r="L44" s="98"/>
    </row>
    <row r="45" spans="3:12" hidden="1">
      <c r="C45" s="99" t="s">
        <v>35</v>
      </c>
      <c r="D45" s="151"/>
      <c r="E45" s="100">
        <v>13000</v>
      </c>
      <c r="F45" s="97">
        <f t="shared" si="2"/>
        <v>0</v>
      </c>
      <c r="G45" s="165"/>
      <c r="H45" s="101" t="s">
        <v>999</v>
      </c>
      <c r="I45" s="101" t="str">
        <f>VLOOKUP(H45,Presupuesto!$B$11:$C$565,2,0)</f>
        <v>EQUIPO DE TRANSPORTE TRACCION Y ELEVACION</v>
      </c>
      <c r="J45" s="98" t="str">
        <f t="shared" si="3"/>
        <v>Posgrado</v>
      </c>
      <c r="K45" s="98" t="s">
        <v>394</v>
      </c>
      <c r="L45" s="98"/>
    </row>
    <row r="46" spans="3:12" hidden="1">
      <c r="C46" s="99" t="s">
        <v>76</v>
      </c>
      <c r="D46" s="151"/>
      <c r="E46" s="100">
        <v>15000</v>
      </c>
      <c r="F46" s="97">
        <f t="shared" si="2"/>
        <v>0</v>
      </c>
      <c r="G46" s="165"/>
      <c r="H46" s="101" t="s">
        <v>999</v>
      </c>
      <c r="I46" s="101" t="str">
        <f>VLOOKUP(H46,Presupuesto!$B$11:$C$565,2,0)</f>
        <v>EQUIPO DE TRANSPORTE TRACCION Y ELEVACION</v>
      </c>
      <c r="J46" s="98" t="str">
        <f t="shared" si="3"/>
        <v>Posgrado</v>
      </c>
      <c r="K46" s="98" t="s">
        <v>394</v>
      </c>
      <c r="L46" s="98"/>
    </row>
    <row r="47" spans="3:12" hidden="1">
      <c r="C47" s="99" t="s">
        <v>77</v>
      </c>
      <c r="D47" s="151"/>
      <c r="E47" s="100">
        <v>10000</v>
      </c>
      <c r="F47" s="97">
        <f t="shared" si="2"/>
        <v>0</v>
      </c>
      <c r="G47" s="165"/>
      <c r="H47" s="101" t="s">
        <v>999</v>
      </c>
      <c r="I47" s="101" t="str">
        <f>VLOOKUP(H47,Presupuesto!$B$11:$C$565,2,0)</f>
        <v>EQUIPO DE TRANSPORTE TRACCION Y ELEVACION</v>
      </c>
      <c r="J47" s="98" t="str">
        <f t="shared" si="3"/>
        <v>Posgrado</v>
      </c>
      <c r="K47" s="98" t="s">
        <v>402</v>
      </c>
      <c r="L47" s="98"/>
    </row>
    <row r="48" spans="3:12" hidden="1">
      <c r="C48" s="99" t="s">
        <v>78</v>
      </c>
      <c r="D48" s="151"/>
      <c r="E48" s="100">
        <v>10000</v>
      </c>
      <c r="F48" s="97">
        <f t="shared" si="2"/>
        <v>0</v>
      </c>
      <c r="G48" s="165"/>
      <c r="H48" s="101" t="s">
        <v>1045</v>
      </c>
      <c r="I48" s="101" t="str">
        <f>VLOOKUP(H48,Presupuesto!$B$11:$C$565,2,0)</f>
        <v>APLICACIONES INFORMATICAS</v>
      </c>
      <c r="J48" s="98" t="str">
        <f t="shared" si="3"/>
        <v>Posgrado</v>
      </c>
      <c r="K48" s="98" t="s">
        <v>398</v>
      </c>
      <c r="L48" s="98"/>
    </row>
    <row r="49" spans="3:12" hidden="1">
      <c r="C49" s="109" t="s">
        <v>79</v>
      </c>
      <c r="D49" s="151"/>
      <c r="E49" s="100">
        <v>2000</v>
      </c>
      <c r="F49" s="97">
        <f t="shared" si="2"/>
        <v>0</v>
      </c>
      <c r="G49" s="165"/>
      <c r="H49" s="110" t="s">
        <v>1013</v>
      </c>
      <c r="I49" s="110" t="str">
        <f>VLOOKUP(H49,Presupuesto!$B$11:$C$565,2,0)</f>
        <v>EQUIPO DE COMPUTACION</v>
      </c>
      <c r="J49" s="98" t="str">
        <f t="shared" si="3"/>
        <v>Posgrado</v>
      </c>
      <c r="K49" s="98" t="s">
        <v>394</v>
      </c>
      <c r="L49" s="98"/>
    </row>
    <row r="50" spans="3:12" hidden="1">
      <c r="C50" s="109" t="s">
        <v>1480</v>
      </c>
      <c r="D50" s="151"/>
      <c r="E50" s="100">
        <v>1500</v>
      </c>
      <c r="F50" s="97">
        <f t="shared" si="2"/>
        <v>0</v>
      </c>
      <c r="G50" s="165"/>
      <c r="H50" s="110" t="s">
        <v>945</v>
      </c>
      <c r="I50" s="110" t="str">
        <f>VLOOKUP(H50,Presupuesto!$B$11:$C$565,2,0)</f>
        <v>UTILES Y MATERIALES ELECTRICOS</v>
      </c>
      <c r="J50" s="98" t="str">
        <f t="shared" si="3"/>
        <v>Posgrado</v>
      </c>
      <c r="K50" s="98" t="s">
        <v>394</v>
      </c>
      <c r="L50" s="98"/>
    </row>
    <row r="51" spans="3:12" hidden="1">
      <c r="C51" s="109" t="s">
        <v>80</v>
      </c>
      <c r="D51" s="151"/>
      <c r="E51" s="100">
        <v>1500</v>
      </c>
      <c r="F51" s="97">
        <f t="shared" si="2"/>
        <v>0</v>
      </c>
      <c r="G51" s="165"/>
      <c r="H51" s="110" t="s">
        <v>1013</v>
      </c>
      <c r="I51" s="110" t="str">
        <f>VLOOKUP(H51,Presupuesto!$B$11:$C$565,2,0)</f>
        <v>EQUIPO DE COMPUTACION</v>
      </c>
      <c r="J51" s="98" t="str">
        <f t="shared" si="3"/>
        <v>Posgrado</v>
      </c>
      <c r="K51" s="98" t="s">
        <v>394</v>
      </c>
      <c r="L51" s="98"/>
    </row>
    <row r="52" spans="3:12" hidden="1">
      <c r="C52" s="109" t="s">
        <v>81</v>
      </c>
      <c r="D52" s="151"/>
      <c r="E52" s="100">
        <v>500</v>
      </c>
      <c r="F52" s="97">
        <f t="shared" si="2"/>
        <v>0</v>
      </c>
      <c r="G52" s="165"/>
      <c r="H52" s="110" t="s">
        <v>954</v>
      </c>
      <c r="I52" s="110" t="str">
        <f>VLOOKUP(H52,Presupuesto!$B$11:$C$565,2,0)</f>
        <v>OTROS RESPUESTOS Y ACCESORIOS MENORES</v>
      </c>
      <c r="J52" s="98" t="str">
        <f t="shared" si="3"/>
        <v>Posgrado</v>
      </c>
      <c r="K52" s="98" t="s">
        <v>394</v>
      </c>
      <c r="L52" s="98"/>
    </row>
    <row r="53" spans="3:12" ht="15.75" hidden="1" thickBot="1">
      <c r="C53" s="102" t="s">
        <v>82</v>
      </c>
      <c r="D53" s="159"/>
      <c r="E53" s="104">
        <v>20</v>
      </c>
      <c r="F53" s="105">
        <f t="shared" si="2"/>
        <v>0</v>
      </c>
      <c r="G53" s="162"/>
      <c r="H53" s="106" t="s">
        <v>954</v>
      </c>
      <c r="I53" s="106" t="str">
        <f>VLOOKUP(H53,Presupuesto!$B$11:$C$565,2,0)</f>
        <v>OTROS RESPUESTOS Y ACCESORIOS MENORES</v>
      </c>
      <c r="J53" s="106" t="str">
        <f t="shared" si="3"/>
        <v>Posgrado</v>
      </c>
      <c r="K53" s="124" t="s">
        <v>393</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68"/>
      <c r="E59" s="93"/>
      <c r="F59" s="93"/>
      <c r="G59" s="93"/>
      <c r="H59" s="76"/>
      <c r="I59" s="76"/>
      <c r="J59" s="76"/>
      <c r="K59" s="112"/>
    </row>
    <row r="60" spans="3:12" ht="18.75">
      <c r="C60" s="210" t="e">
        <f>#VALUE!</f>
        <v>#VALUE!</v>
      </c>
      <c r="D60" s="31"/>
      <c r="E60" s="93"/>
      <c r="F60" s="93"/>
      <c r="G60" s="93"/>
      <c r="H60" s="76"/>
      <c r="I60" s="76"/>
      <c r="J60" s="76"/>
      <c r="K60" s="112"/>
    </row>
    <row r="61" spans="3:12">
      <c r="F61" s="93"/>
      <c r="G61" s="76"/>
      <c r="H61" s="76"/>
      <c r="I61" s="76"/>
    </row>
    <row r="62" spans="3:12" ht="30">
      <c r="C62" s="149" t="s">
        <v>44</v>
      </c>
      <c r="D62" s="149" t="s">
        <v>55</v>
      </c>
      <c r="E62" s="149" t="s">
        <v>57</v>
      </c>
      <c r="F62" s="150" t="s">
        <v>27</v>
      </c>
      <c r="G62" s="150" t="s">
        <v>130</v>
      </c>
      <c r="H62" s="149" t="s">
        <v>46</v>
      </c>
      <c r="I62" s="149" t="s">
        <v>131</v>
      </c>
      <c r="J62" s="149" t="s">
        <v>409</v>
      </c>
      <c r="K62" s="149" t="s">
        <v>410</v>
      </c>
      <c r="L62" s="149" t="s">
        <v>463</v>
      </c>
    </row>
    <row r="63" spans="3:12" hidden="1">
      <c r="C63" s="304" t="s">
        <v>1337</v>
      </c>
      <c r="D63" s="158"/>
      <c r="E63" s="96">
        <f>HLOOKUP($C63,$CB$2:$CE$3,2,0)</f>
        <v>15000</v>
      </c>
      <c r="F63" s="97">
        <f>D63*E63</f>
        <v>0</v>
      </c>
      <c r="G63" s="165"/>
      <c r="H63" s="98" t="s">
        <v>1013</v>
      </c>
      <c r="I63" s="98" t="str">
        <f>VLOOKUP(H63,Presupuesto!$B$11:$C$565,2,0)</f>
        <v>EQUIPO DE COMPUTACION</v>
      </c>
      <c r="J63" s="218" t="s">
        <v>1452</v>
      </c>
      <c r="K63" s="98" t="s">
        <v>393</v>
      </c>
      <c r="L63" s="98"/>
    </row>
    <row r="64" spans="3:12" hidden="1">
      <c r="C64" s="304" t="s">
        <v>1335</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hidden="1">
      <c r="C65" s="99" t="s">
        <v>73</v>
      </c>
      <c r="D65" s="151"/>
      <c r="E65" s="100">
        <v>4000</v>
      </c>
      <c r="F65" s="97">
        <f t="shared" ref="F65:F76" si="4">D65*E65</f>
        <v>0</v>
      </c>
      <c r="G65" s="165"/>
      <c r="H65" s="101" t="s">
        <v>985</v>
      </c>
      <c r="I65" s="101" t="str">
        <f>VLOOKUP(H65,Presupuesto!$B$11:$C$565,2,0)</f>
        <v>EQUIPOS VARIOS DE OFICINA</v>
      </c>
      <c r="J65" s="98" t="str">
        <f t="shared" ref="J65:J76" si="5">$J$63</f>
        <v>Posgrado</v>
      </c>
      <c r="K65" s="98" t="s">
        <v>394</v>
      </c>
      <c r="L65" s="98"/>
    </row>
    <row r="66" spans="3:12" hidden="1">
      <c r="C66" s="99" t="s">
        <v>74</v>
      </c>
      <c r="D66" s="151"/>
      <c r="E66" s="100">
        <v>8000</v>
      </c>
      <c r="F66" s="97">
        <f t="shared" si="4"/>
        <v>0</v>
      </c>
      <c r="G66" s="165"/>
      <c r="H66" s="101" t="s">
        <v>1013</v>
      </c>
      <c r="I66" s="101" t="str">
        <f>VLOOKUP(H66,Presupuesto!$B$11:$C$565,2,0)</f>
        <v>EQUIPO DE COMPUTACION</v>
      </c>
      <c r="J66" s="98" t="str">
        <f t="shared" si="5"/>
        <v>Posgrado</v>
      </c>
      <c r="K66" s="98" t="s">
        <v>394</v>
      </c>
      <c r="L66" s="98"/>
    </row>
    <row r="67" spans="3:12" hidden="1">
      <c r="C67" s="99" t="s">
        <v>75</v>
      </c>
      <c r="D67" s="151"/>
      <c r="E67" s="100">
        <v>5000</v>
      </c>
      <c r="F67" s="97">
        <f t="shared" si="4"/>
        <v>0</v>
      </c>
      <c r="G67" s="165"/>
      <c r="H67" s="101" t="s">
        <v>1013</v>
      </c>
      <c r="I67" s="101" t="str">
        <f>VLOOKUP(H67,Presupuesto!$B$11:$C$565,2,0)</f>
        <v>EQUIPO DE COMPUTACION</v>
      </c>
      <c r="J67" s="98" t="str">
        <f t="shared" si="5"/>
        <v>Posgrado</v>
      </c>
      <c r="K67" s="98" t="s">
        <v>394</v>
      </c>
      <c r="L67" s="98"/>
    </row>
    <row r="68" spans="3:12" hidden="1">
      <c r="C68" s="99" t="s">
        <v>35</v>
      </c>
      <c r="D68" s="151"/>
      <c r="E68" s="100">
        <v>13000</v>
      </c>
      <c r="F68" s="97">
        <f t="shared" si="4"/>
        <v>0</v>
      </c>
      <c r="G68" s="165"/>
      <c r="H68" s="101" t="s">
        <v>999</v>
      </c>
      <c r="I68" s="101" t="str">
        <f>VLOOKUP(H68,Presupuesto!$B$11:$C$565,2,0)</f>
        <v>EQUIPO DE TRANSPORTE TRACCION Y ELEVACION</v>
      </c>
      <c r="J68" s="98" t="str">
        <f t="shared" si="5"/>
        <v>Posgrado</v>
      </c>
      <c r="K68" s="98" t="s">
        <v>394</v>
      </c>
      <c r="L68" s="98"/>
    </row>
    <row r="69" spans="3:12" hidden="1">
      <c r="C69" s="99" t="s">
        <v>76</v>
      </c>
      <c r="D69" s="151"/>
      <c r="E69" s="100">
        <v>15000</v>
      </c>
      <c r="F69" s="97">
        <f t="shared" si="4"/>
        <v>0</v>
      </c>
      <c r="G69" s="165"/>
      <c r="H69" s="101" t="s">
        <v>999</v>
      </c>
      <c r="I69" s="101" t="str">
        <f>VLOOKUP(H69,Presupuesto!$B$11:$C$565,2,0)</f>
        <v>EQUIPO DE TRANSPORTE TRACCION Y ELEVACION</v>
      </c>
      <c r="J69" s="98" t="str">
        <f t="shared" si="5"/>
        <v>Posgrado</v>
      </c>
      <c r="K69" s="98" t="s">
        <v>394</v>
      </c>
      <c r="L69" s="98"/>
    </row>
    <row r="70" spans="3:12" hidden="1">
      <c r="C70" s="99" t="s">
        <v>77</v>
      </c>
      <c r="D70" s="151"/>
      <c r="E70" s="100">
        <v>10000</v>
      </c>
      <c r="F70" s="97">
        <f t="shared" si="4"/>
        <v>0</v>
      </c>
      <c r="G70" s="165"/>
      <c r="H70" s="101" t="s">
        <v>999</v>
      </c>
      <c r="I70" s="101" t="str">
        <f>VLOOKUP(H70,Presupuesto!$B$11:$C$565,2,0)</f>
        <v>EQUIPO DE TRANSPORTE TRACCION Y ELEVACION</v>
      </c>
      <c r="J70" s="98" t="str">
        <f t="shared" si="5"/>
        <v>Posgrado</v>
      </c>
      <c r="K70" s="98" t="s">
        <v>402</v>
      </c>
      <c r="L70" s="98"/>
    </row>
    <row r="71" spans="3:12" hidden="1">
      <c r="C71" s="99" t="s">
        <v>78</v>
      </c>
      <c r="D71" s="151"/>
      <c r="E71" s="100">
        <v>10000</v>
      </c>
      <c r="F71" s="97">
        <f t="shared" si="4"/>
        <v>0</v>
      </c>
      <c r="G71" s="165"/>
      <c r="H71" s="101" t="s">
        <v>1045</v>
      </c>
      <c r="I71" s="101" t="str">
        <f>VLOOKUP(H71,Presupuesto!$B$11:$C$565,2,0)</f>
        <v>APLICACIONES INFORMATICAS</v>
      </c>
      <c r="J71" s="98" t="str">
        <f t="shared" si="5"/>
        <v>Posgrado</v>
      </c>
      <c r="K71" s="98" t="s">
        <v>398</v>
      </c>
      <c r="L71" s="98"/>
    </row>
    <row r="72" spans="3:12" hidden="1">
      <c r="C72" s="109" t="s">
        <v>79</v>
      </c>
      <c r="D72" s="151"/>
      <c r="E72" s="100">
        <v>2000</v>
      </c>
      <c r="F72" s="97">
        <f t="shared" si="4"/>
        <v>0</v>
      </c>
      <c r="G72" s="165"/>
      <c r="H72" s="110" t="s">
        <v>1013</v>
      </c>
      <c r="I72" s="110" t="str">
        <f>VLOOKUP(H72,Presupuesto!$B$11:$C$565,2,0)</f>
        <v>EQUIPO DE COMPUTACION</v>
      </c>
      <c r="J72" s="98" t="str">
        <f t="shared" si="5"/>
        <v>Posgrado</v>
      </c>
      <c r="K72" s="98" t="s">
        <v>394</v>
      </c>
      <c r="L72" s="98"/>
    </row>
    <row r="73" spans="3:12" hidden="1">
      <c r="C73" s="109" t="s">
        <v>1480</v>
      </c>
      <c r="D73" s="151"/>
      <c r="E73" s="100">
        <v>1500</v>
      </c>
      <c r="F73" s="97">
        <f t="shared" si="4"/>
        <v>0</v>
      </c>
      <c r="G73" s="165"/>
      <c r="H73" s="110" t="s">
        <v>945</v>
      </c>
      <c r="I73" s="110" t="str">
        <f>VLOOKUP(H73,Presupuesto!$B$11:$C$565,2,0)</f>
        <v>UTILES Y MATERIALES ELECTRICOS</v>
      </c>
      <c r="J73" s="98" t="str">
        <f t="shared" si="5"/>
        <v>Posgrado</v>
      </c>
      <c r="K73" s="98" t="s">
        <v>394</v>
      </c>
      <c r="L73" s="98"/>
    </row>
    <row r="74" spans="3:12" hidden="1">
      <c r="C74" s="109" t="s">
        <v>80</v>
      </c>
      <c r="D74" s="151"/>
      <c r="E74" s="100">
        <v>1500</v>
      </c>
      <c r="F74" s="97">
        <f t="shared" si="4"/>
        <v>0</v>
      </c>
      <c r="G74" s="165"/>
      <c r="H74" s="110" t="s">
        <v>1013</v>
      </c>
      <c r="I74" s="110" t="str">
        <f>VLOOKUP(H74,Presupuesto!$B$11:$C$565,2,0)</f>
        <v>EQUIPO DE COMPUTACION</v>
      </c>
      <c r="J74" s="98" t="str">
        <f t="shared" si="5"/>
        <v>Posgrado</v>
      </c>
      <c r="K74" s="98" t="s">
        <v>394</v>
      </c>
      <c r="L74" s="98"/>
    </row>
    <row r="75" spans="3:12" hidden="1">
      <c r="C75" s="109" t="s">
        <v>81</v>
      </c>
      <c r="D75" s="151"/>
      <c r="E75" s="100">
        <v>500</v>
      </c>
      <c r="F75" s="97">
        <f t="shared" si="4"/>
        <v>0</v>
      </c>
      <c r="G75" s="165"/>
      <c r="H75" s="110" t="s">
        <v>954</v>
      </c>
      <c r="I75" s="110" t="str">
        <f>VLOOKUP(H75,Presupuesto!$B$11:$C$565,2,0)</f>
        <v>OTROS RESPUESTOS Y ACCESORIOS MENORES</v>
      </c>
      <c r="J75" s="98" t="str">
        <f t="shared" si="5"/>
        <v>Posgrado</v>
      </c>
      <c r="K75" s="98" t="s">
        <v>394</v>
      </c>
      <c r="L75" s="98"/>
    </row>
    <row r="76" spans="3:12" ht="15.75" hidden="1" thickBot="1">
      <c r="C76" s="102" t="s">
        <v>82</v>
      </c>
      <c r="D76" s="159"/>
      <c r="E76" s="104">
        <v>20</v>
      </c>
      <c r="F76" s="105">
        <f t="shared" si="4"/>
        <v>0</v>
      </c>
      <c r="G76" s="162"/>
      <c r="H76" s="106" t="s">
        <v>954</v>
      </c>
      <c r="I76" s="106" t="str">
        <f>VLOOKUP(H76,Presupuesto!$B$11:$C$565,2,0)</f>
        <v>OTROS RESPUESTOS Y ACCESORIOS MENORES</v>
      </c>
      <c r="J76" s="106" t="str">
        <f t="shared" si="5"/>
        <v>Posgrado</v>
      </c>
      <c r="K76" s="124" t="s">
        <v>393</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68"/>
      <c r="E82" s="93"/>
      <c r="F82" s="93"/>
      <c r="G82" s="93"/>
      <c r="H82" s="76"/>
      <c r="I82" s="76"/>
      <c r="J82" s="76"/>
      <c r="K82" s="112"/>
    </row>
    <row r="83" spans="3:12" ht="18.75">
      <c r="C83" s="210" t="e">
        <f>#VALUE!</f>
        <v>#VALUE!</v>
      </c>
      <c r="D83" s="31"/>
      <c r="E83" s="93"/>
      <c r="F83" s="93"/>
      <c r="G83" s="93"/>
      <c r="H83" s="76"/>
      <c r="I83" s="76"/>
      <c r="J83" s="76"/>
      <c r="K83" s="112"/>
    </row>
    <row r="84" spans="3:12">
      <c r="F84" s="93"/>
      <c r="G84" s="76"/>
      <c r="H84" s="76"/>
      <c r="I84" s="76"/>
    </row>
    <row r="85" spans="3:12" ht="30">
      <c r="C85" s="149" t="s">
        <v>44</v>
      </c>
      <c r="D85" s="149" t="s">
        <v>55</v>
      </c>
      <c r="E85" s="149" t="s">
        <v>57</v>
      </c>
      <c r="F85" s="150" t="s">
        <v>27</v>
      </c>
      <c r="G85" s="150" t="s">
        <v>130</v>
      </c>
      <c r="H85" s="149" t="s">
        <v>46</v>
      </c>
      <c r="I85" s="149" t="s">
        <v>131</v>
      </c>
      <c r="J85" s="149" t="s">
        <v>409</v>
      </c>
      <c r="K85" s="149" t="s">
        <v>410</v>
      </c>
      <c r="L85" s="149" t="s">
        <v>463</v>
      </c>
    </row>
    <row r="86" spans="3:12" hidden="1">
      <c r="C86" s="304" t="s">
        <v>1337</v>
      </c>
      <c r="D86" s="158"/>
      <c r="E86" s="96">
        <f>HLOOKUP($C86,$CB$2:$CE$3,2,0)</f>
        <v>15000</v>
      </c>
      <c r="F86" s="97">
        <f>D86*E86</f>
        <v>0</v>
      </c>
      <c r="G86" s="165"/>
      <c r="H86" s="98" t="s">
        <v>1013</v>
      </c>
      <c r="I86" s="98" t="str">
        <f>VLOOKUP(H86,Presupuesto!$B$11:$C$565,2,0)</f>
        <v>EQUIPO DE COMPUTACION</v>
      </c>
      <c r="J86" s="218" t="s">
        <v>1452</v>
      </c>
      <c r="K86" s="98" t="s">
        <v>393</v>
      </c>
      <c r="L86" s="98"/>
    </row>
    <row r="87" spans="3:12" hidden="1">
      <c r="C87" s="304" t="s">
        <v>1335</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hidden="1">
      <c r="C88" s="99" t="s">
        <v>73</v>
      </c>
      <c r="D88" s="151"/>
      <c r="E88" s="100">
        <v>4000</v>
      </c>
      <c r="F88" s="97">
        <f t="shared" ref="F88:F99" si="6">D88*E88</f>
        <v>0</v>
      </c>
      <c r="G88" s="165"/>
      <c r="H88" s="101" t="s">
        <v>985</v>
      </c>
      <c r="I88" s="101" t="str">
        <f>VLOOKUP(H88,Presupuesto!$B$11:$C$565,2,0)</f>
        <v>EQUIPOS VARIOS DE OFICINA</v>
      </c>
      <c r="J88" s="98" t="str">
        <f t="shared" ref="J88:J99" si="7">$J$86</f>
        <v>Posgrado</v>
      </c>
      <c r="K88" s="98" t="s">
        <v>394</v>
      </c>
      <c r="L88" s="98"/>
    </row>
    <row r="89" spans="3:12" hidden="1">
      <c r="C89" s="99" t="s">
        <v>74</v>
      </c>
      <c r="D89" s="151"/>
      <c r="E89" s="100">
        <v>8000</v>
      </c>
      <c r="F89" s="97">
        <f t="shared" si="6"/>
        <v>0</v>
      </c>
      <c r="G89" s="165"/>
      <c r="H89" s="101" t="s">
        <v>1013</v>
      </c>
      <c r="I89" s="101" t="str">
        <f>VLOOKUP(H89,Presupuesto!$B$11:$C$565,2,0)</f>
        <v>EQUIPO DE COMPUTACION</v>
      </c>
      <c r="J89" s="98" t="str">
        <f t="shared" si="7"/>
        <v>Posgrado</v>
      </c>
      <c r="K89" s="98" t="s">
        <v>394</v>
      </c>
      <c r="L89" s="98"/>
    </row>
    <row r="90" spans="3:12" hidden="1">
      <c r="C90" s="99" t="s">
        <v>75</v>
      </c>
      <c r="D90" s="151"/>
      <c r="E90" s="100">
        <v>5000</v>
      </c>
      <c r="F90" s="97">
        <f t="shared" si="6"/>
        <v>0</v>
      </c>
      <c r="G90" s="165"/>
      <c r="H90" s="101" t="s">
        <v>1013</v>
      </c>
      <c r="I90" s="101" t="str">
        <f>VLOOKUP(H90,Presupuesto!$B$11:$C$565,2,0)</f>
        <v>EQUIPO DE COMPUTACION</v>
      </c>
      <c r="J90" s="98" t="str">
        <f t="shared" si="7"/>
        <v>Posgrado</v>
      </c>
      <c r="K90" s="98" t="s">
        <v>394</v>
      </c>
      <c r="L90" s="98"/>
    </row>
    <row r="91" spans="3:12" hidden="1">
      <c r="C91" s="99" t="s">
        <v>35</v>
      </c>
      <c r="D91" s="151"/>
      <c r="E91" s="100">
        <v>13000</v>
      </c>
      <c r="F91" s="97">
        <f t="shared" si="6"/>
        <v>0</v>
      </c>
      <c r="G91" s="165"/>
      <c r="H91" s="101" t="s">
        <v>999</v>
      </c>
      <c r="I91" s="101" t="str">
        <f>VLOOKUP(H91,Presupuesto!$B$11:$C$565,2,0)</f>
        <v>EQUIPO DE TRANSPORTE TRACCION Y ELEVACION</v>
      </c>
      <c r="J91" s="98" t="str">
        <f t="shared" si="7"/>
        <v>Posgrado</v>
      </c>
      <c r="K91" s="98" t="s">
        <v>394</v>
      </c>
      <c r="L91" s="98"/>
    </row>
    <row r="92" spans="3:12" hidden="1">
      <c r="C92" s="99" t="s">
        <v>76</v>
      </c>
      <c r="D92" s="151"/>
      <c r="E92" s="100">
        <v>15000</v>
      </c>
      <c r="F92" s="97">
        <f t="shared" si="6"/>
        <v>0</v>
      </c>
      <c r="G92" s="165"/>
      <c r="H92" s="101" t="s">
        <v>999</v>
      </c>
      <c r="I92" s="101" t="str">
        <f>VLOOKUP(H92,Presupuesto!$B$11:$C$565,2,0)</f>
        <v>EQUIPO DE TRANSPORTE TRACCION Y ELEVACION</v>
      </c>
      <c r="J92" s="98" t="str">
        <f t="shared" si="7"/>
        <v>Posgrado</v>
      </c>
      <c r="K92" s="98" t="s">
        <v>394</v>
      </c>
      <c r="L92" s="98"/>
    </row>
    <row r="93" spans="3:12" hidden="1">
      <c r="C93" s="99" t="s">
        <v>77</v>
      </c>
      <c r="D93" s="151"/>
      <c r="E93" s="100">
        <v>10000</v>
      </c>
      <c r="F93" s="97">
        <f t="shared" si="6"/>
        <v>0</v>
      </c>
      <c r="G93" s="165"/>
      <c r="H93" s="101" t="s">
        <v>999</v>
      </c>
      <c r="I93" s="101" t="str">
        <f>VLOOKUP(H93,Presupuesto!$B$11:$C$565,2,0)</f>
        <v>EQUIPO DE TRANSPORTE TRACCION Y ELEVACION</v>
      </c>
      <c r="J93" s="98" t="str">
        <f t="shared" si="7"/>
        <v>Posgrado</v>
      </c>
      <c r="K93" s="98" t="s">
        <v>402</v>
      </c>
      <c r="L93" s="98"/>
    </row>
    <row r="94" spans="3:12" hidden="1">
      <c r="C94" s="99" t="s">
        <v>78</v>
      </c>
      <c r="D94" s="151"/>
      <c r="E94" s="100">
        <v>10000</v>
      </c>
      <c r="F94" s="97">
        <f t="shared" si="6"/>
        <v>0</v>
      </c>
      <c r="G94" s="165"/>
      <c r="H94" s="101" t="s">
        <v>1045</v>
      </c>
      <c r="I94" s="101" t="str">
        <f>VLOOKUP(H94,Presupuesto!$B$11:$C$565,2,0)</f>
        <v>APLICACIONES INFORMATICAS</v>
      </c>
      <c r="J94" s="98" t="str">
        <f t="shared" si="7"/>
        <v>Posgrado</v>
      </c>
      <c r="K94" s="98" t="s">
        <v>398</v>
      </c>
      <c r="L94" s="98"/>
    </row>
    <row r="95" spans="3:12" hidden="1">
      <c r="C95" s="109" t="s">
        <v>79</v>
      </c>
      <c r="D95" s="151"/>
      <c r="E95" s="100">
        <v>2000</v>
      </c>
      <c r="F95" s="97">
        <f t="shared" si="6"/>
        <v>0</v>
      </c>
      <c r="G95" s="165"/>
      <c r="H95" s="110" t="s">
        <v>1013</v>
      </c>
      <c r="I95" s="110" t="str">
        <f>VLOOKUP(H95,Presupuesto!$B$11:$C$565,2,0)</f>
        <v>EQUIPO DE COMPUTACION</v>
      </c>
      <c r="J95" s="98" t="str">
        <f t="shared" si="7"/>
        <v>Posgrado</v>
      </c>
      <c r="K95" s="98" t="s">
        <v>394</v>
      </c>
      <c r="L95" s="98"/>
    </row>
    <row r="96" spans="3:12" hidden="1">
      <c r="C96" s="109" t="s">
        <v>1480</v>
      </c>
      <c r="D96" s="151"/>
      <c r="E96" s="100">
        <v>1500</v>
      </c>
      <c r="F96" s="97">
        <f t="shared" si="6"/>
        <v>0</v>
      </c>
      <c r="G96" s="165"/>
      <c r="H96" s="110" t="s">
        <v>945</v>
      </c>
      <c r="I96" s="110" t="str">
        <f>VLOOKUP(H96,Presupuesto!$B$11:$C$565,2,0)</f>
        <v>UTILES Y MATERIALES ELECTRICOS</v>
      </c>
      <c r="J96" s="98" t="str">
        <f t="shared" si="7"/>
        <v>Posgrado</v>
      </c>
      <c r="K96" s="98" t="s">
        <v>394</v>
      </c>
      <c r="L96" s="98"/>
    </row>
    <row r="97" spans="3:12" hidden="1">
      <c r="C97" s="109" t="s">
        <v>80</v>
      </c>
      <c r="D97" s="151"/>
      <c r="E97" s="100">
        <v>1500</v>
      </c>
      <c r="F97" s="97">
        <f t="shared" si="6"/>
        <v>0</v>
      </c>
      <c r="G97" s="165"/>
      <c r="H97" s="110" t="s">
        <v>1013</v>
      </c>
      <c r="I97" s="110" t="str">
        <f>VLOOKUP(H97,Presupuesto!$B$11:$C$565,2,0)</f>
        <v>EQUIPO DE COMPUTACION</v>
      </c>
      <c r="J97" s="98" t="str">
        <f t="shared" si="7"/>
        <v>Posgrado</v>
      </c>
      <c r="K97" s="98" t="s">
        <v>394</v>
      </c>
      <c r="L97" s="98"/>
    </row>
    <row r="98" spans="3:12" hidden="1">
      <c r="C98" s="109" t="s">
        <v>81</v>
      </c>
      <c r="D98" s="151"/>
      <c r="E98" s="100">
        <v>500</v>
      </c>
      <c r="F98" s="97">
        <f t="shared" si="6"/>
        <v>0</v>
      </c>
      <c r="G98" s="165"/>
      <c r="H98" s="110" t="s">
        <v>954</v>
      </c>
      <c r="I98" s="110" t="str">
        <f>VLOOKUP(H98,Presupuesto!$B$11:$C$565,2,0)</f>
        <v>OTROS RESPUESTOS Y ACCESORIOS MENORES</v>
      </c>
      <c r="J98" s="98" t="str">
        <f t="shared" si="7"/>
        <v>Posgrado</v>
      </c>
      <c r="K98" s="98" t="s">
        <v>394</v>
      </c>
      <c r="L98" s="98"/>
    </row>
    <row r="99" spans="3:12" ht="15.75" hidden="1" thickBot="1">
      <c r="C99" s="102" t="s">
        <v>82</v>
      </c>
      <c r="D99" s="159"/>
      <c r="E99" s="104">
        <v>20</v>
      </c>
      <c r="F99" s="105">
        <f t="shared" si="6"/>
        <v>0</v>
      </c>
      <c r="G99" s="162"/>
      <c r="H99" s="106" t="s">
        <v>954</v>
      </c>
      <c r="I99" s="106" t="str">
        <f>VLOOKUP(H99,Presupuesto!$B$11:$C$565,2,0)</f>
        <v>OTROS RESPUESTOS Y ACCESORIOS MENORES</v>
      </c>
      <c r="J99" s="106" t="str">
        <f t="shared" si="7"/>
        <v>Posgrado</v>
      </c>
      <c r="K99" s="124" t="s">
        <v>393</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68"/>
      <c r="E105" s="93"/>
      <c r="F105" s="93"/>
      <c r="G105" s="93"/>
      <c r="H105" s="76"/>
      <c r="I105" s="76"/>
      <c r="J105" s="76"/>
      <c r="K105" s="112"/>
    </row>
    <row r="106" spans="3:12" ht="18.75">
      <c r="C106" s="210" t="e">
        <f>#VALUE!</f>
        <v>#VALUE!</v>
      </c>
      <c r="D106" s="31"/>
      <c r="E106" s="93"/>
      <c r="F106" s="93"/>
      <c r="G106" s="93"/>
      <c r="H106" s="76"/>
      <c r="I106" s="76"/>
      <c r="J106" s="76"/>
      <c r="K106" s="112"/>
    </row>
    <row r="107" spans="3:12">
      <c r="F107" s="93"/>
      <c r="G107" s="76"/>
      <c r="H107" s="76"/>
      <c r="I107" s="76"/>
    </row>
    <row r="108" spans="3:12" ht="30">
      <c r="C108" s="149" t="s">
        <v>44</v>
      </c>
      <c r="D108" s="149" t="s">
        <v>55</v>
      </c>
      <c r="E108" s="149" t="s">
        <v>57</v>
      </c>
      <c r="F108" s="150" t="s">
        <v>27</v>
      </c>
      <c r="G108" s="150" t="s">
        <v>130</v>
      </c>
      <c r="H108" s="149" t="s">
        <v>46</v>
      </c>
      <c r="I108" s="149" t="s">
        <v>131</v>
      </c>
      <c r="J108" s="149" t="s">
        <v>409</v>
      </c>
      <c r="K108" s="149" t="s">
        <v>410</v>
      </c>
      <c r="L108" s="149" t="s">
        <v>463</v>
      </c>
    </row>
    <row r="109" spans="3:12" hidden="1">
      <c r="C109" s="304" t="s">
        <v>1337</v>
      </c>
      <c r="D109" s="158"/>
      <c r="E109" s="96">
        <f>HLOOKUP($C109,$CB$2:$CE$3,2,0)</f>
        <v>15000</v>
      </c>
      <c r="F109" s="97">
        <f>D109*E109</f>
        <v>0</v>
      </c>
      <c r="G109" s="165"/>
      <c r="H109" s="98" t="s">
        <v>1013</v>
      </c>
      <c r="I109" s="98" t="str">
        <f>VLOOKUP(H109,Presupuesto!$B$11:$C$565,2,0)</f>
        <v>EQUIPO DE COMPUTACION</v>
      </c>
      <c r="J109" s="218" t="s">
        <v>1512</v>
      </c>
      <c r="K109" s="98" t="s">
        <v>393</v>
      </c>
      <c r="L109" s="98"/>
    </row>
    <row r="110" spans="3:12" hidden="1">
      <c r="C110" s="304" t="s">
        <v>1335</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hidden="1">
      <c r="C111" s="99" t="s">
        <v>73</v>
      </c>
      <c r="D111" s="151"/>
      <c r="E111" s="100">
        <v>4000</v>
      </c>
      <c r="F111" s="97">
        <f t="shared" ref="F111:F122" si="8">D111*E111</f>
        <v>0</v>
      </c>
      <c r="G111" s="165"/>
      <c r="H111" s="101" t="s">
        <v>985</v>
      </c>
      <c r="I111" s="101" t="str">
        <f>VLOOKUP(H111,Presupuesto!$B$11:$C$565,2,0)</f>
        <v>EQUIPOS VARIOS DE OFICINA</v>
      </c>
      <c r="J111" s="98" t="str">
        <f t="shared" ref="J111:J122" si="9">$J$109</f>
        <v>Gestión Tecnologías de Información y Comunicación</v>
      </c>
      <c r="K111" s="98" t="s">
        <v>394</v>
      </c>
      <c r="L111" s="98"/>
    </row>
    <row r="112" spans="3:12" hidden="1">
      <c r="C112" s="99" t="s">
        <v>74</v>
      </c>
      <c r="D112" s="151"/>
      <c r="E112" s="100">
        <v>8000</v>
      </c>
      <c r="F112" s="97">
        <f t="shared" si="8"/>
        <v>0</v>
      </c>
      <c r="G112" s="165"/>
      <c r="H112" s="101" t="s">
        <v>1013</v>
      </c>
      <c r="I112" s="101" t="str">
        <f>VLOOKUP(H112,Presupuesto!$B$11:$C$565,2,0)</f>
        <v>EQUIPO DE COMPUTACION</v>
      </c>
      <c r="J112" s="98" t="str">
        <f t="shared" si="9"/>
        <v>Gestión Tecnologías de Información y Comunicación</v>
      </c>
      <c r="K112" s="98" t="s">
        <v>394</v>
      </c>
      <c r="L112" s="98"/>
    </row>
    <row r="113" spans="3:12" hidden="1">
      <c r="C113" s="99" t="s">
        <v>75</v>
      </c>
      <c r="D113" s="151"/>
      <c r="E113" s="100">
        <v>5000</v>
      </c>
      <c r="F113" s="97">
        <f t="shared" si="8"/>
        <v>0</v>
      </c>
      <c r="G113" s="165"/>
      <c r="H113" s="101" t="s">
        <v>1013</v>
      </c>
      <c r="I113" s="101" t="str">
        <f>VLOOKUP(H113,Presupuesto!$B$11:$C$565,2,0)</f>
        <v>EQUIPO DE COMPUTACION</v>
      </c>
      <c r="J113" s="98" t="str">
        <f t="shared" si="9"/>
        <v>Gestión Tecnologías de Información y Comunicación</v>
      </c>
      <c r="K113" s="98" t="s">
        <v>394</v>
      </c>
      <c r="L113" s="98"/>
    </row>
    <row r="114" spans="3:12" hidden="1">
      <c r="C114" s="99" t="s">
        <v>35</v>
      </c>
      <c r="D114" s="151"/>
      <c r="E114" s="100">
        <v>13000</v>
      </c>
      <c r="F114" s="97">
        <f t="shared" si="8"/>
        <v>0</v>
      </c>
      <c r="G114" s="165"/>
      <c r="H114" s="101" t="s">
        <v>999</v>
      </c>
      <c r="I114" s="101" t="str">
        <f>VLOOKUP(H114,Presupuesto!$B$11:$C$565,2,0)</f>
        <v>EQUIPO DE TRANSPORTE TRACCION Y ELEVACION</v>
      </c>
      <c r="J114" s="98" t="str">
        <f t="shared" si="9"/>
        <v>Gestión Tecnologías de Información y Comunicación</v>
      </c>
      <c r="K114" s="98" t="s">
        <v>394</v>
      </c>
      <c r="L114" s="98"/>
    </row>
    <row r="115" spans="3:12" hidden="1">
      <c r="C115" s="99" t="s">
        <v>76</v>
      </c>
      <c r="D115" s="151"/>
      <c r="E115" s="100">
        <v>15000</v>
      </c>
      <c r="F115" s="97">
        <f t="shared" si="8"/>
        <v>0</v>
      </c>
      <c r="G115" s="165"/>
      <c r="H115" s="101" t="s">
        <v>999</v>
      </c>
      <c r="I115" s="101" t="str">
        <f>VLOOKUP(H115,Presupuesto!$B$11:$C$565,2,0)</f>
        <v>EQUIPO DE TRANSPORTE TRACCION Y ELEVACION</v>
      </c>
      <c r="J115" s="98" t="str">
        <f t="shared" si="9"/>
        <v>Gestión Tecnologías de Información y Comunicación</v>
      </c>
      <c r="K115" s="98" t="s">
        <v>394</v>
      </c>
      <c r="L115" s="98"/>
    </row>
    <row r="116" spans="3:12" hidden="1">
      <c r="C116" s="99" t="s">
        <v>77</v>
      </c>
      <c r="D116" s="151"/>
      <c r="E116" s="100">
        <v>10000</v>
      </c>
      <c r="F116" s="97">
        <f t="shared" si="8"/>
        <v>0</v>
      </c>
      <c r="G116" s="165"/>
      <c r="H116" s="101" t="s">
        <v>999</v>
      </c>
      <c r="I116" s="101" t="str">
        <f>VLOOKUP(H116,Presupuesto!$B$11:$C$565,2,0)</f>
        <v>EQUIPO DE TRANSPORTE TRACCION Y ELEVACION</v>
      </c>
      <c r="J116" s="98" t="str">
        <f t="shared" si="9"/>
        <v>Gestión Tecnologías de Información y Comunicación</v>
      </c>
      <c r="K116" s="98" t="s">
        <v>402</v>
      </c>
      <c r="L116" s="98"/>
    </row>
    <row r="117" spans="3:12" hidden="1">
      <c r="C117" s="99" t="s">
        <v>78</v>
      </c>
      <c r="D117" s="151"/>
      <c r="E117" s="100">
        <v>10000</v>
      </c>
      <c r="F117" s="97">
        <f t="shared" si="8"/>
        <v>0</v>
      </c>
      <c r="G117" s="165"/>
      <c r="H117" s="101" t="s">
        <v>1045</v>
      </c>
      <c r="I117" s="101" t="str">
        <f>VLOOKUP(H117,Presupuesto!$B$11:$C$565,2,0)</f>
        <v>APLICACIONES INFORMATICAS</v>
      </c>
      <c r="J117" s="98" t="str">
        <f t="shared" si="9"/>
        <v>Gestión Tecnologías de Información y Comunicación</v>
      </c>
      <c r="K117" s="98" t="s">
        <v>398</v>
      </c>
      <c r="L117" s="98"/>
    </row>
    <row r="118" spans="3:12" hidden="1">
      <c r="C118" s="109" t="s">
        <v>79</v>
      </c>
      <c r="D118" s="151"/>
      <c r="E118" s="100">
        <v>2000</v>
      </c>
      <c r="F118" s="97">
        <f t="shared" si="8"/>
        <v>0</v>
      </c>
      <c r="G118" s="165"/>
      <c r="H118" s="110" t="s">
        <v>1013</v>
      </c>
      <c r="I118" s="110" t="str">
        <f>VLOOKUP(H118,Presupuesto!$B$11:$C$565,2,0)</f>
        <v>EQUIPO DE COMPUTACION</v>
      </c>
      <c r="J118" s="98" t="str">
        <f t="shared" si="9"/>
        <v>Gestión Tecnologías de Información y Comunicación</v>
      </c>
      <c r="K118" s="98" t="s">
        <v>394</v>
      </c>
      <c r="L118" s="98"/>
    </row>
    <row r="119" spans="3:12" hidden="1">
      <c r="C119" s="109" t="s">
        <v>1480</v>
      </c>
      <c r="D119" s="151"/>
      <c r="E119" s="100">
        <v>1500</v>
      </c>
      <c r="F119" s="97">
        <f t="shared" si="8"/>
        <v>0</v>
      </c>
      <c r="G119" s="165"/>
      <c r="H119" s="110" t="s">
        <v>945</v>
      </c>
      <c r="I119" s="110" t="str">
        <f>VLOOKUP(H119,Presupuesto!$B$11:$C$565,2,0)</f>
        <v>UTILES Y MATERIALES ELECTRICOS</v>
      </c>
      <c r="J119" s="98" t="str">
        <f t="shared" si="9"/>
        <v>Gestión Tecnologías de Información y Comunicación</v>
      </c>
      <c r="K119" s="98" t="s">
        <v>394</v>
      </c>
      <c r="L119" s="98"/>
    </row>
    <row r="120" spans="3:12" hidden="1">
      <c r="C120" s="109" t="s">
        <v>80</v>
      </c>
      <c r="D120" s="151"/>
      <c r="E120" s="100">
        <v>1500</v>
      </c>
      <c r="F120" s="97">
        <f t="shared" si="8"/>
        <v>0</v>
      </c>
      <c r="G120" s="165"/>
      <c r="H120" s="110" t="s">
        <v>1013</v>
      </c>
      <c r="I120" s="110" t="str">
        <f>VLOOKUP(H120,Presupuesto!$B$11:$C$565,2,0)</f>
        <v>EQUIPO DE COMPUTACION</v>
      </c>
      <c r="J120" s="98" t="str">
        <f t="shared" si="9"/>
        <v>Gestión Tecnologías de Información y Comunicación</v>
      </c>
      <c r="K120" s="98" t="s">
        <v>394</v>
      </c>
      <c r="L120" s="98"/>
    </row>
    <row r="121" spans="3:12" hidden="1">
      <c r="C121" s="109" t="s">
        <v>81</v>
      </c>
      <c r="D121" s="151"/>
      <c r="E121" s="100">
        <v>500</v>
      </c>
      <c r="F121" s="97">
        <f t="shared" si="8"/>
        <v>0</v>
      </c>
      <c r="G121" s="165"/>
      <c r="H121" s="110" t="s">
        <v>954</v>
      </c>
      <c r="I121" s="110" t="str">
        <f>VLOOKUP(H121,Presupuesto!$B$11:$C$565,2,0)</f>
        <v>OTROS RESPUESTOS Y ACCESORIOS MENORES</v>
      </c>
      <c r="J121" s="98" t="str">
        <f t="shared" si="9"/>
        <v>Gestión Tecnologías de Información y Comunicación</v>
      </c>
      <c r="K121" s="98" t="s">
        <v>394</v>
      </c>
      <c r="L121" s="98"/>
    </row>
    <row r="122" spans="3:12" ht="15.75" hidden="1" thickBot="1">
      <c r="C122" s="102" t="s">
        <v>82</v>
      </c>
      <c r="D122" s="159"/>
      <c r="E122" s="104">
        <v>20</v>
      </c>
      <c r="F122" s="105">
        <f t="shared" si="8"/>
        <v>0</v>
      </c>
      <c r="G122" s="162"/>
      <c r="H122" s="106" t="s">
        <v>954</v>
      </c>
      <c r="I122" s="106" t="str">
        <f>VLOOKUP(H122,Presupuesto!$B$11:$C$565,2,0)</f>
        <v>OTROS RESPUESTOS Y ACCESORIOS MENORES</v>
      </c>
      <c r="J122" s="106" t="str">
        <f t="shared" si="9"/>
        <v>Gestión Tecnologías de Información y Comunicación</v>
      </c>
      <c r="K122" s="124" t="s">
        <v>393</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68"/>
      <c r="E128" s="93"/>
      <c r="F128" s="93"/>
      <c r="G128" s="93"/>
      <c r="H128" s="76"/>
      <c r="I128" s="76"/>
      <c r="J128" s="76"/>
      <c r="K128" s="112"/>
    </row>
    <row r="129" spans="3:12" ht="18.75">
      <c r="C129" s="210" t="e">
        <f>#VALUE!</f>
        <v>#VALUE!</v>
      </c>
      <c r="D129" s="31"/>
      <c r="E129" s="93"/>
      <c r="F129" s="93"/>
      <c r="G129" s="93"/>
      <c r="H129" s="76"/>
      <c r="I129" s="76"/>
      <c r="J129" s="76"/>
      <c r="K129" s="112"/>
    </row>
    <row r="130" spans="3:12">
      <c r="F130" s="93"/>
      <c r="G130" s="76"/>
      <c r="H130" s="76"/>
      <c r="I130" s="76"/>
    </row>
    <row r="131" spans="3:12" ht="30">
      <c r="C131" s="149" t="s">
        <v>44</v>
      </c>
      <c r="D131" s="149" t="s">
        <v>55</v>
      </c>
      <c r="E131" s="149" t="s">
        <v>57</v>
      </c>
      <c r="F131" s="150" t="s">
        <v>27</v>
      </c>
      <c r="G131" s="150" t="s">
        <v>130</v>
      </c>
      <c r="H131" s="149" t="s">
        <v>46</v>
      </c>
      <c r="I131" s="149" t="s">
        <v>131</v>
      </c>
      <c r="J131" s="149" t="s">
        <v>409</v>
      </c>
      <c r="K131" s="149" t="s">
        <v>410</v>
      </c>
      <c r="L131" s="149" t="s">
        <v>463</v>
      </c>
    </row>
    <row r="132" spans="3:12" hidden="1">
      <c r="C132" s="304" t="s">
        <v>1337</v>
      </c>
      <c r="D132" s="158"/>
      <c r="E132" s="96">
        <f>HLOOKUP($C132,$CB$2:$CE$3,2,0)</f>
        <v>15000</v>
      </c>
      <c r="F132" s="97">
        <f>D132*E132</f>
        <v>0</v>
      </c>
      <c r="G132" s="165"/>
      <c r="H132" s="98" t="s">
        <v>1013</v>
      </c>
      <c r="I132" s="98" t="str">
        <f>VLOOKUP(H132,Presupuesto!$B$11:$C$565,2,0)</f>
        <v>EQUIPO DE COMPUTACION</v>
      </c>
      <c r="J132" s="218" t="s">
        <v>1452</v>
      </c>
      <c r="K132" s="98" t="s">
        <v>393</v>
      </c>
      <c r="L132" s="98"/>
    </row>
    <row r="133" spans="3:12" hidden="1">
      <c r="C133" s="304" t="s">
        <v>1335</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hidden="1">
      <c r="C134" s="99" t="s">
        <v>73</v>
      </c>
      <c r="D134" s="151"/>
      <c r="E134" s="100">
        <v>4000</v>
      </c>
      <c r="F134" s="97">
        <f t="shared" ref="F134:F145" si="10">D134*E134</f>
        <v>0</v>
      </c>
      <c r="G134" s="165"/>
      <c r="H134" s="101" t="s">
        <v>985</v>
      </c>
      <c r="I134" s="101" t="str">
        <f>VLOOKUP(H134,Presupuesto!$B$11:$C$565,2,0)</f>
        <v>EQUIPOS VARIOS DE OFICINA</v>
      </c>
      <c r="J134" s="98" t="str">
        <f t="shared" ref="J134:J144" si="11">$J$132</f>
        <v>Posgrado</v>
      </c>
      <c r="K134" s="98" t="s">
        <v>394</v>
      </c>
      <c r="L134" s="98"/>
    </row>
    <row r="135" spans="3:12" hidden="1">
      <c r="C135" s="99" t="s">
        <v>74</v>
      </c>
      <c r="D135" s="151"/>
      <c r="E135" s="100">
        <v>8000</v>
      </c>
      <c r="F135" s="97">
        <f t="shared" si="10"/>
        <v>0</v>
      </c>
      <c r="G135" s="165"/>
      <c r="H135" s="101" t="s">
        <v>1013</v>
      </c>
      <c r="I135" s="101" t="str">
        <f>VLOOKUP(H135,Presupuesto!$B$11:$C$565,2,0)</f>
        <v>EQUIPO DE COMPUTACION</v>
      </c>
      <c r="J135" s="98" t="str">
        <f t="shared" si="11"/>
        <v>Posgrado</v>
      </c>
      <c r="K135" s="98" t="s">
        <v>394</v>
      </c>
      <c r="L135" s="98"/>
    </row>
    <row r="136" spans="3:12" hidden="1">
      <c r="C136" s="99" t="s">
        <v>75</v>
      </c>
      <c r="D136" s="151"/>
      <c r="E136" s="100">
        <v>5000</v>
      </c>
      <c r="F136" s="97">
        <f t="shared" si="10"/>
        <v>0</v>
      </c>
      <c r="G136" s="165"/>
      <c r="H136" s="101" t="s">
        <v>1013</v>
      </c>
      <c r="I136" s="101" t="str">
        <f>VLOOKUP(H136,Presupuesto!$B$11:$C$565,2,0)</f>
        <v>EQUIPO DE COMPUTACION</v>
      </c>
      <c r="J136" s="98" t="str">
        <f t="shared" si="11"/>
        <v>Posgrado</v>
      </c>
      <c r="K136" s="98" t="s">
        <v>394</v>
      </c>
      <c r="L136" s="98"/>
    </row>
    <row r="137" spans="3:12" hidden="1">
      <c r="C137" s="99" t="s">
        <v>35</v>
      </c>
      <c r="D137" s="151"/>
      <c r="E137" s="100">
        <v>13000</v>
      </c>
      <c r="F137" s="97">
        <f t="shared" si="10"/>
        <v>0</v>
      </c>
      <c r="G137" s="165"/>
      <c r="H137" s="101" t="s">
        <v>999</v>
      </c>
      <c r="I137" s="101" t="str">
        <f>VLOOKUP(H137,Presupuesto!$B$11:$C$565,2,0)</f>
        <v>EQUIPO DE TRANSPORTE TRACCION Y ELEVACION</v>
      </c>
      <c r="J137" s="98" t="str">
        <f t="shared" si="11"/>
        <v>Posgrado</v>
      </c>
      <c r="K137" s="98" t="s">
        <v>394</v>
      </c>
      <c r="L137" s="98"/>
    </row>
    <row r="138" spans="3:12" hidden="1">
      <c r="C138" s="99" t="s">
        <v>76</v>
      </c>
      <c r="D138" s="151"/>
      <c r="E138" s="100">
        <v>15000</v>
      </c>
      <c r="F138" s="97">
        <f t="shared" si="10"/>
        <v>0</v>
      </c>
      <c r="G138" s="165"/>
      <c r="H138" s="101" t="s">
        <v>999</v>
      </c>
      <c r="I138" s="101" t="str">
        <f>VLOOKUP(H138,Presupuesto!$B$11:$C$565,2,0)</f>
        <v>EQUIPO DE TRANSPORTE TRACCION Y ELEVACION</v>
      </c>
      <c r="J138" s="98" t="str">
        <f t="shared" si="11"/>
        <v>Posgrado</v>
      </c>
      <c r="K138" s="98" t="s">
        <v>394</v>
      </c>
      <c r="L138" s="98"/>
    </row>
    <row r="139" spans="3:12" hidden="1">
      <c r="C139" s="99" t="s">
        <v>77</v>
      </c>
      <c r="D139" s="151"/>
      <c r="E139" s="100">
        <v>10000</v>
      </c>
      <c r="F139" s="97">
        <f t="shared" si="10"/>
        <v>0</v>
      </c>
      <c r="G139" s="165"/>
      <c r="H139" s="101" t="s">
        <v>999</v>
      </c>
      <c r="I139" s="101" t="str">
        <f>VLOOKUP(H139,Presupuesto!$B$11:$C$565,2,0)</f>
        <v>EQUIPO DE TRANSPORTE TRACCION Y ELEVACION</v>
      </c>
      <c r="J139" s="98" t="str">
        <f t="shared" si="11"/>
        <v>Posgrado</v>
      </c>
      <c r="K139" s="98" t="s">
        <v>402</v>
      </c>
      <c r="L139" s="98"/>
    </row>
    <row r="140" spans="3:12" hidden="1">
      <c r="C140" s="99" t="s">
        <v>78</v>
      </c>
      <c r="D140" s="151"/>
      <c r="E140" s="100">
        <v>10000</v>
      </c>
      <c r="F140" s="97">
        <f t="shared" si="10"/>
        <v>0</v>
      </c>
      <c r="G140" s="165"/>
      <c r="H140" s="101" t="s">
        <v>1045</v>
      </c>
      <c r="I140" s="101" t="str">
        <f>VLOOKUP(H140,Presupuesto!$B$11:$C$565,2,0)</f>
        <v>APLICACIONES INFORMATICAS</v>
      </c>
      <c r="J140" s="98" t="str">
        <f t="shared" si="11"/>
        <v>Posgrado</v>
      </c>
      <c r="K140" s="98" t="s">
        <v>398</v>
      </c>
      <c r="L140" s="98"/>
    </row>
    <row r="141" spans="3:12" hidden="1">
      <c r="C141" s="109" t="s">
        <v>79</v>
      </c>
      <c r="D141" s="151"/>
      <c r="E141" s="100">
        <v>2000</v>
      </c>
      <c r="F141" s="97">
        <f t="shared" si="10"/>
        <v>0</v>
      </c>
      <c r="G141" s="165"/>
      <c r="H141" s="110" t="s">
        <v>1013</v>
      </c>
      <c r="I141" s="110" t="str">
        <f>VLOOKUP(H141,Presupuesto!$B$11:$C$565,2,0)</f>
        <v>EQUIPO DE COMPUTACION</v>
      </c>
      <c r="J141" s="98" t="str">
        <f t="shared" si="11"/>
        <v>Posgrado</v>
      </c>
      <c r="K141" s="98" t="s">
        <v>394</v>
      </c>
      <c r="L141" s="98"/>
    </row>
    <row r="142" spans="3:12" hidden="1">
      <c r="C142" s="109" t="s">
        <v>1480</v>
      </c>
      <c r="D142" s="151"/>
      <c r="E142" s="100">
        <v>1500</v>
      </c>
      <c r="F142" s="97">
        <f t="shared" si="10"/>
        <v>0</v>
      </c>
      <c r="G142" s="165"/>
      <c r="H142" s="110" t="s">
        <v>945</v>
      </c>
      <c r="I142" s="110" t="str">
        <f>VLOOKUP(H142,Presupuesto!$B$11:$C$565,2,0)</f>
        <v>UTILES Y MATERIALES ELECTRICOS</v>
      </c>
      <c r="J142" s="98" t="str">
        <f t="shared" si="11"/>
        <v>Posgrado</v>
      </c>
      <c r="K142" s="98" t="s">
        <v>394</v>
      </c>
      <c r="L142" s="98"/>
    </row>
    <row r="143" spans="3:12" hidden="1">
      <c r="C143" s="109" t="s">
        <v>80</v>
      </c>
      <c r="D143" s="151"/>
      <c r="E143" s="100">
        <v>1500</v>
      </c>
      <c r="F143" s="97">
        <f t="shared" si="10"/>
        <v>0</v>
      </c>
      <c r="G143" s="165"/>
      <c r="H143" s="110" t="s">
        <v>1013</v>
      </c>
      <c r="I143" s="110" t="str">
        <f>VLOOKUP(H143,Presupuesto!$B$11:$C$565,2,0)</f>
        <v>EQUIPO DE COMPUTACION</v>
      </c>
      <c r="J143" s="98" t="str">
        <f t="shared" si="11"/>
        <v>Posgrado</v>
      </c>
      <c r="K143" s="98" t="s">
        <v>394</v>
      </c>
      <c r="L143" s="98"/>
    </row>
    <row r="144" spans="3:12" hidden="1">
      <c r="C144" s="109" t="s">
        <v>81</v>
      </c>
      <c r="D144" s="151"/>
      <c r="E144" s="100">
        <v>500</v>
      </c>
      <c r="F144" s="97">
        <f t="shared" si="10"/>
        <v>0</v>
      </c>
      <c r="G144" s="165"/>
      <c r="H144" s="110" t="s">
        <v>954</v>
      </c>
      <c r="I144" s="110" t="str">
        <f>VLOOKUP(H144,Presupuesto!$B$11:$C$565,2,0)</f>
        <v>OTROS RESPUESTOS Y ACCESORIOS MENORES</v>
      </c>
      <c r="J144" s="98" t="str">
        <f t="shared" si="11"/>
        <v>Posgrado</v>
      </c>
      <c r="K144" s="98" t="s">
        <v>394</v>
      </c>
      <c r="L144" s="98"/>
    </row>
    <row r="145" spans="3:12" ht="15.75" hidden="1" thickBot="1">
      <c r="C145" s="102" t="s">
        <v>82</v>
      </c>
      <c r="D145" s="159"/>
      <c r="E145" s="104">
        <v>20</v>
      </c>
      <c r="F145" s="105">
        <f t="shared" si="10"/>
        <v>0</v>
      </c>
      <c r="G145" s="162"/>
      <c r="H145" s="106" t="s">
        <v>954</v>
      </c>
      <c r="I145" s="106" t="str">
        <f>VLOOKUP(H145,Presupuesto!$B$11:$C$565,2,0)</f>
        <v>OTROS RESPUESTOS Y ACCESORIOS MENORES</v>
      </c>
      <c r="J145" s="106" t="str">
        <f>$J$132</f>
        <v>Posgrado</v>
      </c>
      <c r="K145" s="124" t="s">
        <v>393</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68"/>
      <c r="E151" s="93"/>
      <c r="F151" s="93"/>
      <c r="G151" s="93"/>
      <c r="H151" s="76"/>
      <c r="I151" s="76"/>
      <c r="J151" s="76"/>
      <c r="K151" s="112"/>
    </row>
    <row r="152" spans="3:12" ht="18.75">
      <c r="C152" s="210" t="e">
        <f>#VALUE!</f>
        <v>#VALUE!</v>
      </c>
      <c r="D152" s="31"/>
      <c r="E152" s="93"/>
      <c r="F152" s="93"/>
      <c r="G152" s="93"/>
      <c r="H152" s="76"/>
      <c r="I152" s="76"/>
      <c r="J152" s="76"/>
      <c r="K152" s="112"/>
    </row>
    <row r="153" spans="3:12">
      <c r="F153" s="93"/>
      <c r="G153" s="76"/>
      <c r="H153" s="76"/>
      <c r="I153" s="76"/>
    </row>
    <row r="154" spans="3:12" ht="30">
      <c r="C154" s="149" t="s">
        <v>44</v>
      </c>
      <c r="D154" s="149" t="s">
        <v>55</v>
      </c>
      <c r="E154" s="149" t="s">
        <v>57</v>
      </c>
      <c r="F154" s="150" t="s">
        <v>27</v>
      </c>
      <c r="G154" s="150" t="s">
        <v>130</v>
      </c>
      <c r="H154" s="149" t="s">
        <v>46</v>
      </c>
      <c r="I154" s="149" t="s">
        <v>131</v>
      </c>
      <c r="J154" s="149" t="s">
        <v>409</v>
      </c>
      <c r="K154" s="149" t="s">
        <v>410</v>
      </c>
      <c r="L154" s="149" t="s">
        <v>463</v>
      </c>
    </row>
    <row r="155" spans="3:12" hidden="1">
      <c r="C155" s="304" t="s">
        <v>1337</v>
      </c>
      <c r="D155" s="158"/>
      <c r="E155" s="96">
        <f>HLOOKUP($C155,$CB$2:$CE$3,2,0)</f>
        <v>15000</v>
      </c>
      <c r="F155" s="97">
        <f>D155*E155</f>
        <v>0</v>
      </c>
      <c r="G155" s="165"/>
      <c r="H155" s="98" t="s">
        <v>1013</v>
      </c>
      <c r="I155" s="98" t="str">
        <f>VLOOKUP(H155,Presupuesto!$B$11:$C$565,2,0)</f>
        <v>EQUIPO DE COMPUTACION</v>
      </c>
      <c r="J155" s="218" t="s">
        <v>1452</v>
      </c>
      <c r="K155" s="98" t="s">
        <v>393</v>
      </c>
      <c r="L155" s="98"/>
    </row>
    <row r="156" spans="3:12" hidden="1">
      <c r="C156" s="304" t="s">
        <v>1335</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hidden="1">
      <c r="C157" s="99" t="s">
        <v>73</v>
      </c>
      <c r="D157" s="151"/>
      <c r="E157" s="100">
        <v>4000</v>
      </c>
      <c r="F157" s="97">
        <f t="shared" ref="F157:F168" si="12">D157*E157</f>
        <v>0</v>
      </c>
      <c r="G157" s="165"/>
      <c r="H157" s="101" t="s">
        <v>985</v>
      </c>
      <c r="I157" s="101" t="str">
        <f>VLOOKUP(H157,Presupuesto!$B$11:$C$565,2,0)</f>
        <v>EQUIPOS VARIOS DE OFICINA</v>
      </c>
      <c r="J157" s="98" t="str">
        <f t="shared" ref="J157:J168" si="13">$J$155</f>
        <v>Posgrado</v>
      </c>
      <c r="K157" s="98" t="s">
        <v>394</v>
      </c>
      <c r="L157" s="98"/>
    </row>
    <row r="158" spans="3:12" hidden="1">
      <c r="C158" s="99" t="s">
        <v>74</v>
      </c>
      <c r="D158" s="151"/>
      <c r="E158" s="100">
        <v>8000</v>
      </c>
      <c r="F158" s="97">
        <f t="shared" si="12"/>
        <v>0</v>
      </c>
      <c r="G158" s="165"/>
      <c r="H158" s="101" t="s">
        <v>1013</v>
      </c>
      <c r="I158" s="101" t="str">
        <f>VLOOKUP(H158,Presupuesto!$B$11:$C$565,2,0)</f>
        <v>EQUIPO DE COMPUTACION</v>
      </c>
      <c r="J158" s="98" t="str">
        <f t="shared" si="13"/>
        <v>Posgrado</v>
      </c>
      <c r="K158" s="98" t="s">
        <v>394</v>
      </c>
      <c r="L158" s="98"/>
    </row>
    <row r="159" spans="3:12" hidden="1">
      <c r="C159" s="99" t="s">
        <v>75</v>
      </c>
      <c r="D159" s="151"/>
      <c r="E159" s="100">
        <v>5000</v>
      </c>
      <c r="F159" s="97">
        <f t="shared" si="12"/>
        <v>0</v>
      </c>
      <c r="G159" s="165"/>
      <c r="H159" s="101" t="s">
        <v>1013</v>
      </c>
      <c r="I159" s="101" t="str">
        <f>VLOOKUP(H159,Presupuesto!$B$11:$C$565,2,0)</f>
        <v>EQUIPO DE COMPUTACION</v>
      </c>
      <c r="J159" s="98" t="str">
        <f t="shared" si="13"/>
        <v>Posgrado</v>
      </c>
      <c r="K159" s="98" t="s">
        <v>394</v>
      </c>
      <c r="L159" s="98"/>
    </row>
    <row r="160" spans="3:12" hidden="1">
      <c r="C160" s="99" t="s">
        <v>35</v>
      </c>
      <c r="D160" s="151"/>
      <c r="E160" s="100">
        <v>13000</v>
      </c>
      <c r="F160" s="97">
        <f t="shared" si="12"/>
        <v>0</v>
      </c>
      <c r="G160" s="165"/>
      <c r="H160" s="101" t="s">
        <v>999</v>
      </c>
      <c r="I160" s="101" t="str">
        <f>VLOOKUP(H160,Presupuesto!$B$11:$C$565,2,0)</f>
        <v>EQUIPO DE TRANSPORTE TRACCION Y ELEVACION</v>
      </c>
      <c r="J160" s="98" t="str">
        <f t="shared" si="13"/>
        <v>Posgrado</v>
      </c>
      <c r="K160" s="98" t="s">
        <v>394</v>
      </c>
      <c r="L160" s="98"/>
    </row>
    <row r="161" spans="3:12" hidden="1">
      <c r="C161" s="99" t="s">
        <v>76</v>
      </c>
      <c r="D161" s="151"/>
      <c r="E161" s="100">
        <v>15000</v>
      </c>
      <c r="F161" s="97">
        <f t="shared" si="12"/>
        <v>0</v>
      </c>
      <c r="G161" s="165"/>
      <c r="H161" s="101" t="s">
        <v>999</v>
      </c>
      <c r="I161" s="101" t="str">
        <f>VLOOKUP(H161,Presupuesto!$B$11:$C$565,2,0)</f>
        <v>EQUIPO DE TRANSPORTE TRACCION Y ELEVACION</v>
      </c>
      <c r="J161" s="98" t="str">
        <f t="shared" si="13"/>
        <v>Posgrado</v>
      </c>
      <c r="K161" s="98" t="s">
        <v>394</v>
      </c>
      <c r="L161" s="98"/>
    </row>
    <row r="162" spans="3:12" hidden="1">
      <c r="C162" s="99" t="s">
        <v>77</v>
      </c>
      <c r="D162" s="151"/>
      <c r="E162" s="100">
        <v>10000</v>
      </c>
      <c r="F162" s="97">
        <f t="shared" si="12"/>
        <v>0</v>
      </c>
      <c r="G162" s="165"/>
      <c r="H162" s="101" t="s">
        <v>999</v>
      </c>
      <c r="I162" s="101" t="str">
        <f>VLOOKUP(H162,Presupuesto!$B$11:$C$565,2,0)</f>
        <v>EQUIPO DE TRANSPORTE TRACCION Y ELEVACION</v>
      </c>
      <c r="J162" s="98" t="str">
        <f t="shared" si="13"/>
        <v>Posgrado</v>
      </c>
      <c r="K162" s="98" t="s">
        <v>402</v>
      </c>
      <c r="L162" s="98"/>
    </row>
    <row r="163" spans="3:12" hidden="1">
      <c r="C163" s="99" t="s">
        <v>78</v>
      </c>
      <c r="D163" s="151"/>
      <c r="E163" s="100">
        <v>10000</v>
      </c>
      <c r="F163" s="97">
        <f t="shared" si="12"/>
        <v>0</v>
      </c>
      <c r="G163" s="165"/>
      <c r="H163" s="101" t="s">
        <v>1045</v>
      </c>
      <c r="I163" s="101" t="str">
        <f>VLOOKUP(H163,Presupuesto!$B$11:$C$565,2,0)</f>
        <v>APLICACIONES INFORMATICAS</v>
      </c>
      <c r="J163" s="98" t="str">
        <f t="shared" si="13"/>
        <v>Posgrado</v>
      </c>
      <c r="K163" s="98" t="s">
        <v>398</v>
      </c>
      <c r="L163" s="98"/>
    </row>
    <row r="164" spans="3:12" hidden="1">
      <c r="C164" s="109" t="s">
        <v>79</v>
      </c>
      <c r="D164" s="151"/>
      <c r="E164" s="100">
        <v>2000</v>
      </c>
      <c r="F164" s="97">
        <f t="shared" si="12"/>
        <v>0</v>
      </c>
      <c r="G164" s="165"/>
      <c r="H164" s="110" t="s">
        <v>1013</v>
      </c>
      <c r="I164" s="110" t="str">
        <f>VLOOKUP(H164,Presupuesto!$B$11:$C$565,2,0)</f>
        <v>EQUIPO DE COMPUTACION</v>
      </c>
      <c r="J164" s="98" t="str">
        <f t="shared" si="13"/>
        <v>Posgrado</v>
      </c>
      <c r="K164" s="98" t="s">
        <v>394</v>
      </c>
      <c r="L164" s="98"/>
    </row>
    <row r="165" spans="3:12" hidden="1">
      <c r="C165" s="109" t="s">
        <v>1480</v>
      </c>
      <c r="D165" s="151"/>
      <c r="E165" s="100">
        <v>1500</v>
      </c>
      <c r="F165" s="97">
        <f t="shared" si="12"/>
        <v>0</v>
      </c>
      <c r="G165" s="165"/>
      <c r="H165" s="110" t="s">
        <v>945</v>
      </c>
      <c r="I165" s="110" t="str">
        <f>VLOOKUP(H165,Presupuesto!$B$11:$C$565,2,0)</f>
        <v>UTILES Y MATERIALES ELECTRICOS</v>
      </c>
      <c r="J165" s="98" t="str">
        <f t="shared" si="13"/>
        <v>Posgrado</v>
      </c>
      <c r="K165" s="98" t="s">
        <v>394</v>
      </c>
      <c r="L165" s="98"/>
    </row>
    <row r="166" spans="3:12" hidden="1">
      <c r="C166" s="109" t="s">
        <v>80</v>
      </c>
      <c r="D166" s="151"/>
      <c r="E166" s="100">
        <v>1500</v>
      </c>
      <c r="F166" s="97">
        <f t="shared" si="12"/>
        <v>0</v>
      </c>
      <c r="G166" s="165"/>
      <c r="H166" s="110" t="s">
        <v>1013</v>
      </c>
      <c r="I166" s="110" t="str">
        <f>VLOOKUP(H166,Presupuesto!$B$11:$C$565,2,0)</f>
        <v>EQUIPO DE COMPUTACION</v>
      </c>
      <c r="J166" s="98" t="str">
        <f t="shared" si="13"/>
        <v>Posgrado</v>
      </c>
      <c r="K166" s="98" t="s">
        <v>394</v>
      </c>
      <c r="L166" s="98"/>
    </row>
    <row r="167" spans="3:12" hidden="1">
      <c r="C167" s="109" t="s">
        <v>81</v>
      </c>
      <c r="D167" s="151"/>
      <c r="E167" s="100">
        <v>500</v>
      </c>
      <c r="F167" s="97">
        <f t="shared" si="12"/>
        <v>0</v>
      </c>
      <c r="G167" s="165"/>
      <c r="H167" s="110" t="s">
        <v>954</v>
      </c>
      <c r="I167" s="110" t="str">
        <f>VLOOKUP(H167,Presupuesto!$B$11:$C$565,2,0)</f>
        <v>OTROS RESPUESTOS Y ACCESORIOS MENORES</v>
      </c>
      <c r="J167" s="98" t="str">
        <f t="shared" si="13"/>
        <v>Posgrado</v>
      </c>
      <c r="K167" s="98" t="s">
        <v>394</v>
      </c>
      <c r="L167" s="98"/>
    </row>
    <row r="168" spans="3:12" ht="15.75" hidden="1" thickBot="1">
      <c r="C168" s="102" t="s">
        <v>82</v>
      </c>
      <c r="D168" s="159"/>
      <c r="E168" s="104">
        <v>20</v>
      </c>
      <c r="F168" s="105">
        <f t="shared" si="12"/>
        <v>0</v>
      </c>
      <c r="G168" s="162"/>
      <c r="H168" s="106" t="s">
        <v>954</v>
      </c>
      <c r="I168" s="106" t="str">
        <f>VLOOKUP(H168,Presupuesto!$B$11:$C$565,2,0)</f>
        <v>OTROS RESPUESTOS Y ACCESORIOS MENORES</v>
      </c>
      <c r="J168" s="106" t="str">
        <f t="shared" si="13"/>
        <v>Posgrado</v>
      </c>
      <c r="K168" s="124" t="s">
        <v>393</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68"/>
      <c r="E174" s="93"/>
      <c r="F174" s="93"/>
      <c r="G174" s="93"/>
      <c r="H174" s="76"/>
      <c r="I174" s="76"/>
      <c r="J174" s="76"/>
      <c r="K174" s="112"/>
    </row>
    <row r="175" spans="3:12" ht="18.75">
      <c r="C175" s="210" t="e">
        <f>#VALUE!</f>
        <v>#VALUE!</v>
      </c>
      <c r="D175" s="31"/>
      <c r="E175" s="93"/>
      <c r="F175" s="93"/>
      <c r="G175" s="93"/>
      <c r="H175" s="76"/>
      <c r="I175" s="76"/>
      <c r="J175" s="76"/>
      <c r="K175" s="112"/>
    </row>
    <row r="176" spans="3:12">
      <c r="F176" s="93"/>
      <c r="G176" s="76"/>
      <c r="H176" s="76"/>
      <c r="I176" s="76"/>
    </row>
    <row r="177" spans="3:12" ht="30">
      <c r="C177" s="149" t="s">
        <v>44</v>
      </c>
      <c r="D177" s="149" t="s">
        <v>55</v>
      </c>
      <c r="E177" s="149" t="s">
        <v>57</v>
      </c>
      <c r="F177" s="150" t="s">
        <v>27</v>
      </c>
      <c r="G177" s="150" t="s">
        <v>130</v>
      </c>
      <c r="H177" s="149" t="s">
        <v>46</v>
      </c>
      <c r="I177" s="149" t="s">
        <v>131</v>
      </c>
      <c r="J177" s="149" t="s">
        <v>409</v>
      </c>
      <c r="K177" s="149" t="s">
        <v>410</v>
      </c>
      <c r="L177" s="149" t="s">
        <v>463</v>
      </c>
    </row>
    <row r="178" spans="3:12" hidden="1">
      <c r="C178" s="304" t="s">
        <v>1337</v>
      </c>
      <c r="D178" s="158"/>
      <c r="E178" s="96">
        <f>HLOOKUP($C178,$CB$2:$CE$3,2,0)</f>
        <v>15000</v>
      </c>
      <c r="F178" s="97">
        <f>D178*E178</f>
        <v>0</v>
      </c>
      <c r="G178" s="165"/>
      <c r="H178" s="98" t="s">
        <v>1013</v>
      </c>
      <c r="I178" s="98" t="str">
        <f>VLOOKUP(H178,Presupuesto!$B$11:$C$565,2,0)</f>
        <v>EQUIPO DE COMPUTACION</v>
      </c>
      <c r="J178" s="218" t="s">
        <v>1452</v>
      </c>
      <c r="K178" s="98" t="s">
        <v>393</v>
      </c>
      <c r="L178" s="98"/>
    </row>
    <row r="179" spans="3:12" hidden="1">
      <c r="C179" s="304" t="s">
        <v>1335</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hidden="1">
      <c r="C180" s="99" t="s">
        <v>73</v>
      </c>
      <c r="D180" s="151"/>
      <c r="E180" s="100">
        <v>4000</v>
      </c>
      <c r="F180" s="97">
        <f t="shared" ref="F180:F191" si="14">D180*E180</f>
        <v>0</v>
      </c>
      <c r="G180" s="165"/>
      <c r="H180" s="101" t="s">
        <v>985</v>
      </c>
      <c r="I180" s="101" t="str">
        <f>VLOOKUP(H180,Presupuesto!$B$11:$C$565,2,0)</f>
        <v>EQUIPOS VARIOS DE OFICINA</v>
      </c>
      <c r="J180" s="98" t="str">
        <f t="shared" ref="J180:J191" si="15">$J$178</f>
        <v>Posgrado</v>
      </c>
      <c r="K180" s="98" t="s">
        <v>394</v>
      </c>
      <c r="L180" s="98"/>
    </row>
    <row r="181" spans="3:12" hidden="1">
      <c r="C181" s="99" t="s">
        <v>74</v>
      </c>
      <c r="D181" s="151"/>
      <c r="E181" s="100">
        <v>8000</v>
      </c>
      <c r="F181" s="97">
        <f t="shared" si="14"/>
        <v>0</v>
      </c>
      <c r="G181" s="165"/>
      <c r="H181" s="101" t="s">
        <v>1013</v>
      </c>
      <c r="I181" s="101" t="str">
        <f>VLOOKUP(H181,Presupuesto!$B$11:$C$565,2,0)</f>
        <v>EQUIPO DE COMPUTACION</v>
      </c>
      <c r="J181" s="98" t="str">
        <f t="shared" si="15"/>
        <v>Posgrado</v>
      </c>
      <c r="K181" s="98" t="s">
        <v>394</v>
      </c>
      <c r="L181" s="98"/>
    </row>
    <row r="182" spans="3:12" hidden="1">
      <c r="C182" s="99" t="s">
        <v>75</v>
      </c>
      <c r="D182" s="151"/>
      <c r="E182" s="100">
        <v>5000</v>
      </c>
      <c r="F182" s="97">
        <f t="shared" si="14"/>
        <v>0</v>
      </c>
      <c r="G182" s="165"/>
      <c r="H182" s="101" t="s">
        <v>1013</v>
      </c>
      <c r="I182" s="101" t="str">
        <f>VLOOKUP(H182,Presupuesto!$B$11:$C$565,2,0)</f>
        <v>EQUIPO DE COMPUTACION</v>
      </c>
      <c r="J182" s="98" t="str">
        <f t="shared" si="15"/>
        <v>Posgrado</v>
      </c>
      <c r="K182" s="98" t="s">
        <v>394</v>
      </c>
      <c r="L182" s="98"/>
    </row>
    <row r="183" spans="3:12" hidden="1">
      <c r="C183" s="99" t="s">
        <v>35</v>
      </c>
      <c r="D183" s="151"/>
      <c r="E183" s="100">
        <v>13000</v>
      </c>
      <c r="F183" s="97">
        <f t="shared" si="14"/>
        <v>0</v>
      </c>
      <c r="G183" s="165"/>
      <c r="H183" s="101" t="s">
        <v>999</v>
      </c>
      <c r="I183" s="101" t="str">
        <f>VLOOKUP(H183,Presupuesto!$B$11:$C$565,2,0)</f>
        <v>EQUIPO DE TRANSPORTE TRACCION Y ELEVACION</v>
      </c>
      <c r="J183" s="98" t="str">
        <f t="shared" si="15"/>
        <v>Posgrado</v>
      </c>
      <c r="K183" s="98" t="s">
        <v>394</v>
      </c>
      <c r="L183" s="98"/>
    </row>
    <row r="184" spans="3:12" hidden="1">
      <c r="C184" s="99" t="s">
        <v>76</v>
      </c>
      <c r="D184" s="151"/>
      <c r="E184" s="100">
        <v>15000</v>
      </c>
      <c r="F184" s="97">
        <f t="shared" si="14"/>
        <v>0</v>
      </c>
      <c r="G184" s="165"/>
      <c r="H184" s="101" t="s">
        <v>999</v>
      </c>
      <c r="I184" s="101" t="str">
        <f>VLOOKUP(H184,Presupuesto!$B$11:$C$565,2,0)</f>
        <v>EQUIPO DE TRANSPORTE TRACCION Y ELEVACION</v>
      </c>
      <c r="J184" s="98" t="str">
        <f t="shared" si="15"/>
        <v>Posgrado</v>
      </c>
      <c r="K184" s="98" t="s">
        <v>394</v>
      </c>
      <c r="L184" s="98"/>
    </row>
    <row r="185" spans="3:12" hidden="1">
      <c r="C185" s="99" t="s">
        <v>77</v>
      </c>
      <c r="D185" s="151"/>
      <c r="E185" s="100">
        <v>10000</v>
      </c>
      <c r="F185" s="97">
        <f t="shared" si="14"/>
        <v>0</v>
      </c>
      <c r="G185" s="165"/>
      <c r="H185" s="101" t="s">
        <v>999</v>
      </c>
      <c r="I185" s="101" t="str">
        <f>VLOOKUP(H185,Presupuesto!$B$11:$C$565,2,0)</f>
        <v>EQUIPO DE TRANSPORTE TRACCION Y ELEVACION</v>
      </c>
      <c r="J185" s="98" t="str">
        <f t="shared" si="15"/>
        <v>Posgrado</v>
      </c>
      <c r="K185" s="98" t="s">
        <v>402</v>
      </c>
      <c r="L185" s="98"/>
    </row>
    <row r="186" spans="3:12" hidden="1">
      <c r="C186" s="99" t="s">
        <v>78</v>
      </c>
      <c r="D186" s="151"/>
      <c r="E186" s="100">
        <v>10000</v>
      </c>
      <c r="F186" s="97">
        <f t="shared" si="14"/>
        <v>0</v>
      </c>
      <c r="G186" s="165"/>
      <c r="H186" s="101" t="s">
        <v>1045</v>
      </c>
      <c r="I186" s="101" t="str">
        <f>VLOOKUP(H186,Presupuesto!$B$11:$C$565,2,0)</f>
        <v>APLICACIONES INFORMATICAS</v>
      </c>
      <c r="J186" s="98" t="str">
        <f t="shared" si="15"/>
        <v>Posgrado</v>
      </c>
      <c r="K186" s="98" t="s">
        <v>398</v>
      </c>
      <c r="L186" s="98"/>
    </row>
    <row r="187" spans="3:12" hidden="1">
      <c r="C187" s="109" t="s">
        <v>79</v>
      </c>
      <c r="D187" s="151"/>
      <c r="E187" s="100">
        <v>2000</v>
      </c>
      <c r="F187" s="97">
        <f t="shared" si="14"/>
        <v>0</v>
      </c>
      <c r="G187" s="165"/>
      <c r="H187" s="110" t="s">
        <v>1013</v>
      </c>
      <c r="I187" s="110" t="str">
        <f>VLOOKUP(H187,Presupuesto!$B$11:$C$565,2,0)</f>
        <v>EQUIPO DE COMPUTACION</v>
      </c>
      <c r="J187" s="98" t="str">
        <f t="shared" si="15"/>
        <v>Posgrado</v>
      </c>
      <c r="K187" s="98" t="s">
        <v>394</v>
      </c>
      <c r="L187" s="98"/>
    </row>
    <row r="188" spans="3:12" hidden="1">
      <c r="C188" s="109" t="s">
        <v>1480</v>
      </c>
      <c r="D188" s="151"/>
      <c r="E188" s="100">
        <v>1500</v>
      </c>
      <c r="F188" s="97">
        <f t="shared" si="14"/>
        <v>0</v>
      </c>
      <c r="G188" s="165"/>
      <c r="H188" s="110" t="s">
        <v>945</v>
      </c>
      <c r="I188" s="110" t="str">
        <f>VLOOKUP(H188,Presupuesto!$B$11:$C$565,2,0)</f>
        <v>UTILES Y MATERIALES ELECTRICOS</v>
      </c>
      <c r="J188" s="98" t="str">
        <f t="shared" si="15"/>
        <v>Posgrado</v>
      </c>
      <c r="K188" s="98" t="s">
        <v>394</v>
      </c>
      <c r="L188" s="98"/>
    </row>
    <row r="189" spans="3:12" hidden="1">
      <c r="C189" s="109" t="s">
        <v>80</v>
      </c>
      <c r="D189" s="151"/>
      <c r="E189" s="100">
        <v>1500</v>
      </c>
      <c r="F189" s="97">
        <f t="shared" si="14"/>
        <v>0</v>
      </c>
      <c r="G189" s="165"/>
      <c r="H189" s="110" t="s">
        <v>1013</v>
      </c>
      <c r="I189" s="110" t="str">
        <f>VLOOKUP(H189,Presupuesto!$B$11:$C$565,2,0)</f>
        <v>EQUIPO DE COMPUTACION</v>
      </c>
      <c r="J189" s="98" t="str">
        <f t="shared" si="15"/>
        <v>Posgrado</v>
      </c>
      <c r="K189" s="98" t="s">
        <v>394</v>
      </c>
      <c r="L189" s="98"/>
    </row>
    <row r="190" spans="3:12" hidden="1">
      <c r="C190" s="109" t="s">
        <v>81</v>
      </c>
      <c r="D190" s="151"/>
      <c r="E190" s="100">
        <v>500</v>
      </c>
      <c r="F190" s="97">
        <f t="shared" si="14"/>
        <v>0</v>
      </c>
      <c r="G190" s="165"/>
      <c r="H190" s="110" t="s">
        <v>954</v>
      </c>
      <c r="I190" s="110" t="str">
        <f>VLOOKUP(H190,Presupuesto!$B$11:$C$565,2,0)</f>
        <v>OTROS RESPUESTOS Y ACCESORIOS MENORES</v>
      </c>
      <c r="J190" s="98" t="str">
        <f t="shared" si="15"/>
        <v>Posgrado</v>
      </c>
      <c r="K190" s="98" t="s">
        <v>394</v>
      </c>
      <c r="L190" s="98"/>
    </row>
    <row r="191" spans="3:12" ht="15.75" hidden="1" thickBot="1">
      <c r="C191" s="102" t="s">
        <v>82</v>
      </c>
      <c r="D191" s="159"/>
      <c r="E191" s="104">
        <v>20</v>
      </c>
      <c r="F191" s="105">
        <f t="shared" si="14"/>
        <v>0</v>
      </c>
      <c r="G191" s="162"/>
      <c r="H191" s="106" t="s">
        <v>954</v>
      </c>
      <c r="I191" s="106" t="str">
        <f>VLOOKUP(H191,Presupuesto!$B$11:$C$565,2,0)</f>
        <v>OTROS RESPUESTOS Y ACCESORIOS MENORES</v>
      </c>
      <c r="J191" s="106" t="str">
        <f t="shared" si="15"/>
        <v>Posgrado</v>
      </c>
      <c r="K191" s="124" t="s">
        <v>393</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68"/>
      <c r="E197" s="93"/>
      <c r="F197" s="93"/>
      <c r="G197" s="93"/>
      <c r="H197" s="76"/>
      <c r="I197" s="76"/>
      <c r="J197" s="76"/>
      <c r="K197" s="112"/>
    </row>
    <row r="198" spans="3:12" ht="18.75">
      <c r="C198" s="210" t="e">
        <f>#VALUE!</f>
        <v>#VALUE!</v>
      </c>
      <c r="D198" s="31"/>
      <c r="E198" s="93"/>
      <c r="F198" s="93"/>
      <c r="G198" s="93"/>
      <c r="H198" s="76"/>
      <c r="I198" s="76"/>
      <c r="J198" s="76"/>
      <c r="K198" s="112"/>
    </row>
    <row r="199" spans="3:12">
      <c r="F199" s="93"/>
      <c r="G199" s="76"/>
      <c r="H199" s="76"/>
      <c r="I199" s="76"/>
    </row>
    <row r="200" spans="3:12" ht="30">
      <c r="C200" s="149" t="s">
        <v>44</v>
      </c>
      <c r="D200" s="149" t="s">
        <v>55</v>
      </c>
      <c r="E200" s="149" t="s">
        <v>57</v>
      </c>
      <c r="F200" s="150" t="s">
        <v>27</v>
      </c>
      <c r="G200" s="150" t="s">
        <v>130</v>
      </c>
      <c r="H200" s="149" t="s">
        <v>46</v>
      </c>
      <c r="I200" s="149" t="s">
        <v>131</v>
      </c>
      <c r="J200" s="149" t="s">
        <v>409</v>
      </c>
      <c r="K200" s="149" t="s">
        <v>410</v>
      </c>
      <c r="L200" s="149" t="s">
        <v>463</v>
      </c>
    </row>
    <row r="201" spans="3:12" hidden="1">
      <c r="C201" s="304" t="s">
        <v>1337</v>
      </c>
      <c r="D201" s="158"/>
      <c r="E201" s="96">
        <f>HLOOKUP($C201,$CB$2:$CE$3,2,0)</f>
        <v>15000</v>
      </c>
      <c r="F201" s="97">
        <f>D201*E201</f>
        <v>0</v>
      </c>
      <c r="G201" s="165"/>
      <c r="H201" s="98" t="s">
        <v>1013</v>
      </c>
      <c r="I201" s="98" t="str">
        <f>VLOOKUP(H201,Presupuesto!$B$11:$C$565,2,0)</f>
        <v>EQUIPO DE COMPUTACION</v>
      </c>
      <c r="J201" s="218" t="s">
        <v>1452</v>
      </c>
      <c r="K201" s="98" t="s">
        <v>393</v>
      </c>
      <c r="L201" s="98"/>
    </row>
    <row r="202" spans="3:12" hidden="1">
      <c r="C202" s="304" t="s">
        <v>1335</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hidden="1">
      <c r="C203" s="99" t="s">
        <v>73</v>
      </c>
      <c r="D203" s="151"/>
      <c r="E203" s="100">
        <v>4000</v>
      </c>
      <c r="F203" s="97">
        <f t="shared" ref="F203:F214" si="16">D203*E203</f>
        <v>0</v>
      </c>
      <c r="G203" s="165"/>
      <c r="H203" s="101" t="s">
        <v>985</v>
      </c>
      <c r="I203" s="101" t="str">
        <f>VLOOKUP(H203,Presupuesto!$B$11:$C$565,2,0)</f>
        <v>EQUIPOS VARIOS DE OFICINA</v>
      </c>
      <c r="J203" s="98" t="str">
        <f t="shared" ref="J203:J214" si="17">$J$201</f>
        <v>Posgrado</v>
      </c>
      <c r="K203" s="98" t="s">
        <v>394</v>
      </c>
      <c r="L203" s="98"/>
    </row>
    <row r="204" spans="3:12" hidden="1">
      <c r="C204" s="99" t="s">
        <v>74</v>
      </c>
      <c r="D204" s="151"/>
      <c r="E204" s="100">
        <v>8000</v>
      </c>
      <c r="F204" s="97">
        <f t="shared" si="16"/>
        <v>0</v>
      </c>
      <c r="G204" s="165"/>
      <c r="H204" s="101" t="s">
        <v>1013</v>
      </c>
      <c r="I204" s="101" t="str">
        <f>VLOOKUP(H204,Presupuesto!$B$11:$C$565,2,0)</f>
        <v>EQUIPO DE COMPUTACION</v>
      </c>
      <c r="J204" s="98" t="str">
        <f t="shared" si="17"/>
        <v>Posgrado</v>
      </c>
      <c r="K204" s="98" t="s">
        <v>394</v>
      </c>
      <c r="L204" s="98"/>
    </row>
    <row r="205" spans="3:12" hidden="1">
      <c r="C205" s="99" t="s">
        <v>75</v>
      </c>
      <c r="D205" s="151"/>
      <c r="E205" s="100">
        <v>5000</v>
      </c>
      <c r="F205" s="97">
        <f t="shared" si="16"/>
        <v>0</v>
      </c>
      <c r="G205" s="165"/>
      <c r="H205" s="101" t="s">
        <v>1013</v>
      </c>
      <c r="I205" s="101" t="str">
        <f>VLOOKUP(H205,Presupuesto!$B$11:$C$565,2,0)</f>
        <v>EQUIPO DE COMPUTACION</v>
      </c>
      <c r="J205" s="98" t="str">
        <f t="shared" si="17"/>
        <v>Posgrado</v>
      </c>
      <c r="K205" s="98" t="s">
        <v>394</v>
      </c>
      <c r="L205" s="98"/>
    </row>
    <row r="206" spans="3:12" hidden="1">
      <c r="C206" s="99" t="s">
        <v>35</v>
      </c>
      <c r="D206" s="151"/>
      <c r="E206" s="100">
        <v>13000</v>
      </c>
      <c r="F206" s="97">
        <f t="shared" si="16"/>
        <v>0</v>
      </c>
      <c r="G206" s="165"/>
      <c r="H206" s="101" t="s">
        <v>999</v>
      </c>
      <c r="I206" s="101" t="str">
        <f>VLOOKUP(H206,Presupuesto!$B$11:$C$565,2,0)</f>
        <v>EQUIPO DE TRANSPORTE TRACCION Y ELEVACION</v>
      </c>
      <c r="J206" s="98" t="str">
        <f t="shared" si="17"/>
        <v>Posgrado</v>
      </c>
      <c r="K206" s="98" t="s">
        <v>394</v>
      </c>
      <c r="L206" s="98"/>
    </row>
    <row r="207" spans="3:12" hidden="1">
      <c r="C207" s="99" t="s">
        <v>76</v>
      </c>
      <c r="D207" s="151"/>
      <c r="E207" s="100">
        <v>15000</v>
      </c>
      <c r="F207" s="97">
        <f t="shared" si="16"/>
        <v>0</v>
      </c>
      <c r="G207" s="165"/>
      <c r="H207" s="101" t="s">
        <v>999</v>
      </c>
      <c r="I207" s="101" t="str">
        <f>VLOOKUP(H207,Presupuesto!$B$11:$C$565,2,0)</f>
        <v>EQUIPO DE TRANSPORTE TRACCION Y ELEVACION</v>
      </c>
      <c r="J207" s="98" t="str">
        <f t="shared" si="17"/>
        <v>Posgrado</v>
      </c>
      <c r="K207" s="98" t="s">
        <v>394</v>
      </c>
      <c r="L207" s="98"/>
    </row>
    <row r="208" spans="3:12" hidden="1">
      <c r="C208" s="99" t="s">
        <v>77</v>
      </c>
      <c r="D208" s="151"/>
      <c r="E208" s="100">
        <v>10000</v>
      </c>
      <c r="F208" s="97">
        <f t="shared" si="16"/>
        <v>0</v>
      </c>
      <c r="G208" s="165"/>
      <c r="H208" s="101" t="s">
        <v>999</v>
      </c>
      <c r="I208" s="101" t="str">
        <f>VLOOKUP(H208,Presupuesto!$B$11:$C$565,2,0)</f>
        <v>EQUIPO DE TRANSPORTE TRACCION Y ELEVACION</v>
      </c>
      <c r="J208" s="98" t="str">
        <f t="shared" si="17"/>
        <v>Posgrado</v>
      </c>
      <c r="K208" s="98" t="s">
        <v>402</v>
      </c>
      <c r="L208" s="98"/>
    </row>
    <row r="209" spans="3:12" hidden="1">
      <c r="C209" s="99" t="s">
        <v>78</v>
      </c>
      <c r="D209" s="151"/>
      <c r="E209" s="100">
        <v>10000</v>
      </c>
      <c r="F209" s="97">
        <f t="shared" si="16"/>
        <v>0</v>
      </c>
      <c r="G209" s="165"/>
      <c r="H209" s="101" t="s">
        <v>1045</v>
      </c>
      <c r="I209" s="101" t="str">
        <f>VLOOKUP(H209,Presupuesto!$B$11:$C$565,2,0)</f>
        <v>APLICACIONES INFORMATICAS</v>
      </c>
      <c r="J209" s="98" t="str">
        <f t="shared" si="17"/>
        <v>Posgrado</v>
      </c>
      <c r="K209" s="98" t="s">
        <v>398</v>
      </c>
      <c r="L209" s="98"/>
    </row>
    <row r="210" spans="3:12" hidden="1">
      <c r="C210" s="109" t="s">
        <v>79</v>
      </c>
      <c r="D210" s="151"/>
      <c r="E210" s="100">
        <v>2000</v>
      </c>
      <c r="F210" s="97">
        <f t="shared" si="16"/>
        <v>0</v>
      </c>
      <c r="G210" s="165"/>
      <c r="H210" s="110" t="s">
        <v>1013</v>
      </c>
      <c r="I210" s="110" t="str">
        <f>VLOOKUP(H210,Presupuesto!$B$11:$C$565,2,0)</f>
        <v>EQUIPO DE COMPUTACION</v>
      </c>
      <c r="J210" s="98" t="str">
        <f t="shared" si="17"/>
        <v>Posgrado</v>
      </c>
      <c r="K210" s="98" t="s">
        <v>394</v>
      </c>
      <c r="L210" s="98"/>
    </row>
    <row r="211" spans="3:12" hidden="1">
      <c r="C211" s="109" t="s">
        <v>1480</v>
      </c>
      <c r="D211" s="151"/>
      <c r="E211" s="100">
        <v>1500</v>
      </c>
      <c r="F211" s="97">
        <f t="shared" si="16"/>
        <v>0</v>
      </c>
      <c r="G211" s="165"/>
      <c r="H211" s="110" t="s">
        <v>945</v>
      </c>
      <c r="I211" s="110" t="str">
        <f>VLOOKUP(H211,Presupuesto!$B$11:$C$565,2,0)</f>
        <v>UTILES Y MATERIALES ELECTRICOS</v>
      </c>
      <c r="J211" s="98" t="str">
        <f t="shared" si="17"/>
        <v>Posgrado</v>
      </c>
      <c r="K211" s="98" t="s">
        <v>394</v>
      </c>
      <c r="L211" s="98"/>
    </row>
    <row r="212" spans="3:12" hidden="1">
      <c r="C212" s="109" t="s">
        <v>80</v>
      </c>
      <c r="D212" s="151"/>
      <c r="E212" s="100">
        <v>1500</v>
      </c>
      <c r="F212" s="97">
        <f t="shared" si="16"/>
        <v>0</v>
      </c>
      <c r="G212" s="165"/>
      <c r="H212" s="110" t="s">
        <v>1013</v>
      </c>
      <c r="I212" s="110" t="str">
        <f>VLOOKUP(H212,Presupuesto!$B$11:$C$565,2,0)</f>
        <v>EQUIPO DE COMPUTACION</v>
      </c>
      <c r="J212" s="98" t="str">
        <f t="shared" si="17"/>
        <v>Posgrado</v>
      </c>
      <c r="K212" s="98" t="s">
        <v>394</v>
      </c>
      <c r="L212" s="98"/>
    </row>
    <row r="213" spans="3:12" hidden="1">
      <c r="C213" s="109" t="s">
        <v>81</v>
      </c>
      <c r="D213" s="151"/>
      <c r="E213" s="100">
        <v>500</v>
      </c>
      <c r="F213" s="97">
        <f t="shared" si="16"/>
        <v>0</v>
      </c>
      <c r="G213" s="165"/>
      <c r="H213" s="110" t="s">
        <v>954</v>
      </c>
      <c r="I213" s="110" t="str">
        <f>VLOOKUP(H213,Presupuesto!$B$11:$C$565,2,0)</f>
        <v>OTROS RESPUESTOS Y ACCESORIOS MENORES</v>
      </c>
      <c r="J213" s="98" t="str">
        <f t="shared" si="17"/>
        <v>Posgrado</v>
      </c>
      <c r="K213" s="98" t="s">
        <v>394</v>
      </c>
      <c r="L213" s="98"/>
    </row>
    <row r="214" spans="3:12" ht="15.75" hidden="1" thickBot="1">
      <c r="C214" s="102" t="s">
        <v>82</v>
      </c>
      <c r="D214" s="159"/>
      <c r="E214" s="104">
        <v>20</v>
      </c>
      <c r="F214" s="105">
        <f t="shared" si="16"/>
        <v>0</v>
      </c>
      <c r="G214" s="162"/>
      <c r="H214" s="106" t="s">
        <v>954</v>
      </c>
      <c r="I214" s="106" t="str">
        <f>VLOOKUP(H214,Presupuesto!$B$11:$C$565,2,0)</f>
        <v>OTROS RESPUESTOS Y ACCESORIOS MENORES</v>
      </c>
      <c r="J214" s="106" t="str">
        <f t="shared" si="17"/>
        <v>Posgrado</v>
      </c>
      <c r="K214" s="124" t="s">
        <v>393</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68"/>
      <c r="E220" s="93"/>
      <c r="F220" s="93"/>
      <c r="G220" s="93"/>
      <c r="H220" s="76"/>
      <c r="I220" s="76"/>
      <c r="J220" s="76"/>
      <c r="K220" s="112"/>
    </row>
    <row r="221" spans="3:12" ht="18.75">
      <c r="C221" s="210" t="e">
        <f>#VALUE!</f>
        <v>#VALUE!</v>
      </c>
      <c r="D221" s="31"/>
      <c r="E221" s="93"/>
      <c r="F221" s="93"/>
      <c r="G221" s="93"/>
      <c r="H221" s="76"/>
      <c r="I221" s="76"/>
      <c r="J221" s="76"/>
      <c r="K221" s="112"/>
    </row>
    <row r="222" spans="3:12">
      <c r="F222" s="93"/>
      <c r="G222" s="76"/>
      <c r="H222" s="76"/>
      <c r="I222" s="76"/>
    </row>
    <row r="223" spans="3:12" ht="30">
      <c r="C223" s="149" t="s">
        <v>44</v>
      </c>
      <c r="D223" s="149" t="s">
        <v>55</v>
      </c>
      <c r="E223" s="149" t="s">
        <v>57</v>
      </c>
      <c r="F223" s="150" t="s">
        <v>27</v>
      </c>
      <c r="G223" s="150" t="s">
        <v>130</v>
      </c>
      <c r="H223" s="149" t="s">
        <v>46</v>
      </c>
      <c r="I223" s="149" t="s">
        <v>131</v>
      </c>
      <c r="J223" s="149" t="s">
        <v>409</v>
      </c>
      <c r="K223" s="149" t="s">
        <v>410</v>
      </c>
      <c r="L223" s="149" t="s">
        <v>463</v>
      </c>
    </row>
    <row r="224" spans="3:12" hidden="1">
      <c r="C224" s="304" t="s">
        <v>1337</v>
      </c>
      <c r="D224" s="158"/>
      <c r="E224" s="96">
        <f>HLOOKUP($C224,$CB$2:$CE$3,2,0)</f>
        <v>15000</v>
      </c>
      <c r="F224" s="97">
        <f>D224*E224</f>
        <v>0</v>
      </c>
      <c r="G224" s="165"/>
      <c r="H224" s="98" t="s">
        <v>1013</v>
      </c>
      <c r="I224" s="98" t="str">
        <f>VLOOKUP(H224,Presupuesto!$B$11:$C$565,2,0)</f>
        <v>EQUIPO DE COMPUTACION</v>
      </c>
      <c r="J224" s="218" t="s">
        <v>1452</v>
      </c>
      <c r="K224" s="98" t="s">
        <v>393</v>
      </c>
      <c r="L224" s="98"/>
    </row>
    <row r="225" spans="3:12" hidden="1">
      <c r="C225" s="304" t="s">
        <v>1335</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hidden="1">
      <c r="C226" s="99" t="s">
        <v>73</v>
      </c>
      <c r="D226" s="151"/>
      <c r="E226" s="100">
        <v>4000</v>
      </c>
      <c r="F226" s="97">
        <f t="shared" ref="F226:F237" si="18">D226*E226</f>
        <v>0</v>
      </c>
      <c r="G226" s="165"/>
      <c r="H226" s="101" t="s">
        <v>985</v>
      </c>
      <c r="I226" s="101" t="str">
        <f>VLOOKUP(H226,Presupuesto!$B$11:$C$565,2,0)</f>
        <v>EQUIPOS VARIOS DE OFICINA</v>
      </c>
      <c r="J226" s="98" t="str">
        <f t="shared" ref="J226:J237" si="19">$J$224</f>
        <v>Posgrado</v>
      </c>
      <c r="K226" s="98" t="s">
        <v>394</v>
      </c>
      <c r="L226" s="98"/>
    </row>
    <row r="227" spans="3:12" hidden="1">
      <c r="C227" s="99" t="s">
        <v>74</v>
      </c>
      <c r="D227" s="151"/>
      <c r="E227" s="100">
        <v>8000</v>
      </c>
      <c r="F227" s="97">
        <f t="shared" si="18"/>
        <v>0</v>
      </c>
      <c r="G227" s="165"/>
      <c r="H227" s="101" t="s">
        <v>1013</v>
      </c>
      <c r="I227" s="101" t="str">
        <f>VLOOKUP(H227,Presupuesto!$B$11:$C$565,2,0)</f>
        <v>EQUIPO DE COMPUTACION</v>
      </c>
      <c r="J227" s="98" t="str">
        <f t="shared" si="19"/>
        <v>Posgrado</v>
      </c>
      <c r="K227" s="98" t="s">
        <v>394</v>
      </c>
      <c r="L227" s="98"/>
    </row>
    <row r="228" spans="3:12" hidden="1">
      <c r="C228" s="99" t="s">
        <v>75</v>
      </c>
      <c r="D228" s="151"/>
      <c r="E228" s="100">
        <v>5000</v>
      </c>
      <c r="F228" s="97">
        <f t="shared" si="18"/>
        <v>0</v>
      </c>
      <c r="G228" s="165"/>
      <c r="H228" s="101" t="s">
        <v>1013</v>
      </c>
      <c r="I228" s="101" t="str">
        <f>VLOOKUP(H228,Presupuesto!$B$11:$C$565,2,0)</f>
        <v>EQUIPO DE COMPUTACION</v>
      </c>
      <c r="J228" s="98" t="str">
        <f t="shared" si="19"/>
        <v>Posgrado</v>
      </c>
      <c r="K228" s="98" t="s">
        <v>394</v>
      </c>
      <c r="L228" s="98"/>
    </row>
    <row r="229" spans="3:12" hidden="1">
      <c r="C229" s="99" t="s">
        <v>35</v>
      </c>
      <c r="D229" s="151"/>
      <c r="E229" s="100">
        <v>13000</v>
      </c>
      <c r="F229" s="97">
        <f t="shared" si="18"/>
        <v>0</v>
      </c>
      <c r="G229" s="165"/>
      <c r="H229" s="101" t="s">
        <v>999</v>
      </c>
      <c r="I229" s="101" t="str">
        <f>VLOOKUP(H229,Presupuesto!$B$11:$C$565,2,0)</f>
        <v>EQUIPO DE TRANSPORTE TRACCION Y ELEVACION</v>
      </c>
      <c r="J229" s="98" t="str">
        <f t="shared" si="19"/>
        <v>Posgrado</v>
      </c>
      <c r="K229" s="98" t="s">
        <v>394</v>
      </c>
      <c r="L229" s="98"/>
    </row>
    <row r="230" spans="3:12" hidden="1">
      <c r="C230" s="99" t="s">
        <v>76</v>
      </c>
      <c r="D230" s="151"/>
      <c r="E230" s="100">
        <v>15000</v>
      </c>
      <c r="F230" s="97">
        <f t="shared" si="18"/>
        <v>0</v>
      </c>
      <c r="G230" s="165"/>
      <c r="H230" s="101" t="s">
        <v>999</v>
      </c>
      <c r="I230" s="101" t="str">
        <f>VLOOKUP(H230,Presupuesto!$B$11:$C$565,2,0)</f>
        <v>EQUIPO DE TRANSPORTE TRACCION Y ELEVACION</v>
      </c>
      <c r="J230" s="98" t="str">
        <f t="shared" si="19"/>
        <v>Posgrado</v>
      </c>
      <c r="K230" s="98" t="s">
        <v>394</v>
      </c>
      <c r="L230" s="98"/>
    </row>
    <row r="231" spans="3:12" hidden="1">
      <c r="C231" s="99" t="s">
        <v>77</v>
      </c>
      <c r="D231" s="151"/>
      <c r="E231" s="100">
        <v>10000</v>
      </c>
      <c r="F231" s="97">
        <f t="shared" si="18"/>
        <v>0</v>
      </c>
      <c r="G231" s="165"/>
      <c r="H231" s="101" t="s">
        <v>999</v>
      </c>
      <c r="I231" s="101" t="str">
        <f>VLOOKUP(H231,Presupuesto!$B$11:$C$565,2,0)</f>
        <v>EQUIPO DE TRANSPORTE TRACCION Y ELEVACION</v>
      </c>
      <c r="J231" s="98" t="str">
        <f t="shared" si="19"/>
        <v>Posgrado</v>
      </c>
      <c r="K231" s="98" t="s">
        <v>402</v>
      </c>
      <c r="L231" s="98"/>
    </row>
    <row r="232" spans="3:12" hidden="1">
      <c r="C232" s="99" t="s">
        <v>78</v>
      </c>
      <c r="D232" s="151"/>
      <c r="E232" s="100">
        <v>10000</v>
      </c>
      <c r="F232" s="97">
        <f t="shared" si="18"/>
        <v>0</v>
      </c>
      <c r="G232" s="165"/>
      <c r="H232" s="101" t="s">
        <v>1045</v>
      </c>
      <c r="I232" s="101" t="str">
        <f>VLOOKUP(H232,Presupuesto!$B$11:$C$565,2,0)</f>
        <v>APLICACIONES INFORMATICAS</v>
      </c>
      <c r="J232" s="98" t="str">
        <f t="shared" si="19"/>
        <v>Posgrado</v>
      </c>
      <c r="K232" s="98" t="s">
        <v>398</v>
      </c>
      <c r="L232" s="98"/>
    </row>
    <row r="233" spans="3:12" hidden="1">
      <c r="C233" s="109" t="s">
        <v>79</v>
      </c>
      <c r="D233" s="151"/>
      <c r="E233" s="100">
        <v>2000</v>
      </c>
      <c r="F233" s="97">
        <f t="shared" si="18"/>
        <v>0</v>
      </c>
      <c r="G233" s="165"/>
      <c r="H233" s="110" t="s">
        <v>1013</v>
      </c>
      <c r="I233" s="110" t="str">
        <f>VLOOKUP(H233,Presupuesto!$B$11:$C$565,2,0)</f>
        <v>EQUIPO DE COMPUTACION</v>
      </c>
      <c r="J233" s="98" t="str">
        <f t="shared" si="19"/>
        <v>Posgrado</v>
      </c>
      <c r="K233" s="98" t="s">
        <v>394</v>
      </c>
      <c r="L233" s="98"/>
    </row>
    <row r="234" spans="3:12" hidden="1">
      <c r="C234" s="109" t="s">
        <v>1480</v>
      </c>
      <c r="D234" s="151"/>
      <c r="E234" s="100">
        <v>1500</v>
      </c>
      <c r="F234" s="97">
        <f t="shared" si="18"/>
        <v>0</v>
      </c>
      <c r="G234" s="165"/>
      <c r="H234" s="110" t="s">
        <v>945</v>
      </c>
      <c r="I234" s="110" t="str">
        <f>VLOOKUP(H234,Presupuesto!$B$11:$C$565,2,0)</f>
        <v>UTILES Y MATERIALES ELECTRICOS</v>
      </c>
      <c r="J234" s="98" t="str">
        <f t="shared" si="19"/>
        <v>Posgrado</v>
      </c>
      <c r="K234" s="98" t="s">
        <v>394</v>
      </c>
      <c r="L234" s="98"/>
    </row>
    <row r="235" spans="3:12" hidden="1">
      <c r="C235" s="109" t="s">
        <v>80</v>
      </c>
      <c r="D235" s="151"/>
      <c r="E235" s="100">
        <v>1500</v>
      </c>
      <c r="F235" s="97">
        <f t="shared" si="18"/>
        <v>0</v>
      </c>
      <c r="G235" s="165"/>
      <c r="H235" s="110" t="s">
        <v>1013</v>
      </c>
      <c r="I235" s="110" t="str">
        <f>VLOOKUP(H235,Presupuesto!$B$11:$C$565,2,0)</f>
        <v>EQUIPO DE COMPUTACION</v>
      </c>
      <c r="J235" s="98" t="str">
        <f t="shared" si="19"/>
        <v>Posgrado</v>
      </c>
      <c r="K235" s="98" t="s">
        <v>394</v>
      </c>
      <c r="L235" s="98"/>
    </row>
    <row r="236" spans="3:12" hidden="1">
      <c r="C236" s="109" t="s">
        <v>81</v>
      </c>
      <c r="D236" s="151"/>
      <c r="E236" s="100">
        <v>500</v>
      </c>
      <c r="F236" s="97">
        <f t="shared" si="18"/>
        <v>0</v>
      </c>
      <c r="G236" s="165"/>
      <c r="H236" s="110" t="s">
        <v>954</v>
      </c>
      <c r="I236" s="110" t="str">
        <f>VLOOKUP(H236,Presupuesto!$B$11:$C$565,2,0)</f>
        <v>OTROS RESPUESTOS Y ACCESORIOS MENORES</v>
      </c>
      <c r="J236" s="98" t="str">
        <f t="shared" si="19"/>
        <v>Posgrado</v>
      </c>
      <c r="K236" s="98" t="s">
        <v>394</v>
      </c>
      <c r="L236" s="98"/>
    </row>
    <row r="237" spans="3:12" ht="15.75" hidden="1" thickBot="1">
      <c r="C237" s="102" t="s">
        <v>82</v>
      </c>
      <c r="D237" s="159"/>
      <c r="E237" s="104">
        <v>20</v>
      </c>
      <c r="F237" s="105">
        <f t="shared" si="18"/>
        <v>0</v>
      </c>
      <c r="G237" s="162"/>
      <c r="H237" s="106" t="s">
        <v>954</v>
      </c>
      <c r="I237" s="106" t="str">
        <f>VLOOKUP(H237,Presupuesto!$B$11:$C$565,2,0)</f>
        <v>OTROS RESPUESTOS Y ACCESORIOS MENORES</v>
      </c>
      <c r="J237" s="106" t="str">
        <f t="shared" si="19"/>
        <v>Posgrado</v>
      </c>
      <c r="K237" s="124" t="s">
        <v>393</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68"/>
      <c r="E243" s="93"/>
      <c r="F243" s="93"/>
      <c r="G243" s="93"/>
      <c r="H243" s="76"/>
      <c r="I243" s="76"/>
      <c r="J243" s="76"/>
      <c r="K243" s="112"/>
    </row>
    <row r="244" spans="3:12" ht="18.75">
      <c r="C244" s="210" t="e">
        <f>#VALUE!</f>
        <v>#VALUE!</v>
      </c>
      <c r="D244" s="31"/>
      <c r="E244" s="93"/>
      <c r="F244" s="93"/>
      <c r="G244" s="93"/>
      <c r="H244" s="76"/>
      <c r="I244" s="76"/>
      <c r="J244" s="76"/>
      <c r="K244" s="112"/>
    </row>
    <row r="245" spans="3:12">
      <c r="F245" s="93"/>
      <c r="G245" s="76"/>
      <c r="H245" s="76"/>
      <c r="I245" s="76"/>
    </row>
    <row r="246" spans="3:12" ht="30">
      <c r="C246" s="149" t="s">
        <v>44</v>
      </c>
      <c r="D246" s="149" t="s">
        <v>55</v>
      </c>
      <c r="E246" s="149" t="s">
        <v>57</v>
      </c>
      <c r="F246" s="150" t="s">
        <v>27</v>
      </c>
      <c r="G246" s="150" t="s">
        <v>130</v>
      </c>
      <c r="H246" s="149" t="s">
        <v>46</v>
      </c>
      <c r="I246" s="149" t="s">
        <v>131</v>
      </c>
      <c r="J246" s="149" t="s">
        <v>409</v>
      </c>
      <c r="K246" s="149" t="s">
        <v>410</v>
      </c>
      <c r="L246" s="149" t="s">
        <v>463</v>
      </c>
    </row>
    <row r="247" spans="3:12" hidden="1">
      <c r="C247" s="304" t="s">
        <v>1337</v>
      </c>
      <c r="D247" s="158"/>
      <c r="E247" s="96">
        <f>HLOOKUP($C247,$CB$2:$CE$3,2,0)</f>
        <v>15000</v>
      </c>
      <c r="F247" s="97">
        <f>D247*E247</f>
        <v>0</v>
      </c>
      <c r="G247" s="165"/>
      <c r="H247" s="98" t="s">
        <v>1013</v>
      </c>
      <c r="I247" s="98" t="str">
        <f>VLOOKUP(H247,Presupuesto!$B$11:$C$565,2,0)</f>
        <v>EQUIPO DE COMPUTACION</v>
      </c>
      <c r="J247" s="218" t="s">
        <v>1452</v>
      </c>
      <c r="K247" s="98" t="s">
        <v>393</v>
      </c>
      <c r="L247" s="98"/>
    </row>
    <row r="248" spans="3:12" hidden="1">
      <c r="C248" s="304" t="s">
        <v>1335</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hidden="1">
      <c r="C249" s="99" t="s">
        <v>73</v>
      </c>
      <c r="D249" s="151"/>
      <c r="E249" s="100">
        <v>4000</v>
      </c>
      <c r="F249" s="97">
        <f t="shared" ref="F249:F260" si="20">D249*E249</f>
        <v>0</v>
      </c>
      <c r="G249" s="165"/>
      <c r="H249" s="101" t="s">
        <v>985</v>
      </c>
      <c r="I249" s="101" t="str">
        <f>VLOOKUP(H249,Presupuesto!$B$11:$C$565,2,0)</f>
        <v>EQUIPOS VARIOS DE OFICINA</v>
      </c>
      <c r="J249" s="98" t="str">
        <f t="shared" ref="J249:J260" si="21">$J$247</f>
        <v>Posgrado</v>
      </c>
      <c r="K249" s="98" t="s">
        <v>394</v>
      </c>
      <c r="L249" s="98"/>
    </row>
    <row r="250" spans="3:12" hidden="1">
      <c r="C250" s="99" t="s">
        <v>74</v>
      </c>
      <c r="D250" s="151"/>
      <c r="E250" s="100">
        <v>8000</v>
      </c>
      <c r="F250" s="97">
        <f t="shared" si="20"/>
        <v>0</v>
      </c>
      <c r="G250" s="165"/>
      <c r="H250" s="101" t="s">
        <v>1013</v>
      </c>
      <c r="I250" s="101" t="str">
        <f>VLOOKUP(H250,Presupuesto!$B$11:$C$565,2,0)</f>
        <v>EQUIPO DE COMPUTACION</v>
      </c>
      <c r="J250" s="98" t="str">
        <f t="shared" si="21"/>
        <v>Posgrado</v>
      </c>
      <c r="K250" s="98" t="s">
        <v>394</v>
      </c>
      <c r="L250" s="98"/>
    </row>
    <row r="251" spans="3:12" hidden="1">
      <c r="C251" s="99" t="s">
        <v>75</v>
      </c>
      <c r="D251" s="151"/>
      <c r="E251" s="100">
        <v>5000</v>
      </c>
      <c r="F251" s="97">
        <f t="shared" si="20"/>
        <v>0</v>
      </c>
      <c r="G251" s="165"/>
      <c r="H251" s="101" t="s">
        <v>1013</v>
      </c>
      <c r="I251" s="101" t="str">
        <f>VLOOKUP(H251,Presupuesto!$B$11:$C$565,2,0)</f>
        <v>EQUIPO DE COMPUTACION</v>
      </c>
      <c r="J251" s="98" t="str">
        <f t="shared" si="21"/>
        <v>Posgrado</v>
      </c>
      <c r="K251" s="98" t="s">
        <v>394</v>
      </c>
      <c r="L251" s="98"/>
    </row>
    <row r="252" spans="3:12" hidden="1">
      <c r="C252" s="99" t="s">
        <v>35</v>
      </c>
      <c r="D252" s="151"/>
      <c r="E252" s="100">
        <v>13000</v>
      </c>
      <c r="F252" s="97">
        <f t="shared" si="20"/>
        <v>0</v>
      </c>
      <c r="G252" s="165"/>
      <c r="H252" s="101" t="s">
        <v>999</v>
      </c>
      <c r="I252" s="101" t="str">
        <f>VLOOKUP(H252,Presupuesto!$B$11:$C$565,2,0)</f>
        <v>EQUIPO DE TRANSPORTE TRACCION Y ELEVACION</v>
      </c>
      <c r="J252" s="98" t="str">
        <f t="shared" si="21"/>
        <v>Posgrado</v>
      </c>
      <c r="K252" s="98" t="s">
        <v>394</v>
      </c>
      <c r="L252" s="98"/>
    </row>
    <row r="253" spans="3:12" hidden="1">
      <c r="C253" s="99" t="s">
        <v>76</v>
      </c>
      <c r="D253" s="151"/>
      <c r="E253" s="100">
        <v>15000</v>
      </c>
      <c r="F253" s="97">
        <f t="shared" si="20"/>
        <v>0</v>
      </c>
      <c r="G253" s="165"/>
      <c r="H253" s="101" t="s">
        <v>999</v>
      </c>
      <c r="I253" s="101" t="str">
        <f>VLOOKUP(H253,Presupuesto!$B$11:$C$565,2,0)</f>
        <v>EQUIPO DE TRANSPORTE TRACCION Y ELEVACION</v>
      </c>
      <c r="J253" s="98" t="str">
        <f t="shared" si="21"/>
        <v>Posgrado</v>
      </c>
      <c r="K253" s="98" t="s">
        <v>394</v>
      </c>
      <c r="L253" s="98"/>
    </row>
    <row r="254" spans="3:12" hidden="1">
      <c r="C254" s="99" t="s">
        <v>77</v>
      </c>
      <c r="D254" s="151"/>
      <c r="E254" s="100">
        <v>10000</v>
      </c>
      <c r="F254" s="97">
        <f t="shared" si="20"/>
        <v>0</v>
      </c>
      <c r="G254" s="165"/>
      <c r="H254" s="101" t="s">
        <v>999</v>
      </c>
      <c r="I254" s="101" t="str">
        <f>VLOOKUP(H254,Presupuesto!$B$11:$C$565,2,0)</f>
        <v>EQUIPO DE TRANSPORTE TRACCION Y ELEVACION</v>
      </c>
      <c r="J254" s="98" t="str">
        <f t="shared" si="21"/>
        <v>Posgrado</v>
      </c>
      <c r="K254" s="98" t="s">
        <v>402</v>
      </c>
      <c r="L254" s="98"/>
    </row>
    <row r="255" spans="3:12" hidden="1">
      <c r="C255" s="99" t="s">
        <v>78</v>
      </c>
      <c r="D255" s="151"/>
      <c r="E255" s="100">
        <v>10000</v>
      </c>
      <c r="F255" s="97">
        <f t="shared" si="20"/>
        <v>0</v>
      </c>
      <c r="G255" s="165"/>
      <c r="H255" s="101" t="s">
        <v>1045</v>
      </c>
      <c r="I255" s="101" t="str">
        <f>VLOOKUP(H255,Presupuesto!$B$11:$C$565,2,0)</f>
        <v>APLICACIONES INFORMATICAS</v>
      </c>
      <c r="J255" s="98" t="str">
        <f t="shared" si="21"/>
        <v>Posgrado</v>
      </c>
      <c r="K255" s="98" t="s">
        <v>398</v>
      </c>
      <c r="L255" s="98"/>
    </row>
    <row r="256" spans="3:12" hidden="1">
      <c r="C256" s="109" t="s">
        <v>79</v>
      </c>
      <c r="D256" s="151"/>
      <c r="E256" s="100">
        <v>2000</v>
      </c>
      <c r="F256" s="97">
        <f t="shared" si="20"/>
        <v>0</v>
      </c>
      <c r="G256" s="165"/>
      <c r="H256" s="110" t="s">
        <v>1013</v>
      </c>
      <c r="I256" s="110" t="str">
        <f>VLOOKUP(H256,Presupuesto!$B$11:$C$565,2,0)</f>
        <v>EQUIPO DE COMPUTACION</v>
      </c>
      <c r="J256" s="98" t="str">
        <f t="shared" si="21"/>
        <v>Posgrado</v>
      </c>
      <c r="K256" s="98" t="s">
        <v>394</v>
      </c>
      <c r="L256" s="98"/>
    </row>
    <row r="257" spans="3:12" hidden="1">
      <c r="C257" s="109" t="s">
        <v>1480</v>
      </c>
      <c r="D257" s="151"/>
      <c r="E257" s="100">
        <v>1500</v>
      </c>
      <c r="F257" s="97">
        <f t="shared" si="20"/>
        <v>0</v>
      </c>
      <c r="G257" s="165"/>
      <c r="H257" s="110" t="s">
        <v>945</v>
      </c>
      <c r="I257" s="110" t="str">
        <f>VLOOKUP(H257,Presupuesto!$B$11:$C$565,2,0)</f>
        <v>UTILES Y MATERIALES ELECTRICOS</v>
      </c>
      <c r="J257" s="98" t="str">
        <f t="shared" si="21"/>
        <v>Posgrado</v>
      </c>
      <c r="K257" s="98" t="s">
        <v>394</v>
      </c>
      <c r="L257" s="98"/>
    </row>
    <row r="258" spans="3:12" hidden="1">
      <c r="C258" s="109" t="s">
        <v>80</v>
      </c>
      <c r="D258" s="151"/>
      <c r="E258" s="100">
        <v>1500</v>
      </c>
      <c r="F258" s="97">
        <f t="shared" si="20"/>
        <v>0</v>
      </c>
      <c r="G258" s="165"/>
      <c r="H258" s="110" t="s">
        <v>1013</v>
      </c>
      <c r="I258" s="110" t="str">
        <f>VLOOKUP(H258,Presupuesto!$B$11:$C$565,2,0)</f>
        <v>EQUIPO DE COMPUTACION</v>
      </c>
      <c r="J258" s="98" t="str">
        <f t="shared" si="21"/>
        <v>Posgrado</v>
      </c>
      <c r="K258" s="98" t="s">
        <v>394</v>
      </c>
      <c r="L258" s="98"/>
    </row>
    <row r="259" spans="3:12" hidden="1">
      <c r="C259" s="109" t="s">
        <v>81</v>
      </c>
      <c r="D259" s="151"/>
      <c r="E259" s="100">
        <v>500</v>
      </c>
      <c r="F259" s="97">
        <f t="shared" si="20"/>
        <v>0</v>
      </c>
      <c r="G259" s="165"/>
      <c r="H259" s="110" t="s">
        <v>954</v>
      </c>
      <c r="I259" s="110" t="str">
        <f>VLOOKUP(H259,Presupuesto!$B$11:$C$565,2,0)</f>
        <v>OTROS RESPUESTOS Y ACCESORIOS MENORES</v>
      </c>
      <c r="J259" s="98" t="str">
        <f t="shared" si="21"/>
        <v>Posgrado</v>
      </c>
      <c r="K259" s="98" t="s">
        <v>394</v>
      </c>
      <c r="L259" s="98"/>
    </row>
    <row r="260" spans="3:12" ht="15.75" hidden="1" thickBot="1">
      <c r="C260" s="102" t="s">
        <v>82</v>
      </c>
      <c r="D260" s="159"/>
      <c r="E260" s="104">
        <v>20</v>
      </c>
      <c r="F260" s="105">
        <f t="shared" si="20"/>
        <v>0</v>
      </c>
      <c r="G260" s="162"/>
      <c r="H260" s="106" t="s">
        <v>954</v>
      </c>
      <c r="I260" s="106" t="str">
        <f>VLOOKUP(H260,Presupuesto!$B$11:$C$565,2,0)</f>
        <v>OTROS RESPUESTOS Y ACCESORIOS MENORES</v>
      </c>
      <c r="J260" s="106" t="str">
        <f t="shared" si="21"/>
        <v>Posgrado</v>
      </c>
      <c r="K260" s="124" t="s">
        <v>393</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68"/>
      <c r="E266" s="93"/>
      <c r="F266" s="93"/>
      <c r="G266" s="93"/>
      <c r="H266" s="76"/>
      <c r="I266" s="76"/>
      <c r="J266" s="76"/>
      <c r="K266" s="112"/>
    </row>
    <row r="267" spans="3:12" ht="18.75">
      <c r="C267" s="210" t="e">
        <f>#VALUE!</f>
        <v>#VALUE!</v>
      </c>
      <c r="D267" s="31"/>
      <c r="E267" s="93"/>
      <c r="F267" s="93"/>
      <c r="G267" s="93"/>
      <c r="H267" s="76"/>
      <c r="I267" s="76"/>
      <c r="J267" s="76"/>
      <c r="K267" s="112"/>
    </row>
    <row r="268" spans="3:12">
      <c r="F268" s="93"/>
      <c r="G268" s="76"/>
      <c r="H268" s="76"/>
      <c r="I268" s="76"/>
    </row>
    <row r="269" spans="3:12" ht="30">
      <c r="C269" s="149" t="s">
        <v>44</v>
      </c>
      <c r="D269" s="149" t="s">
        <v>55</v>
      </c>
      <c r="E269" s="149" t="s">
        <v>57</v>
      </c>
      <c r="F269" s="150" t="s">
        <v>27</v>
      </c>
      <c r="G269" s="150" t="s">
        <v>130</v>
      </c>
      <c r="H269" s="149" t="s">
        <v>46</v>
      </c>
      <c r="I269" s="149" t="s">
        <v>131</v>
      </c>
      <c r="J269" s="149" t="s">
        <v>409</v>
      </c>
      <c r="K269" s="149" t="s">
        <v>410</v>
      </c>
      <c r="L269" s="149" t="s">
        <v>463</v>
      </c>
    </row>
    <row r="270" spans="3:12" hidden="1">
      <c r="C270" s="304" t="s">
        <v>1337</v>
      </c>
      <c r="D270" s="158"/>
      <c r="E270" s="96">
        <f>HLOOKUP($C270,$CB$2:$CE$3,2,0)</f>
        <v>15000</v>
      </c>
      <c r="F270" s="97">
        <f>D270*E270</f>
        <v>0</v>
      </c>
      <c r="G270" s="165"/>
      <c r="H270" s="98" t="s">
        <v>1013</v>
      </c>
      <c r="I270" s="98" t="str">
        <f>VLOOKUP(H270,Presupuesto!$B$11:$C$565,2,0)</f>
        <v>EQUIPO DE COMPUTACION</v>
      </c>
      <c r="J270" s="218" t="s">
        <v>1477</v>
      </c>
      <c r="K270" s="98" t="s">
        <v>393</v>
      </c>
      <c r="L270" s="98"/>
    </row>
    <row r="271" spans="3:12" hidden="1">
      <c r="C271" s="304" t="s">
        <v>1335</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hidden="1">
      <c r="C272" s="99" t="s">
        <v>73</v>
      </c>
      <c r="D272" s="151"/>
      <c r="E272" s="100">
        <v>4000</v>
      </c>
      <c r="F272" s="97">
        <f t="shared" ref="F272:F283" si="22">D272*E272</f>
        <v>0</v>
      </c>
      <c r="G272" s="165"/>
      <c r="H272" s="101" t="s">
        <v>985</v>
      </c>
      <c r="I272" s="101" t="str">
        <f>VLOOKUP(H272,Presupuesto!$B$11:$C$565,2,0)</f>
        <v>EQUIPOS VARIOS DE OFICINA</v>
      </c>
      <c r="J272" s="98" t="str">
        <f t="shared" ref="J272:J283" si="23">$J$270</f>
        <v>Desarrollo del Sistema de Educación Superior</v>
      </c>
      <c r="K272" s="98" t="s">
        <v>394</v>
      </c>
      <c r="L272" s="98"/>
    </row>
    <row r="273" spans="3:12" hidden="1">
      <c r="C273" s="99" t="s">
        <v>74</v>
      </c>
      <c r="D273" s="151"/>
      <c r="E273" s="100">
        <v>8000</v>
      </c>
      <c r="F273" s="97">
        <f t="shared" si="22"/>
        <v>0</v>
      </c>
      <c r="G273" s="165"/>
      <c r="H273" s="101" t="s">
        <v>1013</v>
      </c>
      <c r="I273" s="101" t="str">
        <f>VLOOKUP(H273,Presupuesto!$B$11:$C$565,2,0)</f>
        <v>EQUIPO DE COMPUTACION</v>
      </c>
      <c r="J273" s="98" t="str">
        <f t="shared" si="23"/>
        <v>Desarrollo del Sistema de Educación Superior</v>
      </c>
      <c r="K273" s="98" t="s">
        <v>394</v>
      </c>
      <c r="L273" s="98"/>
    </row>
    <row r="274" spans="3:12" hidden="1">
      <c r="C274" s="99" t="s">
        <v>75</v>
      </c>
      <c r="D274" s="151"/>
      <c r="E274" s="100">
        <v>5000</v>
      </c>
      <c r="F274" s="97">
        <f t="shared" si="22"/>
        <v>0</v>
      </c>
      <c r="G274" s="165"/>
      <c r="H274" s="101" t="s">
        <v>1013</v>
      </c>
      <c r="I274" s="101" t="str">
        <f>VLOOKUP(H274,Presupuesto!$B$11:$C$565,2,0)</f>
        <v>EQUIPO DE COMPUTACION</v>
      </c>
      <c r="J274" s="98" t="str">
        <f t="shared" si="23"/>
        <v>Desarrollo del Sistema de Educación Superior</v>
      </c>
      <c r="K274" s="98" t="s">
        <v>394</v>
      </c>
      <c r="L274" s="98"/>
    </row>
    <row r="275" spans="3:12" hidden="1">
      <c r="C275" s="99" t="s">
        <v>35</v>
      </c>
      <c r="D275" s="151"/>
      <c r="E275" s="100">
        <v>13000</v>
      </c>
      <c r="F275" s="97">
        <f t="shared" si="22"/>
        <v>0</v>
      </c>
      <c r="G275" s="165"/>
      <c r="H275" s="101" t="s">
        <v>999</v>
      </c>
      <c r="I275" s="101" t="str">
        <f>VLOOKUP(H275,Presupuesto!$B$11:$C$565,2,0)</f>
        <v>EQUIPO DE TRANSPORTE TRACCION Y ELEVACION</v>
      </c>
      <c r="J275" s="98" t="str">
        <f t="shared" si="23"/>
        <v>Desarrollo del Sistema de Educación Superior</v>
      </c>
      <c r="K275" s="98" t="s">
        <v>394</v>
      </c>
      <c r="L275" s="98"/>
    </row>
    <row r="276" spans="3:12" hidden="1">
      <c r="C276" s="99" t="s">
        <v>76</v>
      </c>
      <c r="D276" s="151"/>
      <c r="E276" s="100">
        <v>15000</v>
      </c>
      <c r="F276" s="97">
        <f t="shared" si="22"/>
        <v>0</v>
      </c>
      <c r="G276" s="165"/>
      <c r="H276" s="101" t="s">
        <v>999</v>
      </c>
      <c r="I276" s="101" t="str">
        <f>VLOOKUP(H276,Presupuesto!$B$11:$C$565,2,0)</f>
        <v>EQUIPO DE TRANSPORTE TRACCION Y ELEVACION</v>
      </c>
      <c r="J276" s="98" t="str">
        <f t="shared" si="23"/>
        <v>Desarrollo del Sistema de Educación Superior</v>
      </c>
      <c r="K276" s="98" t="s">
        <v>394</v>
      </c>
      <c r="L276" s="98"/>
    </row>
    <row r="277" spans="3:12" hidden="1">
      <c r="C277" s="99" t="s">
        <v>77</v>
      </c>
      <c r="D277" s="151"/>
      <c r="E277" s="100">
        <v>10000</v>
      </c>
      <c r="F277" s="97">
        <f t="shared" si="22"/>
        <v>0</v>
      </c>
      <c r="G277" s="165"/>
      <c r="H277" s="101" t="s">
        <v>999</v>
      </c>
      <c r="I277" s="101" t="str">
        <f>VLOOKUP(H277,Presupuesto!$B$11:$C$565,2,0)</f>
        <v>EQUIPO DE TRANSPORTE TRACCION Y ELEVACION</v>
      </c>
      <c r="J277" s="98" t="str">
        <f t="shared" si="23"/>
        <v>Desarrollo del Sistema de Educación Superior</v>
      </c>
      <c r="K277" s="98" t="s">
        <v>402</v>
      </c>
      <c r="L277" s="98"/>
    </row>
    <row r="278" spans="3:12" hidden="1">
      <c r="C278" s="99" t="s">
        <v>78</v>
      </c>
      <c r="D278" s="151"/>
      <c r="E278" s="100">
        <v>10000</v>
      </c>
      <c r="F278" s="97">
        <f t="shared" si="22"/>
        <v>0</v>
      </c>
      <c r="G278" s="165"/>
      <c r="H278" s="101" t="s">
        <v>1045</v>
      </c>
      <c r="I278" s="101" t="str">
        <f>VLOOKUP(H278,Presupuesto!$B$11:$C$565,2,0)</f>
        <v>APLICACIONES INFORMATICAS</v>
      </c>
      <c r="J278" s="98" t="str">
        <f t="shared" si="23"/>
        <v>Desarrollo del Sistema de Educación Superior</v>
      </c>
      <c r="K278" s="98" t="s">
        <v>398</v>
      </c>
      <c r="L278" s="98"/>
    </row>
    <row r="279" spans="3:12" hidden="1">
      <c r="C279" s="109" t="s">
        <v>79</v>
      </c>
      <c r="D279" s="151"/>
      <c r="E279" s="100">
        <v>2000</v>
      </c>
      <c r="F279" s="97">
        <f t="shared" si="22"/>
        <v>0</v>
      </c>
      <c r="G279" s="165"/>
      <c r="H279" s="110" t="s">
        <v>1013</v>
      </c>
      <c r="I279" s="110" t="str">
        <f>VLOOKUP(H279,Presupuesto!$B$11:$C$565,2,0)</f>
        <v>EQUIPO DE COMPUTACION</v>
      </c>
      <c r="J279" s="98" t="str">
        <f t="shared" si="23"/>
        <v>Desarrollo del Sistema de Educación Superior</v>
      </c>
      <c r="K279" s="98" t="s">
        <v>394</v>
      </c>
      <c r="L279" s="98"/>
    </row>
    <row r="280" spans="3:12" hidden="1">
      <c r="C280" s="109" t="s">
        <v>1480</v>
      </c>
      <c r="D280" s="151"/>
      <c r="E280" s="100">
        <v>1500</v>
      </c>
      <c r="F280" s="97">
        <f t="shared" si="22"/>
        <v>0</v>
      </c>
      <c r="G280" s="165"/>
      <c r="H280" s="110" t="s">
        <v>945</v>
      </c>
      <c r="I280" s="110" t="str">
        <f>VLOOKUP(H280,Presupuesto!$B$11:$C$565,2,0)</f>
        <v>UTILES Y MATERIALES ELECTRICOS</v>
      </c>
      <c r="J280" s="98" t="str">
        <f t="shared" si="23"/>
        <v>Desarrollo del Sistema de Educación Superior</v>
      </c>
      <c r="K280" s="98" t="s">
        <v>394</v>
      </c>
      <c r="L280" s="98"/>
    </row>
    <row r="281" spans="3:12" hidden="1">
      <c r="C281" s="109" t="s">
        <v>80</v>
      </c>
      <c r="D281" s="151"/>
      <c r="E281" s="100">
        <v>1500</v>
      </c>
      <c r="F281" s="97">
        <f t="shared" si="22"/>
        <v>0</v>
      </c>
      <c r="G281" s="165"/>
      <c r="H281" s="110" t="s">
        <v>1013</v>
      </c>
      <c r="I281" s="110" t="str">
        <f>VLOOKUP(H281,Presupuesto!$B$11:$C$565,2,0)</f>
        <v>EQUIPO DE COMPUTACION</v>
      </c>
      <c r="J281" s="98" t="str">
        <f t="shared" si="23"/>
        <v>Desarrollo del Sistema de Educación Superior</v>
      </c>
      <c r="K281" s="98" t="s">
        <v>394</v>
      </c>
      <c r="L281" s="98"/>
    </row>
    <row r="282" spans="3:12" hidden="1">
      <c r="C282" s="109" t="s">
        <v>81</v>
      </c>
      <c r="D282" s="151"/>
      <c r="E282" s="100">
        <v>500</v>
      </c>
      <c r="F282" s="97">
        <f t="shared" si="22"/>
        <v>0</v>
      </c>
      <c r="G282" s="165"/>
      <c r="H282" s="110" t="s">
        <v>954</v>
      </c>
      <c r="I282" s="110" t="str">
        <f>VLOOKUP(H282,Presupuesto!$B$11:$C$565,2,0)</f>
        <v>OTROS RESPUESTOS Y ACCESORIOS MENORES</v>
      </c>
      <c r="J282" s="98" t="str">
        <f t="shared" si="23"/>
        <v>Desarrollo del Sistema de Educación Superior</v>
      </c>
      <c r="K282" s="98" t="s">
        <v>394</v>
      </c>
      <c r="L282" s="98"/>
    </row>
    <row r="283" spans="3:12" ht="15.75" hidden="1" thickBot="1">
      <c r="C283" s="102" t="s">
        <v>82</v>
      </c>
      <c r="D283" s="159"/>
      <c r="E283" s="104">
        <v>20</v>
      </c>
      <c r="F283" s="105">
        <f t="shared" si="22"/>
        <v>0</v>
      </c>
      <c r="G283" s="162"/>
      <c r="H283" s="106" t="s">
        <v>954</v>
      </c>
      <c r="I283" s="106" t="str">
        <f>VLOOKUP(H283,Presupuesto!$B$11:$C$565,2,0)</f>
        <v>OTROS RESPUESTOS Y ACCESORIOS MENORES</v>
      </c>
      <c r="J283" s="106" t="str">
        <f t="shared" si="23"/>
        <v>Desarrollo del Sistema de Educación Superior</v>
      </c>
      <c r="K283" s="124" t="s">
        <v>393</v>
      </c>
      <c r="L283" s="124"/>
    </row>
  </sheetData>
  <autoFilter ref="F14:F283">
    <filterColumn colId="0">
      <filters blank="1">
        <filter val="1,500"/>
        <filter val="8,400"/>
        <filter val="9,300"/>
        <filter val="Costo Total"/>
      </filters>
    </filterColumn>
  </autoFilter>
  <dataValidations xWindow="801" yWindow="652" count="7">
    <dataValidation type="list" allowBlank="1" showInputMessage="1" showErrorMessage="1" errorTitle="¡Ingreso Inválido!" error="Seleccione una opción de la lista.&#10;" promptTitle="Tipo de Presupuesto" prompt="Seleccione una opción de la lista." sqref="G17:G30 G270:G283 G63:G76 G86:G99 G109:G122 G132:G145 G155:G168 G178:G191 G201:G214 G224:G237 G247:G260 G40:G53">
      <formula1>$R$2:$S$2</formula1>
    </dataValidation>
    <dataValidation type="list" allowBlank="1" showInputMessage="1" showErrorMessage="1" errorTitle="¡Ingreso Inválido!" error="Seleccione una opción de la lista" promptTitle="Mes Requerido" prompt="Seleccione el mes en el que requiere el recurso." sqref="K17:K30 K270:K283 K63:K76 K86:K99 K109:K122 K132:K145 K155:K168 K178:K191 K201:K214 K224:K237 K247:K260 K40:K5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270:H283 H63:H76 H86:H99 H109:H122 H132:H145 H155:H168 H178:H191 H201:H214 H224:H237 H247:H260 H40:H41 H43:H53">
      <formula1>#REF!</formula1>
    </dataValidation>
    <dataValidation type="list" allowBlank="1" showInputMessage="1" showErrorMessage="1" errorTitle="¡Ingreso Inválido!" error="Seleccione una opción de la lista." promptTitle="Dimensión Estratégica" prompt="Seleccione una opción de la lista." sqref="J18:J30 J271:J283 J64:J76 J87:J99 J110:J122 J133:J145 J156:J168 J179:J191 J202:J214 J225:J237 J248:J260 J41:J5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 type="list" allowBlank="1" showInputMessage="1" showErrorMessage="1" errorTitle="¡Ingreso Inválido!" error="Verifique el valor ingresado" promptTitle="Objeto de Gasto" prompt="Ingrese el Objeto de Gasto" sqref="H42">
      <formula1>#REF!</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IV888"/>
  <sheetViews>
    <sheetView showGridLines="0" topLeftCell="C9" zoomScale="86" zoomScaleNormal="86" workbookViewId="0">
      <selection activeCell="D97" sqref="D9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256" hidden="1">
      <c r="A1" s="467" t="s">
        <v>250</v>
      </c>
      <c r="B1" s="468" t="s">
        <v>251</v>
      </c>
      <c r="C1" s="466" t="s">
        <v>252</v>
      </c>
      <c r="D1" s="466" t="s">
        <v>495</v>
      </c>
      <c r="E1" s="466" t="s">
        <v>497</v>
      </c>
      <c r="F1" s="466" t="s">
        <v>499</v>
      </c>
      <c r="G1" s="466" t="s">
        <v>501</v>
      </c>
      <c r="H1" s="466" t="s">
        <v>503</v>
      </c>
      <c r="I1" s="466" t="s">
        <v>505</v>
      </c>
      <c r="J1" s="466" t="s">
        <v>253</v>
      </c>
      <c r="K1" s="466" t="s">
        <v>508</v>
      </c>
      <c r="L1" s="466" t="s">
        <v>510</v>
      </c>
      <c r="M1" s="466" t="s">
        <v>512</v>
      </c>
      <c r="N1" s="466" t="s">
        <v>514</v>
      </c>
      <c r="O1" s="466" t="s">
        <v>255</v>
      </c>
      <c r="P1" s="466" t="s">
        <v>515</v>
      </c>
      <c r="Q1" s="466" t="s">
        <v>518</v>
      </c>
      <c r="R1" s="466" t="s">
        <v>256</v>
      </c>
      <c r="S1" s="466" t="s">
        <v>520</v>
      </c>
      <c r="T1" s="466" t="s">
        <v>257</v>
      </c>
      <c r="U1" s="466" t="s">
        <v>521</v>
      </c>
      <c r="V1" s="466" t="s">
        <v>522</v>
      </c>
      <c r="W1" s="466" t="s">
        <v>526</v>
      </c>
      <c r="X1" s="466" t="s">
        <v>273</v>
      </c>
      <c r="Y1" s="466" t="s">
        <v>527</v>
      </c>
      <c r="Z1" s="466" t="s">
        <v>529</v>
      </c>
      <c r="AA1" s="466" t="s">
        <v>531</v>
      </c>
      <c r="AB1" s="466" t="s">
        <v>274</v>
      </c>
      <c r="AC1" s="466" t="s">
        <v>533</v>
      </c>
      <c r="AD1" s="466" t="s">
        <v>535</v>
      </c>
      <c r="AE1" s="466" t="s">
        <v>537</v>
      </c>
      <c r="AF1" s="466" t="s">
        <v>539</v>
      </c>
      <c r="AG1" s="466" t="s">
        <v>249</v>
      </c>
      <c r="AH1" s="466" t="s">
        <v>541</v>
      </c>
      <c r="AI1" s="468" t="s">
        <v>258</v>
      </c>
      <c r="AJ1" s="466" t="s">
        <v>543</v>
      </c>
      <c r="AK1" s="466" t="s">
        <v>259</v>
      </c>
      <c r="AL1" s="466" t="s">
        <v>545</v>
      </c>
      <c r="AM1" s="466" t="s">
        <v>547</v>
      </c>
      <c r="AN1" s="466" t="s">
        <v>260</v>
      </c>
      <c r="AO1" s="466" t="s">
        <v>549</v>
      </c>
      <c r="AP1" s="466" t="s">
        <v>551</v>
      </c>
      <c r="AQ1" s="466" t="s">
        <v>261</v>
      </c>
      <c r="AR1" s="466" t="s">
        <v>552</v>
      </c>
      <c r="AS1" s="466" t="s">
        <v>554</v>
      </c>
      <c r="AT1" s="466" t="s">
        <v>555</v>
      </c>
      <c r="AU1" s="466" t="s">
        <v>556</v>
      </c>
      <c r="AV1" s="466" t="s">
        <v>558</v>
      </c>
      <c r="AW1" s="466" t="s">
        <v>560</v>
      </c>
      <c r="AX1" s="466" t="s">
        <v>561</v>
      </c>
      <c r="AY1" s="466" t="s">
        <v>262</v>
      </c>
      <c r="AZ1" s="466" t="s">
        <v>563</v>
      </c>
      <c r="BA1" s="466" t="s">
        <v>565</v>
      </c>
      <c r="BB1" s="466" t="s">
        <v>567</v>
      </c>
      <c r="BC1" s="466" t="s">
        <v>569</v>
      </c>
      <c r="BD1" s="466" t="s">
        <v>571</v>
      </c>
      <c r="BE1" s="466" t="s">
        <v>573</v>
      </c>
      <c r="BF1" s="466" t="s">
        <v>575</v>
      </c>
      <c r="BG1" s="466" t="s">
        <v>577</v>
      </c>
      <c r="BH1" s="466" t="s">
        <v>275</v>
      </c>
      <c r="BI1" s="466" t="s">
        <v>579</v>
      </c>
      <c r="BJ1" s="466" t="s">
        <v>581</v>
      </c>
      <c r="BK1" s="466" t="s">
        <v>583</v>
      </c>
      <c r="BL1" s="466" t="s">
        <v>585</v>
      </c>
      <c r="BM1" s="466" t="s">
        <v>587</v>
      </c>
      <c r="BN1" s="466" t="s">
        <v>589</v>
      </c>
      <c r="BO1" s="466" t="s">
        <v>591</v>
      </c>
      <c r="BP1" s="466" t="s">
        <v>593</v>
      </c>
      <c r="BQ1" s="466" t="s">
        <v>595</v>
      </c>
      <c r="BR1" s="466" t="s">
        <v>597</v>
      </c>
      <c r="BS1" s="468" t="s">
        <v>263</v>
      </c>
      <c r="BT1" s="466" t="s">
        <v>264</v>
      </c>
      <c r="BU1" s="466" t="s">
        <v>599</v>
      </c>
      <c r="BV1" s="466" t="s">
        <v>265</v>
      </c>
      <c r="BW1" s="466" t="s">
        <v>601</v>
      </c>
      <c r="BX1" s="466" t="s">
        <v>603</v>
      </c>
      <c r="BY1" s="468" t="s">
        <v>266</v>
      </c>
      <c r="BZ1" s="466" t="s">
        <v>267</v>
      </c>
      <c r="CA1" s="466" t="s">
        <v>605</v>
      </c>
      <c r="CB1" s="466" t="s">
        <v>268</v>
      </c>
      <c r="CC1" s="466" t="s">
        <v>607</v>
      </c>
      <c r="CD1" s="466" t="s">
        <v>609</v>
      </c>
      <c r="CE1" s="466" t="s">
        <v>611</v>
      </c>
      <c r="CF1" s="468" t="s">
        <v>269</v>
      </c>
      <c r="CG1" s="466" t="s">
        <v>617</v>
      </c>
      <c r="CH1" s="466" t="s">
        <v>619</v>
      </c>
      <c r="CI1" s="466" t="s">
        <v>270</v>
      </c>
      <c r="CJ1" s="466" t="s">
        <v>613</v>
      </c>
      <c r="CK1" s="466" t="s">
        <v>615</v>
      </c>
      <c r="CL1" s="466" t="s">
        <v>271</v>
      </c>
      <c r="CM1" s="466" t="s">
        <v>621</v>
      </c>
      <c r="CN1" s="466" t="s">
        <v>272</v>
      </c>
      <c r="CO1" s="466" t="s">
        <v>622</v>
      </c>
      <c r="CP1" s="465" t="s">
        <v>276</v>
      </c>
      <c r="CQ1" s="468" t="s">
        <v>277</v>
      </c>
      <c r="CR1" s="466" t="s">
        <v>623</v>
      </c>
      <c r="CS1" s="466" t="s">
        <v>624</v>
      </c>
      <c r="CT1" s="466" t="s">
        <v>626</v>
      </c>
      <c r="CU1" s="466" t="s">
        <v>278</v>
      </c>
      <c r="CV1" s="466" t="s">
        <v>628</v>
      </c>
      <c r="CW1" s="466" t="s">
        <v>630</v>
      </c>
      <c r="CX1" s="466" t="s">
        <v>632</v>
      </c>
      <c r="CY1" s="466" t="s">
        <v>634</v>
      </c>
      <c r="CZ1" s="466" t="s">
        <v>636</v>
      </c>
      <c r="DA1" s="466" t="s">
        <v>638</v>
      </c>
      <c r="DB1" s="468" t="s">
        <v>279</v>
      </c>
      <c r="DC1" s="466" t="s">
        <v>280</v>
      </c>
      <c r="DD1" s="466" t="s">
        <v>640</v>
      </c>
      <c r="DE1" s="466" t="s">
        <v>281</v>
      </c>
      <c r="DF1" s="466" t="s">
        <v>642</v>
      </c>
      <c r="DG1" s="466" t="s">
        <v>644</v>
      </c>
      <c r="DH1" s="466" t="s">
        <v>646</v>
      </c>
      <c r="DI1" s="466" t="s">
        <v>648</v>
      </c>
      <c r="DJ1" s="466" t="s">
        <v>650</v>
      </c>
      <c r="DK1" s="466" t="s">
        <v>652</v>
      </c>
      <c r="DL1" s="466" t="s">
        <v>654</v>
      </c>
      <c r="DM1" s="466" t="s">
        <v>282</v>
      </c>
      <c r="DN1" s="466" t="s">
        <v>656</v>
      </c>
      <c r="DO1" s="466" t="s">
        <v>658</v>
      </c>
      <c r="DP1" s="466" t="s">
        <v>660</v>
      </c>
      <c r="DQ1" s="468" t="s">
        <v>283</v>
      </c>
      <c r="DR1" s="466" t="s">
        <v>662</v>
      </c>
      <c r="DS1" s="466" t="s">
        <v>284</v>
      </c>
      <c r="DT1" s="466" t="s">
        <v>664</v>
      </c>
      <c r="DU1" s="466" t="s">
        <v>285</v>
      </c>
      <c r="DV1" s="466" t="s">
        <v>666</v>
      </c>
      <c r="DW1" s="466" t="s">
        <v>668</v>
      </c>
      <c r="DX1" s="466" t="s">
        <v>670</v>
      </c>
      <c r="DY1" s="466" t="s">
        <v>672</v>
      </c>
      <c r="DZ1" s="466" t="s">
        <v>674</v>
      </c>
      <c r="EA1" s="466" t="s">
        <v>676</v>
      </c>
      <c r="EB1" s="466" t="s">
        <v>678</v>
      </c>
      <c r="EC1" s="466" t="s">
        <v>680</v>
      </c>
      <c r="ED1" s="466" t="s">
        <v>682</v>
      </c>
      <c r="EE1" s="466" t="s">
        <v>684</v>
      </c>
      <c r="EF1" s="466" t="s">
        <v>686</v>
      </c>
      <c r="EG1" s="468" t="s">
        <v>286</v>
      </c>
      <c r="EH1" s="466" t="s">
        <v>688</v>
      </c>
      <c r="EI1" s="466" t="s">
        <v>287</v>
      </c>
      <c r="EJ1" s="466" t="s">
        <v>690</v>
      </c>
      <c r="EK1" s="466" t="s">
        <v>692</v>
      </c>
      <c r="EL1" s="466" t="s">
        <v>288</v>
      </c>
      <c r="EM1" s="466" t="s">
        <v>694</v>
      </c>
      <c r="EN1" s="466" t="s">
        <v>696</v>
      </c>
      <c r="EO1" s="466" t="s">
        <v>289</v>
      </c>
      <c r="EP1" s="466" t="s">
        <v>698</v>
      </c>
      <c r="EQ1" s="466" t="s">
        <v>700</v>
      </c>
      <c r="ER1" s="466" t="s">
        <v>702</v>
      </c>
      <c r="ES1" s="466" t="s">
        <v>290</v>
      </c>
      <c r="ET1" s="466" t="s">
        <v>704</v>
      </c>
      <c r="EU1" s="466" t="s">
        <v>706</v>
      </c>
      <c r="EV1" s="468" t="s">
        <v>291</v>
      </c>
      <c r="EW1" s="466" t="s">
        <v>292</v>
      </c>
      <c r="EX1" s="466" t="s">
        <v>708</v>
      </c>
      <c r="EY1" s="466" t="s">
        <v>710</v>
      </c>
      <c r="EZ1" s="466" t="s">
        <v>712</v>
      </c>
      <c r="FA1" s="466" t="s">
        <v>714</v>
      </c>
      <c r="FB1" s="466" t="s">
        <v>293</v>
      </c>
      <c r="FC1" s="466" t="s">
        <v>716</v>
      </c>
      <c r="FD1" s="466" t="s">
        <v>718</v>
      </c>
      <c r="FE1" s="466" t="s">
        <v>720</v>
      </c>
      <c r="FF1" s="466" t="s">
        <v>722</v>
      </c>
      <c r="FG1" s="466" t="s">
        <v>724</v>
      </c>
      <c r="FH1" s="466" t="s">
        <v>294</v>
      </c>
      <c r="FI1" s="466" t="s">
        <v>727</v>
      </c>
      <c r="FJ1" s="466" t="s">
        <v>295</v>
      </c>
      <c r="FK1" s="466" t="s">
        <v>730</v>
      </c>
      <c r="FL1" s="466" t="s">
        <v>731</v>
      </c>
      <c r="FM1" s="466" t="s">
        <v>733</v>
      </c>
      <c r="FN1" s="466" t="s">
        <v>296</v>
      </c>
      <c r="FO1" s="466" t="s">
        <v>736</v>
      </c>
      <c r="FP1" s="466" t="s">
        <v>737</v>
      </c>
      <c r="FQ1" s="466" t="s">
        <v>739</v>
      </c>
      <c r="FR1" s="466" t="s">
        <v>297</v>
      </c>
      <c r="FS1" s="466" t="s">
        <v>742</v>
      </c>
      <c r="FT1" s="466" t="s">
        <v>744</v>
      </c>
      <c r="FU1" s="466" t="s">
        <v>746</v>
      </c>
      <c r="FV1" s="468" t="s">
        <v>298</v>
      </c>
      <c r="FW1" s="468" t="s">
        <v>299</v>
      </c>
      <c r="FX1" s="466" t="s">
        <v>305</v>
      </c>
      <c r="FY1" s="466" t="s">
        <v>748</v>
      </c>
      <c r="FZ1" s="466" t="s">
        <v>750</v>
      </c>
      <c r="GA1" s="466" t="s">
        <v>752</v>
      </c>
      <c r="GB1" s="466" t="s">
        <v>754</v>
      </c>
      <c r="GC1" s="466" t="s">
        <v>756</v>
      </c>
      <c r="GD1" s="466" t="s">
        <v>758</v>
      </c>
      <c r="GE1" s="468" t="s">
        <v>300</v>
      </c>
      <c r="GF1" s="466" t="s">
        <v>306</v>
      </c>
      <c r="GG1" s="466" t="s">
        <v>760</v>
      </c>
      <c r="GH1" s="466" t="s">
        <v>762</v>
      </c>
      <c r="GI1" s="466" t="s">
        <v>763</v>
      </c>
      <c r="GJ1" s="466" t="s">
        <v>307</v>
      </c>
      <c r="GK1" s="466" t="s">
        <v>766</v>
      </c>
      <c r="GL1" s="466" t="s">
        <v>767</v>
      </c>
      <c r="GM1" s="468" t="s">
        <v>301</v>
      </c>
      <c r="GN1" s="466" t="s">
        <v>302</v>
      </c>
      <c r="GO1" s="466" t="s">
        <v>769</v>
      </c>
      <c r="GP1" s="466" t="s">
        <v>771</v>
      </c>
      <c r="GQ1" s="466" t="s">
        <v>773</v>
      </c>
      <c r="GR1" s="466" t="s">
        <v>775</v>
      </c>
      <c r="GS1" s="466" t="s">
        <v>777</v>
      </c>
      <c r="GT1" s="468" t="s">
        <v>303</v>
      </c>
      <c r="GU1" s="466" t="s">
        <v>304</v>
      </c>
      <c r="GV1" s="466" t="s">
        <v>779</v>
      </c>
      <c r="GW1" s="466" t="s">
        <v>781</v>
      </c>
      <c r="GX1" s="466" t="s">
        <v>783</v>
      </c>
      <c r="GY1" s="466" t="s">
        <v>785</v>
      </c>
      <c r="GZ1" s="466" t="s">
        <v>787</v>
      </c>
      <c r="HA1" s="466" t="s">
        <v>789</v>
      </c>
      <c r="HB1" s="465" t="s">
        <v>308</v>
      </c>
      <c r="HC1" s="468" t="s">
        <v>309</v>
      </c>
      <c r="HD1" s="466" t="s">
        <v>310</v>
      </c>
      <c r="HE1" s="466" t="s">
        <v>791</v>
      </c>
      <c r="HF1" s="466" t="s">
        <v>793</v>
      </c>
      <c r="HG1" s="466" t="s">
        <v>795</v>
      </c>
      <c r="HH1" s="466" t="s">
        <v>797</v>
      </c>
      <c r="HI1" s="466" t="s">
        <v>311</v>
      </c>
      <c r="HJ1" s="466" t="s">
        <v>800</v>
      </c>
      <c r="HK1" s="466" t="s">
        <v>328</v>
      </c>
      <c r="HL1" s="466" t="s">
        <v>838</v>
      </c>
      <c r="HM1" s="466" t="s">
        <v>840</v>
      </c>
      <c r="HN1" s="466" t="s">
        <v>842</v>
      </c>
      <c r="HO1" s="468" t="s">
        <v>312</v>
      </c>
      <c r="HP1" s="466" t="s">
        <v>802</v>
      </c>
      <c r="HQ1" s="466" t="s">
        <v>804</v>
      </c>
      <c r="HR1" s="466" t="s">
        <v>313</v>
      </c>
      <c r="HS1" s="466" t="s">
        <v>807</v>
      </c>
      <c r="HT1" s="466" t="s">
        <v>809</v>
      </c>
      <c r="HU1" s="466" t="s">
        <v>810</v>
      </c>
      <c r="HV1" s="466" t="s">
        <v>812</v>
      </c>
      <c r="HW1" s="468" t="s">
        <v>314</v>
      </c>
      <c r="HX1" s="466" t="s">
        <v>814</v>
      </c>
      <c r="HY1" s="466" t="s">
        <v>816</v>
      </c>
      <c r="HZ1" s="466" t="s">
        <v>818</v>
      </c>
      <c r="IA1" s="466" t="s">
        <v>315</v>
      </c>
      <c r="IB1" s="466" t="s">
        <v>820</v>
      </c>
      <c r="IC1" s="466" t="s">
        <v>822</v>
      </c>
      <c r="ID1" s="466" t="s">
        <v>316</v>
      </c>
      <c r="IE1" s="466" t="s">
        <v>824</v>
      </c>
      <c r="IF1" s="466" t="s">
        <v>826</v>
      </c>
      <c r="IG1" s="466" t="s">
        <v>317</v>
      </c>
      <c r="IH1" s="466" t="s">
        <v>828</v>
      </c>
      <c r="II1" s="466" t="s">
        <v>830</v>
      </c>
      <c r="IJ1" s="466" t="s">
        <v>832</v>
      </c>
      <c r="IK1" s="466" t="s">
        <v>834</v>
      </c>
      <c r="IL1" s="466" t="s">
        <v>318</v>
      </c>
      <c r="IM1" s="466" t="s">
        <v>836</v>
      </c>
      <c r="IN1" s="468" t="s">
        <v>319</v>
      </c>
      <c r="IO1" s="466" t="s">
        <v>844</v>
      </c>
      <c r="IP1" s="466" t="s">
        <v>846</v>
      </c>
      <c r="IQ1" s="466" t="s">
        <v>320</v>
      </c>
      <c r="IR1" s="466" t="s">
        <v>848</v>
      </c>
      <c r="IS1" s="466" t="s">
        <v>850</v>
      </c>
      <c r="IT1" s="466" t="s">
        <v>852</v>
      </c>
      <c r="IU1" s="468" t="s">
        <v>321</v>
      </c>
      <c r="IV1" s="466" t="s">
        <v>854</v>
      </c>
    </row>
    <row r="2" spans="1:256" s="122" customFormat="1" hidden="1">
      <c r="A2" s="463" t="s">
        <v>1355</v>
      </c>
      <c r="B2" s="463" t="s">
        <v>1357</v>
      </c>
      <c r="C2" s="463" t="s">
        <v>470</v>
      </c>
      <c r="D2" s="463" t="s">
        <v>1356</v>
      </c>
      <c r="E2" s="463" t="s">
        <v>1358</v>
      </c>
      <c r="F2" s="463" t="s">
        <v>471</v>
      </c>
      <c r="G2" s="464" t="s">
        <v>1359</v>
      </c>
      <c r="H2" s="463" t="s">
        <v>1360</v>
      </c>
      <c r="I2" s="463" t="s">
        <v>1361</v>
      </c>
      <c r="J2" s="463" t="s">
        <v>1452</v>
      </c>
      <c r="K2" s="463" t="s">
        <v>1362</v>
      </c>
      <c r="L2" s="463" t="s">
        <v>1364</v>
      </c>
      <c r="M2" s="463" t="s">
        <v>1365</v>
      </c>
      <c r="N2" s="463" t="s">
        <v>1366</v>
      </c>
      <c r="O2" s="463" t="s">
        <v>1477</v>
      </c>
      <c r="P2" s="463" t="s">
        <v>1512</v>
      </c>
      <c r="Q2" s="458" t="str">
        <f>+Presupuesto!D11</f>
        <v>Recurrente</v>
      </c>
      <c r="R2" s="458" t="str">
        <f>+Presupuesto!E11</f>
        <v>Programa / Proyecto 2017</v>
      </c>
      <c r="S2" s="463"/>
      <c r="T2" s="463" t="s">
        <v>393</v>
      </c>
      <c r="U2" s="463" t="s">
        <v>411</v>
      </c>
      <c r="V2" s="463" t="s">
        <v>394</v>
      </c>
      <c r="W2" s="463" t="s">
        <v>395</v>
      </c>
      <c r="X2" s="463" t="s">
        <v>396</v>
      </c>
      <c r="Y2" s="463" t="s">
        <v>397</v>
      </c>
      <c r="Z2" s="463" t="s">
        <v>398</v>
      </c>
      <c r="AA2" s="463" t="s">
        <v>399</v>
      </c>
      <c r="AB2" s="463" t="s">
        <v>400</v>
      </c>
      <c r="AC2" s="463" t="s">
        <v>401</v>
      </c>
      <c r="AD2" s="463" t="s">
        <v>402</v>
      </c>
      <c r="AE2" s="463" t="s">
        <v>403</v>
      </c>
      <c r="AF2" s="463"/>
      <c r="AG2" s="463" t="s">
        <v>419</v>
      </c>
      <c r="AH2" s="463" t="s">
        <v>420</v>
      </c>
      <c r="AI2" s="463" t="s">
        <v>421</v>
      </c>
      <c r="AJ2" s="463" t="s">
        <v>422</v>
      </c>
      <c r="AK2" s="463" t="s">
        <v>423</v>
      </c>
      <c r="AL2" s="463" t="s">
        <v>426</v>
      </c>
      <c r="AM2" s="463" t="s">
        <v>424</v>
      </c>
      <c r="AN2" s="463" t="s">
        <v>425</v>
      </c>
      <c r="AO2" s="463" t="s">
        <v>427</v>
      </c>
      <c r="AP2" s="463" t="s">
        <v>428</v>
      </c>
      <c r="AQ2" s="463" t="s">
        <v>429</v>
      </c>
      <c r="AR2" s="463" t="s">
        <v>430</v>
      </c>
      <c r="AS2" s="463" t="s">
        <v>431</v>
      </c>
      <c r="AT2" s="463" t="s">
        <v>432</v>
      </c>
      <c r="AU2" s="463" t="s">
        <v>433</v>
      </c>
      <c r="AV2" s="463" t="s">
        <v>434</v>
      </c>
      <c r="AW2" s="463" t="s">
        <v>435</v>
      </c>
      <c r="AX2" s="463" t="s">
        <v>436</v>
      </c>
      <c r="AY2" s="463" t="s">
        <v>437</v>
      </c>
      <c r="AZ2" s="463" t="s">
        <v>438</v>
      </c>
      <c r="BA2" s="463" t="s">
        <v>439</v>
      </c>
      <c r="BB2" s="463" t="s">
        <v>440</v>
      </c>
      <c r="BC2" s="463" t="s">
        <v>441</v>
      </c>
      <c r="BD2" s="463" t="s">
        <v>442</v>
      </c>
      <c r="BE2" s="463" t="s">
        <v>443</v>
      </c>
      <c r="BF2" s="463" t="s">
        <v>444</v>
      </c>
      <c r="BG2" s="463" t="s">
        <v>445</v>
      </c>
      <c r="BH2" s="463" t="s">
        <v>446</v>
      </c>
      <c r="BI2" s="463" t="s">
        <v>447</v>
      </c>
      <c r="BJ2" s="463" t="s">
        <v>448</v>
      </c>
      <c r="BK2" s="463" t="s">
        <v>449</v>
      </c>
      <c r="BL2" s="463" t="s">
        <v>450</v>
      </c>
      <c r="BM2" s="463" t="s">
        <v>451</v>
      </c>
      <c r="BN2" s="463" t="s">
        <v>452</v>
      </c>
      <c r="BO2" s="463" t="s">
        <v>453</v>
      </c>
      <c r="BP2" s="463" t="s">
        <v>454</v>
      </c>
      <c r="BQ2" s="463" t="s">
        <v>455</v>
      </c>
      <c r="BR2" s="463" t="s">
        <v>456</v>
      </c>
      <c r="BS2" s="463" t="s">
        <v>457</v>
      </c>
      <c r="BT2" s="463" t="s">
        <v>458</v>
      </c>
      <c r="BU2" s="463"/>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Y2" s="463"/>
      <c r="CZ2" s="463"/>
      <c r="DA2" s="463"/>
      <c r="DB2" s="463"/>
      <c r="DC2" s="463"/>
      <c r="DD2" s="463"/>
      <c r="DE2" s="463"/>
      <c r="DF2" s="463"/>
      <c r="DG2" s="463"/>
      <c r="DH2" s="463"/>
      <c r="DI2" s="463"/>
      <c r="DJ2" s="463"/>
      <c r="DK2" s="463"/>
      <c r="DL2" s="463"/>
      <c r="DM2" s="463"/>
      <c r="DN2" s="463"/>
      <c r="DO2" s="463"/>
      <c r="DP2" s="463"/>
      <c r="DQ2" s="463"/>
      <c r="DR2" s="463"/>
      <c r="DS2" s="463"/>
      <c r="DT2" s="463"/>
      <c r="DU2" s="463"/>
      <c r="DV2" s="463"/>
      <c r="DW2" s="463"/>
      <c r="DX2" s="463"/>
      <c r="DY2" s="463"/>
      <c r="DZ2" s="463"/>
      <c r="EA2" s="463"/>
      <c r="EB2" s="463"/>
      <c r="EC2" s="463"/>
      <c r="ED2" s="463"/>
      <c r="EE2" s="463"/>
      <c r="EF2" s="463"/>
      <c r="EG2" s="463"/>
      <c r="EH2" s="463"/>
      <c r="EI2" s="463"/>
      <c r="EJ2" s="463"/>
      <c r="EK2" s="463"/>
      <c r="EL2" s="463"/>
      <c r="EM2" s="463"/>
      <c r="EN2" s="463"/>
      <c r="EO2" s="463"/>
      <c r="EP2" s="463"/>
      <c r="EQ2" s="463"/>
      <c r="ER2" s="463"/>
      <c r="ES2" s="463"/>
      <c r="ET2" s="463"/>
      <c r="EU2" s="463"/>
      <c r="EV2" s="463"/>
      <c r="EW2" s="463"/>
      <c r="EX2" s="463"/>
      <c r="EY2" s="463"/>
      <c r="EZ2" s="463"/>
      <c r="FA2" s="463"/>
      <c r="FB2" s="463"/>
      <c r="FC2" s="463"/>
      <c r="FD2" s="463"/>
      <c r="FE2" s="463"/>
      <c r="FF2" s="463"/>
      <c r="FG2" s="463"/>
      <c r="FH2" s="463"/>
      <c r="FI2" s="463"/>
      <c r="FJ2" s="463"/>
      <c r="FK2" s="463"/>
      <c r="FL2" s="463"/>
      <c r="FM2" s="463"/>
      <c r="FN2" s="463"/>
      <c r="FO2" s="463"/>
      <c r="FP2" s="463"/>
      <c r="FQ2" s="463"/>
      <c r="FR2" s="463"/>
      <c r="FS2" s="463"/>
      <c r="FT2" s="463"/>
      <c r="FU2" s="463"/>
      <c r="FV2" s="463"/>
      <c r="FW2" s="463"/>
      <c r="FX2" s="463"/>
      <c r="FY2" s="463"/>
      <c r="FZ2" s="463"/>
      <c r="GA2" s="463"/>
      <c r="GB2" s="463"/>
      <c r="GC2" s="463"/>
      <c r="GD2" s="463"/>
      <c r="GE2" s="463"/>
      <c r="GF2" s="463"/>
      <c r="GG2" s="463"/>
      <c r="GH2" s="463"/>
      <c r="GI2" s="463"/>
      <c r="GJ2" s="463"/>
      <c r="GK2" s="463"/>
      <c r="GL2" s="463"/>
      <c r="GM2" s="463"/>
      <c r="GN2" s="463"/>
      <c r="GO2" s="463"/>
      <c r="GP2" s="463"/>
      <c r="GQ2" s="463"/>
      <c r="GR2" s="463"/>
      <c r="GS2" s="463"/>
      <c r="GT2" s="463"/>
      <c r="GU2" s="463"/>
      <c r="GV2" s="463"/>
      <c r="GW2" s="463"/>
      <c r="GX2" s="463"/>
      <c r="GY2" s="463"/>
      <c r="GZ2" s="463"/>
      <c r="HA2" s="463"/>
      <c r="HB2" s="463"/>
      <c r="HC2" s="463"/>
      <c r="HD2" s="463"/>
      <c r="HE2" s="463"/>
      <c r="HF2" s="463"/>
      <c r="HG2" s="463"/>
      <c r="HH2" s="463"/>
      <c r="HI2" s="463"/>
      <c r="HJ2" s="463"/>
      <c r="HK2" s="463"/>
      <c r="HL2" s="463"/>
      <c r="HM2" s="463"/>
      <c r="HN2" s="463"/>
      <c r="HO2" s="463"/>
      <c r="HP2" s="463"/>
      <c r="HQ2" s="463"/>
      <c r="HR2" s="463"/>
      <c r="HS2" s="463"/>
      <c r="HT2" s="463"/>
      <c r="HU2" s="463"/>
      <c r="HV2" s="463"/>
      <c r="HW2" s="463"/>
      <c r="HX2" s="463"/>
      <c r="HY2" s="463"/>
      <c r="HZ2" s="463"/>
      <c r="IA2" s="463"/>
      <c r="IB2" s="463"/>
      <c r="IC2" s="463"/>
      <c r="ID2" s="463"/>
      <c r="IE2" s="463"/>
      <c r="IF2" s="463"/>
      <c r="IG2" s="463"/>
      <c r="IH2" s="463"/>
      <c r="II2" s="463"/>
      <c r="IJ2" s="463"/>
      <c r="IK2" s="463"/>
      <c r="IL2" s="463"/>
      <c r="IM2" s="463"/>
      <c r="IN2" s="463"/>
      <c r="IO2" s="463"/>
      <c r="IP2" s="463"/>
      <c r="IQ2" s="463"/>
      <c r="IR2" s="463"/>
      <c r="IS2" s="463"/>
      <c r="IT2" s="463"/>
      <c r="IU2" s="463"/>
      <c r="IV2" s="463"/>
    </row>
    <row r="3" spans="1:256" s="122" customFormat="1" hidden="1">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2">
        <v>2500</v>
      </c>
      <c r="AH3" s="462">
        <v>1900</v>
      </c>
      <c r="AI3" s="462">
        <v>1650</v>
      </c>
      <c r="AJ3" s="462">
        <v>1580</v>
      </c>
      <c r="AK3" s="462">
        <v>2250</v>
      </c>
      <c r="AL3" s="462">
        <v>1650</v>
      </c>
      <c r="AM3" s="462">
        <v>1400</v>
      </c>
      <c r="AN3" s="462">
        <v>1340</v>
      </c>
      <c r="AO3" s="462">
        <v>2000</v>
      </c>
      <c r="AP3" s="462">
        <v>1400</v>
      </c>
      <c r="AQ3" s="462">
        <v>1150</v>
      </c>
      <c r="AR3" s="462">
        <v>1100</v>
      </c>
      <c r="AS3" s="462">
        <v>1750</v>
      </c>
      <c r="AT3" s="462">
        <v>1150</v>
      </c>
      <c r="AU3" s="462">
        <v>900</v>
      </c>
      <c r="AV3" s="462">
        <v>860</v>
      </c>
      <c r="AW3" s="462">
        <v>1200</v>
      </c>
      <c r="AX3" s="462">
        <v>900</v>
      </c>
      <c r="AY3" s="462">
        <v>650</v>
      </c>
      <c r="AZ3" s="462">
        <v>620</v>
      </c>
      <c r="BA3" s="460">
        <f>+'Cuadro Resumen'!C213</f>
        <v>5759.1495000000004</v>
      </c>
      <c r="BB3" s="460">
        <f>+'Cuadro Resumen'!D213</f>
        <v>5307.4515000000001</v>
      </c>
      <c r="BC3" s="460">
        <f>+'Cuadro Resumen'!E213</f>
        <v>6775.47</v>
      </c>
      <c r="BD3" s="460">
        <f>+'Cuadro Resumen'!F213</f>
        <v>6323.7719999999999</v>
      </c>
      <c r="BE3" s="460">
        <f>+'Cuadro Resumen'!C214</f>
        <v>5081.6025</v>
      </c>
      <c r="BF3" s="460">
        <f>+'Cuadro Resumen'!D214</f>
        <v>4629.9045000000006</v>
      </c>
      <c r="BG3" s="460">
        <f>+'Cuadro Resumen'!E214</f>
        <v>6097.9230000000007</v>
      </c>
      <c r="BH3" s="460">
        <f>+'Cuadro Resumen'!F214</f>
        <v>5646.2250000000004</v>
      </c>
      <c r="BI3" s="460">
        <f>+'Cuadro Resumen'!C215</f>
        <v>4404.0555000000004</v>
      </c>
      <c r="BJ3" s="460">
        <f>+'Cuadro Resumen'!D215</f>
        <v>4065.2820000000002</v>
      </c>
      <c r="BK3" s="460">
        <f>+'Cuadro Resumen'!E215</f>
        <v>5420.3760000000002</v>
      </c>
      <c r="BL3" s="460">
        <f>+'Cuadro Resumen'!F215</f>
        <v>4968.6779999999999</v>
      </c>
      <c r="BM3" s="460">
        <f>+'Cuadro Resumen'!C216</f>
        <v>3726.5085000000004</v>
      </c>
      <c r="BN3" s="460">
        <f>+'Cuadro Resumen'!D216</f>
        <v>3387.7350000000001</v>
      </c>
      <c r="BO3" s="460">
        <f>+'Cuadro Resumen'!E216</f>
        <v>4742.8290000000006</v>
      </c>
      <c r="BP3" s="460">
        <f>+'Cuadro Resumen'!F216</f>
        <v>4404.0555000000004</v>
      </c>
      <c r="BQ3" s="460">
        <f>+'Cuadro Resumen'!C217</f>
        <v>3274.8105</v>
      </c>
      <c r="BR3" s="460">
        <f>+'Cuadro Resumen'!D217</f>
        <v>3048.9615000000003</v>
      </c>
      <c r="BS3" s="460">
        <f>+'Cuadro Resumen'!E217</f>
        <v>4178.2065000000002</v>
      </c>
      <c r="BT3" s="460">
        <f>+'Cuadro Resumen'!F217</f>
        <v>3839.433</v>
      </c>
      <c r="BU3" s="461"/>
      <c r="BV3" s="461"/>
      <c r="BW3" s="461"/>
      <c r="BX3" s="461"/>
      <c r="BY3" s="461"/>
      <c r="BZ3" s="461"/>
      <c r="CA3" s="461"/>
      <c r="CB3" s="461"/>
      <c r="CC3" s="461"/>
      <c r="CD3" s="461"/>
      <c r="CE3" s="461"/>
      <c r="CF3" s="461"/>
      <c r="CG3" s="461"/>
      <c r="CH3" s="461"/>
      <c r="CI3" s="461"/>
      <c r="CJ3" s="461"/>
      <c r="CK3" s="461"/>
      <c r="CL3" s="461"/>
      <c r="CM3" s="461"/>
      <c r="CN3" s="461"/>
      <c r="CO3" s="461"/>
      <c r="CP3" s="461"/>
      <c r="CQ3" s="461"/>
      <c r="CR3" s="461"/>
      <c r="CS3" s="461"/>
      <c r="CT3" s="461"/>
      <c r="CU3" s="461"/>
      <c r="CV3" s="461"/>
      <c r="CW3" s="461"/>
      <c r="CX3" s="461"/>
      <c r="CY3" s="461"/>
      <c r="CZ3" s="461"/>
      <c r="DA3" s="461"/>
      <c r="DB3" s="461"/>
      <c r="DC3" s="461"/>
      <c r="DD3" s="461"/>
      <c r="DE3" s="461"/>
      <c r="DF3" s="461"/>
      <c r="DG3" s="461"/>
      <c r="DH3" s="461"/>
      <c r="DI3" s="461"/>
      <c r="DJ3" s="461"/>
      <c r="DK3" s="461"/>
      <c r="DL3" s="461"/>
      <c r="DM3" s="461"/>
      <c r="DN3" s="461"/>
      <c r="DO3" s="461"/>
      <c r="DP3" s="461"/>
      <c r="DQ3" s="461"/>
      <c r="DR3" s="461"/>
      <c r="DS3" s="461"/>
      <c r="DT3" s="461"/>
      <c r="DU3" s="461"/>
      <c r="DV3" s="461"/>
      <c r="DW3" s="461"/>
      <c r="DX3" s="461"/>
      <c r="DY3" s="461"/>
      <c r="DZ3" s="461"/>
      <c r="EA3" s="461"/>
      <c r="EB3" s="461"/>
      <c r="EC3" s="461"/>
      <c r="ED3" s="461"/>
      <c r="EE3" s="461"/>
      <c r="EF3" s="461"/>
      <c r="EG3" s="461"/>
      <c r="EH3" s="461"/>
      <c r="EI3" s="461"/>
      <c r="EJ3" s="461"/>
      <c r="EK3" s="461"/>
      <c r="EL3" s="461"/>
      <c r="EM3" s="461"/>
      <c r="EN3" s="461"/>
      <c r="EO3" s="461"/>
      <c r="EP3" s="461"/>
      <c r="EQ3" s="461"/>
      <c r="ER3" s="461"/>
      <c r="ES3" s="461"/>
      <c r="ET3" s="461"/>
      <c r="EU3" s="461"/>
      <c r="EV3" s="461"/>
      <c r="EW3" s="461"/>
      <c r="EX3" s="461"/>
      <c r="EY3" s="461"/>
      <c r="EZ3" s="461"/>
      <c r="FA3" s="461"/>
      <c r="FB3" s="461"/>
      <c r="FC3" s="461"/>
      <c r="FD3" s="461"/>
      <c r="FE3" s="461"/>
      <c r="FF3" s="461"/>
      <c r="FG3" s="461"/>
      <c r="FH3" s="461"/>
      <c r="FI3" s="461"/>
      <c r="FJ3" s="461"/>
      <c r="FK3" s="461"/>
      <c r="FL3" s="461"/>
      <c r="FM3" s="461"/>
      <c r="FN3" s="461"/>
      <c r="FO3" s="461"/>
      <c r="FP3" s="461"/>
      <c r="FQ3" s="461"/>
      <c r="FR3" s="461"/>
      <c r="FS3" s="461"/>
      <c r="FT3" s="461"/>
      <c r="FU3" s="461"/>
      <c r="FV3" s="461"/>
      <c r="FW3" s="461"/>
      <c r="FX3" s="461"/>
      <c r="FY3" s="461"/>
      <c r="FZ3" s="461"/>
      <c r="GA3" s="461"/>
      <c r="GB3" s="461"/>
      <c r="GC3" s="461"/>
      <c r="GD3" s="461"/>
      <c r="GE3" s="461"/>
      <c r="GF3" s="461"/>
      <c r="GG3" s="461"/>
      <c r="GH3" s="461"/>
      <c r="GI3" s="461"/>
      <c r="GJ3" s="461"/>
      <c r="GK3" s="461"/>
      <c r="GL3" s="461"/>
      <c r="GM3" s="461"/>
      <c r="GN3" s="461"/>
      <c r="GO3" s="461"/>
      <c r="GP3" s="461"/>
      <c r="GQ3" s="461"/>
      <c r="GR3" s="461"/>
      <c r="GS3" s="461"/>
      <c r="GT3" s="461"/>
      <c r="GU3" s="461"/>
      <c r="GV3" s="461"/>
      <c r="GW3" s="461"/>
      <c r="GX3" s="461"/>
      <c r="GY3" s="461"/>
      <c r="GZ3" s="461"/>
      <c r="HA3" s="461"/>
      <c r="HB3" s="461"/>
      <c r="HC3" s="461"/>
      <c r="HD3" s="461"/>
      <c r="HE3" s="461"/>
      <c r="HF3" s="461"/>
      <c r="HG3" s="461"/>
      <c r="HH3" s="461"/>
      <c r="HI3" s="461"/>
      <c r="HJ3" s="461"/>
      <c r="HK3" s="461"/>
      <c r="HL3" s="461"/>
      <c r="HM3" s="461"/>
      <c r="HN3" s="461"/>
      <c r="HO3" s="461"/>
      <c r="HP3" s="461"/>
      <c r="HQ3" s="461"/>
      <c r="HR3" s="461"/>
      <c r="HS3" s="461"/>
      <c r="HT3" s="461"/>
      <c r="HU3" s="461"/>
      <c r="HV3" s="461"/>
      <c r="HW3" s="461"/>
      <c r="HX3" s="461"/>
      <c r="HY3" s="461"/>
      <c r="HZ3" s="461"/>
      <c r="IA3" s="461"/>
      <c r="IB3" s="461"/>
      <c r="IC3" s="461"/>
      <c r="ID3" s="461"/>
      <c r="IE3" s="461"/>
      <c r="IF3" s="461"/>
      <c r="IG3" s="461"/>
      <c r="IH3" s="461"/>
      <c r="II3" s="461"/>
      <c r="IJ3" s="461"/>
      <c r="IK3" s="461"/>
      <c r="IL3" s="461"/>
      <c r="IM3" s="461"/>
      <c r="IN3" s="461"/>
      <c r="IO3" s="461"/>
      <c r="IP3" s="461"/>
      <c r="IQ3" s="461"/>
      <c r="IR3" s="461"/>
      <c r="IS3" s="461"/>
      <c r="IT3" s="461"/>
      <c r="IU3" s="461"/>
      <c r="IV3" s="461"/>
    </row>
    <row r="4" spans="1:256" ht="15.75" thickBot="1"/>
    <row r="5" spans="1:256" ht="53.25" thickBot="1">
      <c r="C5" s="87" t="s">
        <v>384</v>
      </c>
      <c r="D5" s="198">
        <f>SUMIF(C:C,$C$10,D:D)</f>
        <v>87079</v>
      </c>
    </row>
    <row r="6" spans="1:256">
      <c r="C6" s="107"/>
      <c r="D6" s="107"/>
      <c r="E6" s="107"/>
      <c r="F6" s="107"/>
      <c r="G6" s="78"/>
      <c r="H6" s="107"/>
      <c r="I6" s="107"/>
    </row>
    <row r="7" spans="1:256">
      <c r="C7" s="107"/>
      <c r="D7" s="107"/>
      <c r="E7" s="107"/>
      <c r="F7" s="107"/>
      <c r="G7" s="78"/>
      <c r="H7" s="107"/>
      <c r="I7" s="107"/>
    </row>
    <row r="8" spans="1:256">
      <c r="C8" s="107"/>
      <c r="D8" s="107"/>
      <c r="E8" s="107"/>
      <c r="F8" s="107"/>
      <c r="G8" s="78"/>
      <c r="H8" s="107"/>
      <c r="I8" s="107"/>
    </row>
    <row r="9" spans="1:256" ht="15.75" thickBot="1">
      <c r="C9" s="107"/>
      <c r="D9" s="107"/>
      <c r="E9" s="107"/>
      <c r="F9" s="107"/>
      <c r="G9" s="78"/>
      <c r="H9" s="107"/>
      <c r="I9" s="107"/>
      <c r="K9" s="176"/>
    </row>
    <row r="10" spans="1:256" ht="15.75" thickBot="1">
      <c r="C10" s="157" t="s">
        <v>53</v>
      </c>
      <c r="D10" s="371">
        <f>SUM(F17:F51)</f>
        <v>16000</v>
      </c>
      <c r="F10" s="70"/>
      <c r="G10" s="79"/>
      <c r="H10" s="70"/>
      <c r="I10" s="70"/>
    </row>
    <row r="11" spans="1:256">
      <c r="B11" s="93"/>
      <c r="C11" s="70"/>
      <c r="D11" s="31"/>
      <c r="E11" s="93"/>
      <c r="F11" s="93"/>
      <c r="G11" s="93"/>
      <c r="H11" s="76"/>
      <c r="I11" s="76"/>
      <c r="J11" s="76"/>
      <c r="K11" s="112"/>
    </row>
    <row r="12" spans="1:256">
      <c r="B12" s="93"/>
      <c r="C12" s="70"/>
      <c r="D12" s="31"/>
      <c r="E12" s="93"/>
      <c r="F12" s="93"/>
      <c r="G12" s="93"/>
      <c r="H12" s="76"/>
      <c r="I12" s="76"/>
      <c r="J12" s="76"/>
      <c r="K12" s="112"/>
    </row>
    <row r="13" spans="1:256" ht="15.75">
      <c r="B13" s="93"/>
      <c r="C13" s="202" t="s">
        <v>391</v>
      </c>
      <c r="D13" s="368" t="s">
        <v>1717</v>
      </c>
      <c r="E13" s="93"/>
      <c r="F13" s="93"/>
      <c r="G13" s="93"/>
      <c r="H13" s="76"/>
      <c r="I13" s="76"/>
      <c r="J13" s="76"/>
      <c r="K13" s="112"/>
    </row>
    <row r="14" spans="1:256" ht="18.75">
      <c r="B14" s="93"/>
      <c r="C14" s="210" t="e">
        <f>#VALUE!</f>
        <v>#VALUE!</v>
      </c>
      <c r="D14" s="31"/>
      <c r="E14" s="93"/>
      <c r="F14" s="93"/>
      <c r="G14" s="93"/>
      <c r="H14" s="76"/>
      <c r="I14" s="76"/>
      <c r="J14" s="76"/>
      <c r="K14" s="112"/>
    </row>
    <row r="15" spans="1:256" ht="15.75" thickBot="1">
      <c r="F15" s="93"/>
      <c r="G15" s="76"/>
      <c r="H15" s="76"/>
      <c r="I15" s="76"/>
    </row>
    <row r="16" spans="1:256" ht="30.75" thickBot="1">
      <c r="C16" s="129" t="s">
        <v>44</v>
      </c>
      <c r="D16" s="129" t="s">
        <v>55</v>
      </c>
      <c r="E16" s="136" t="s">
        <v>57</v>
      </c>
      <c r="F16" s="135" t="s">
        <v>27</v>
      </c>
      <c r="G16" s="133" t="s">
        <v>130</v>
      </c>
      <c r="H16" s="136" t="s">
        <v>46</v>
      </c>
      <c r="I16" s="133" t="s">
        <v>131</v>
      </c>
      <c r="J16" s="133" t="s">
        <v>409</v>
      </c>
      <c r="K16" s="133" t="s">
        <v>410</v>
      </c>
    </row>
    <row r="17" spans="3:11">
      <c r="C17" s="141" t="s">
        <v>1748</v>
      </c>
      <c r="D17" s="158">
        <v>20</v>
      </c>
      <c r="E17" s="115">
        <v>800</v>
      </c>
      <c r="F17" s="97">
        <f>D17*E17</f>
        <v>16000</v>
      </c>
      <c r="G17" s="161" t="s">
        <v>128</v>
      </c>
      <c r="H17" s="142" t="s">
        <v>313</v>
      </c>
      <c r="I17" s="130" t="str">
        <f>VLOOKUP(H17,Presupuesto!$B$11:$C$565,2,0)</f>
        <v>ACABADOS Y TEXTILES</v>
      </c>
      <c r="J17" s="218" t="s">
        <v>1362</v>
      </c>
      <c r="K17" s="98" t="s">
        <v>396</v>
      </c>
    </row>
    <row r="18" spans="3:11" hidden="1">
      <c r="C18" s="141"/>
      <c r="D18" s="158"/>
      <c r="E18" s="123"/>
      <c r="F18" s="97">
        <f t="shared" ref="F18:F24" si="0">D18*E18</f>
        <v>0</v>
      </c>
      <c r="G18" s="161"/>
      <c r="H18" s="142"/>
      <c r="I18" s="130" t="e">
        <f>VLOOKUP(H18,Presupuesto!$B$11:$C$565,2,0)</f>
        <v>#N/A</v>
      </c>
      <c r="J18" s="98" t="str">
        <f t="shared" ref="J18:J51" si="1">$J$17</f>
        <v>Gestión Administrativa y  financiera en apoyo al Desarrollo Académico</v>
      </c>
      <c r="K18" s="98" t="s">
        <v>411</v>
      </c>
    </row>
    <row r="19" spans="3:11" hidden="1">
      <c r="C19" s="141"/>
      <c r="D19" s="158"/>
      <c r="E19" s="123"/>
      <c r="F19" s="97">
        <f t="shared" si="0"/>
        <v>0</v>
      </c>
      <c r="G19" s="161"/>
      <c r="H19" s="142"/>
      <c r="I19" s="130" t="e">
        <f>VLOOKUP(H19,Presupuesto!$B$11:$C$565,2,0)</f>
        <v>#N/A</v>
      </c>
      <c r="J19" s="98" t="str">
        <f t="shared" si="1"/>
        <v>Gestión Administrativa y  financiera en apoyo al Desarrollo Académico</v>
      </c>
      <c r="K19" s="98" t="s">
        <v>411</v>
      </c>
    </row>
    <row r="20" spans="3:11" hidden="1">
      <c r="C20" s="141"/>
      <c r="D20" s="158"/>
      <c r="E20" s="123"/>
      <c r="F20" s="97">
        <f t="shared" si="0"/>
        <v>0</v>
      </c>
      <c r="G20" s="161"/>
      <c r="H20" s="142"/>
      <c r="I20" s="130" t="e">
        <f>VLOOKUP(H20,Presupuesto!$B$11:$C$565,2,0)</f>
        <v>#N/A</v>
      </c>
      <c r="J20" s="98" t="str">
        <f t="shared" si="1"/>
        <v>Gestión Administrativa y  financiera en apoyo al Desarrollo Académico</v>
      </c>
      <c r="K20" s="98" t="s">
        <v>411</v>
      </c>
    </row>
    <row r="21" spans="3:11" hidden="1">
      <c r="C21" s="141"/>
      <c r="D21" s="158"/>
      <c r="E21" s="123"/>
      <c r="F21" s="97">
        <f t="shared" si="0"/>
        <v>0</v>
      </c>
      <c r="G21" s="161"/>
      <c r="H21" s="142"/>
      <c r="I21" s="130" t="e">
        <f>VLOOKUP(H21,Presupuesto!$B$11:$C$565,2,0)</f>
        <v>#N/A</v>
      </c>
      <c r="J21" s="98" t="str">
        <f t="shared" si="1"/>
        <v>Gestión Administrativa y  financiera en apoyo al Desarrollo Académico</v>
      </c>
      <c r="K21" s="98" t="s">
        <v>411</v>
      </c>
    </row>
    <row r="22" spans="3:11" hidden="1">
      <c r="C22" s="141"/>
      <c r="D22" s="158"/>
      <c r="E22" s="123"/>
      <c r="F22" s="97">
        <f t="shared" si="0"/>
        <v>0</v>
      </c>
      <c r="G22" s="161"/>
      <c r="H22" s="142"/>
      <c r="I22" s="130" t="e">
        <f>VLOOKUP(H22,Presupuesto!$B$11:$C$565,2,0)</f>
        <v>#N/A</v>
      </c>
      <c r="J22" s="98" t="str">
        <f t="shared" si="1"/>
        <v>Gestión Administrativa y  financiera en apoyo al Desarrollo Académico</v>
      </c>
      <c r="K22" s="98" t="s">
        <v>400</v>
      </c>
    </row>
    <row r="23" spans="3:11" hidden="1">
      <c r="C23" s="141"/>
      <c r="D23" s="158"/>
      <c r="E23" s="123"/>
      <c r="F23" s="97">
        <f t="shared" si="0"/>
        <v>0</v>
      </c>
      <c r="G23" s="161"/>
      <c r="H23" s="142"/>
      <c r="I23" s="130" t="e">
        <f>VLOOKUP(H23,Presupuesto!$B$11:$C$565,2,0)</f>
        <v>#N/A</v>
      </c>
      <c r="J23" s="98" t="str">
        <f t="shared" si="1"/>
        <v>Gestión Administrativa y  financiera en apoyo al Desarrollo Académico</v>
      </c>
      <c r="K23" s="98" t="s">
        <v>411</v>
      </c>
    </row>
    <row r="24" spans="3:11" hidden="1">
      <c r="C24" s="141"/>
      <c r="D24" s="158"/>
      <c r="E24" s="123"/>
      <c r="F24" s="97">
        <f t="shared" si="0"/>
        <v>0</v>
      </c>
      <c r="G24" s="161"/>
      <c r="H24" s="142"/>
      <c r="I24" s="130" t="e">
        <f>VLOOKUP(H24,Presupuesto!$B$11:$C$565,2,0)</f>
        <v>#N/A</v>
      </c>
      <c r="J24" s="98" t="str">
        <f t="shared" si="1"/>
        <v>Gestión Administrativa y  financiera en apoyo al Desarrollo Académico</v>
      </c>
      <c r="K24" s="98" t="s">
        <v>411</v>
      </c>
    </row>
    <row r="25" spans="3:11" hidden="1">
      <c r="C25" s="141"/>
      <c r="D25" s="158"/>
      <c r="E25" s="123"/>
      <c r="F25" s="97">
        <f t="shared" ref="F25:F51" si="2">D25*E25</f>
        <v>0</v>
      </c>
      <c r="G25" s="161"/>
      <c r="H25" s="142"/>
      <c r="I25" s="130" t="e">
        <f>VLOOKUP(H25,Presupuesto!$B$11:$C$565,2,0)</f>
        <v>#N/A</v>
      </c>
      <c r="J25" s="98" t="str">
        <f t="shared" si="1"/>
        <v>Gestión Administrativa y  financiera en apoyo al Desarrollo Académico</v>
      </c>
      <c r="K25" s="98" t="s">
        <v>411</v>
      </c>
    </row>
    <row r="26" spans="3:11" hidden="1">
      <c r="C26" s="141"/>
      <c r="D26" s="158"/>
      <c r="E26" s="123"/>
      <c r="F26" s="97">
        <f t="shared" si="2"/>
        <v>0</v>
      </c>
      <c r="G26" s="161"/>
      <c r="H26" s="142"/>
      <c r="I26" s="130" t="e">
        <f>VLOOKUP(H26,Presupuesto!$B$11:$C$565,2,0)</f>
        <v>#N/A</v>
      </c>
      <c r="J26" s="98" t="str">
        <f t="shared" si="1"/>
        <v>Gestión Administrativa y  financiera en apoyo al Desarrollo Académico</v>
      </c>
      <c r="K26" s="98" t="s">
        <v>411</v>
      </c>
    </row>
    <row r="27" spans="3:11" hidden="1">
      <c r="C27" s="141"/>
      <c r="D27" s="158"/>
      <c r="E27" s="123"/>
      <c r="F27" s="97">
        <f t="shared" si="2"/>
        <v>0</v>
      </c>
      <c r="G27" s="161"/>
      <c r="H27" s="142"/>
      <c r="I27" s="130" t="e">
        <f>VLOOKUP(H27,Presupuesto!$B$11:$C$565,2,0)</f>
        <v>#N/A</v>
      </c>
      <c r="J27" s="98" t="str">
        <f t="shared" si="1"/>
        <v>Gestión Administrativa y  financiera en apoyo al Desarrollo Académico</v>
      </c>
      <c r="K27" s="98" t="s">
        <v>411</v>
      </c>
    </row>
    <row r="28" spans="3:11" hidden="1">
      <c r="C28" s="141"/>
      <c r="D28" s="158"/>
      <c r="E28" s="123"/>
      <c r="F28" s="97">
        <f t="shared" si="2"/>
        <v>0</v>
      </c>
      <c r="G28" s="161"/>
      <c r="H28" s="142"/>
      <c r="I28" s="130" t="e">
        <f>VLOOKUP(H28,Presupuesto!$B$11:$C$565,2,0)</f>
        <v>#N/A</v>
      </c>
      <c r="J28" s="98" t="str">
        <f t="shared" si="1"/>
        <v>Gestión Administrativa y  financiera en apoyo al Desarrollo Académico</v>
      </c>
      <c r="K28" s="98" t="s">
        <v>411</v>
      </c>
    </row>
    <row r="29" spans="3:11" hidden="1">
      <c r="C29" s="141"/>
      <c r="D29" s="158"/>
      <c r="E29" s="123"/>
      <c r="F29" s="97">
        <f t="shared" si="2"/>
        <v>0</v>
      </c>
      <c r="G29" s="161"/>
      <c r="H29" s="142"/>
      <c r="I29" s="130" t="e">
        <f>VLOOKUP(H29,Presupuesto!$B$11:$C$565,2,0)</f>
        <v>#N/A</v>
      </c>
      <c r="J29" s="98" t="str">
        <f t="shared" si="1"/>
        <v>Gestión Administrativa y  financiera en apoyo al Desarrollo Académico</v>
      </c>
      <c r="K29" s="98" t="s">
        <v>411</v>
      </c>
    </row>
    <row r="30" spans="3:11" hidden="1">
      <c r="C30" s="141"/>
      <c r="D30" s="158"/>
      <c r="E30" s="123"/>
      <c r="F30" s="97">
        <f t="shared" si="2"/>
        <v>0</v>
      </c>
      <c r="G30" s="161"/>
      <c r="H30" s="142"/>
      <c r="I30" s="130" t="e">
        <f>VLOOKUP(H30,Presupuesto!$B$11:$C$565,2,0)</f>
        <v>#N/A</v>
      </c>
      <c r="J30" s="98" t="str">
        <f t="shared" si="1"/>
        <v>Gestión Administrativa y  financiera en apoyo al Desarrollo Académico</v>
      </c>
      <c r="K30" s="98" t="s">
        <v>411</v>
      </c>
    </row>
    <row r="31" spans="3:11" hidden="1">
      <c r="C31" s="141"/>
      <c r="D31" s="158"/>
      <c r="E31" s="123"/>
      <c r="F31" s="97">
        <f t="shared" si="2"/>
        <v>0</v>
      </c>
      <c r="G31" s="161"/>
      <c r="H31" s="142"/>
      <c r="I31" s="130" t="e">
        <f>VLOOKUP(H31,Presupuesto!$B$11:$C$565,2,0)</f>
        <v>#N/A</v>
      </c>
      <c r="J31" s="98" t="str">
        <f t="shared" si="1"/>
        <v>Gestión Administrativa y  financiera en apoyo al Desarrollo Académico</v>
      </c>
      <c r="K31" s="98" t="s">
        <v>411</v>
      </c>
    </row>
    <row r="32" spans="3:11" hidden="1">
      <c r="C32" s="141"/>
      <c r="D32" s="158"/>
      <c r="E32" s="123"/>
      <c r="F32" s="97">
        <f t="shared" si="2"/>
        <v>0</v>
      </c>
      <c r="G32" s="161"/>
      <c r="H32" s="142"/>
      <c r="I32" s="130" t="e">
        <f>VLOOKUP(H32,Presupuesto!$B$11:$C$565,2,0)</f>
        <v>#N/A</v>
      </c>
      <c r="J32" s="98" t="str">
        <f t="shared" si="1"/>
        <v>Gestión Administrativa y  financiera en apoyo al Desarrollo Académico</v>
      </c>
      <c r="K32" s="98" t="s">
        <v>411</v>
      </c>
    </row>
    <row r="33" spans="3:11" hidden="1">
      <c r="C33" s="141"/>
      <c r="D33" s="158"/>
      <c r="E33" s="123"/>
      <c r="F33" s="97">
        <f t="shared" si="2"/>
        <v>0</v>
      </c>
      <c r="G33" s="161"/>
      <c r="H33" s="142"/>
      <c r="I33" s="130" t="e">
        <f>VLOOKUP(H33,Presupuesto!$B$11:$C$565,2,0)</f>
        <v>#N/A</v>
      </c>
      <c r="J33" s="98" t="str">
        <f t="shared" si="1"/>
        <v>Gestión Administrativa y  financiera en apoyo al Desarrollo Académico</v>
      </c>
      <c r="K33" s="98" t="s">
        <v>411</v>
      </c>
    </row>
    <row r="34" spans="3:11" hidden="1">
      <c r="C34" s="141"/>
      <c r="D34" s="158"/>
      <c r="E34" s="123"/>
      <c r="F34" s="97">
        <f t="shared" si="2"/>
        <v>0</v>
      </c>
      <c r="G34" s="161"/>
      <c r="H34" s="142"/>
      <c r="I34" s="130" t="e">
        <f>VLOOKUP(H34,Presupuesto!$B$11:$C$565,2,0)</f>
        <v>#N/A</v>
      </c>
      <c r="J34" s="98" t="str">
        <f t="shared" si="1"/>
        <v>Gestión Administrativa y  financiera en apoyo al Desarrollo Académico</v>
      </c>
      <c r="K34" s="98" t="s">
        <v>411</v>
      </c>
    </row>
    <row r="35" spans="3:11" hidden="1">
      <c r="C35" s="141"/>
      <c r="D35" s="158"/>
      <c r="E35" s="123"/>
      <c r="F35" s="97">
        <f t="shared" si="2"/>
        <v>0</v>
      </c>
      <c r="G35" s="161"/>
      <c r="H35" s="142"/>
      <c r="I35" s="130" t="e">
        <f>VLOOKUP(H35,Presupuesto!$B$11:$C$565,2,0)</f>
        <v>#N/A</v>
      </c>
      <c r="J35" s="98" t="str">
        <f t="shared" si="1"/>
        <v>Gestión Administrativa y  financiera en apoyo al Desarrollo Académico</v>
      </c>
      <c r="K35" s="98" t="s">
        <v>411</v>
      </c>
    </row>
    <row r="36" spans="3:11" hidden="1">
      <c r="C36" s="141"/>
      <c r="D36" s="158"/>
      <c r="E36" s="123"/>
      <c r="F36" s="97">
        <f t="shared" si="2"/>
        <v>0</v>
      </c>
      <c r="G36" s="161"/>
      <c r="H36" s="142"/>
      <c r="I36" s="130" t="e">
        <f>VLOOKUP(H36,Presupuesto!$B$11:$C$565,2,0)</f>
        <v>#N/A</v>
      </c>
      <c r="J36" s="98" t="str">
        <f t="shared" si="1"/>
        <v>Gestión Administrativa y  financiera en apoyo al Desarrollo Académico</v>
      </c>
      <c r="K36" s="98" t="s">
        <v>411</v>
      </c>
    </row>
    <row r="37" spans="3:11" hidden="1">
      <c r="C37" s="141"/>
      <c r="D37" s="158"/>
      <c r="E37" s="123"/>
      <c r="F37" s="97">
        <f t="shared" si="2"/>
        <v>0</v>
      </c>
      <c r="G37" s="161"/>
      <c r="H37" s="142"/>
      <c r="I37" s="130" t="e">
        <f>VLOOKUP(H37,Presupuesto!$B$11:$C$565,2,0)</f>
        <v>#N/A</v>
      </c>
      <c r="J37" s="98" t="str">
        <f t="shared" si="1"/>
        <v>Gestión Administrativa y  financiera en apoyo al Desarrollo Académico</v>
      </c>
      <c r="K37" s="98" t="s">
        <v>411</v>
      </c>
    </row>
    <row r="38" spans="3:11" hidden="1">
      <c r="C38" s="141"/>
      <c r="D38" s="158"/>
      <c r="E38" s="123"/>
      <c r="F38" s="97">
        <f t="shared" si="2"/>
        <v>0</v>
      </c>
      <c r="G38" s="161"/>
      <c r="H38" s="142"/>
      <c r="I38" s="130" t="e">
        <f>VLOOKUP(H38,Presupuesto!$B$11:$C$565,2,0)</f>
        <v>#N/A</v>
      </c>
      <c r="J38" s="98" t="str">
        <f t="shared" si="1"/>
        <v>Gestión Administrativa y  financiera en apoyo al Desarrollo Académico</v>
      </c>
      <c r="K38" s="98" t="s">
        <v>411</v>
      </c>
    </row>
    <row r="39" spans="3:11" hidden="1">
      <c r="C39" s="143"/>
      <c r="D39" s="151"/>
      <c r="E39" s="118"/>
      <c r="F39" s="97">
        <f t="shared" ref="F39:F45" si="3">D39*E39</f>
        <v>0</v>
      </c>
      <c r="G39" s="161"/>
      <c r="H39" s="144"/>
      <c r="I39" s="130" t="e">
        <f>VLOOKUP(H39,Presupuesto!$B$11:$C$565,2,0)</f>
        <v>#N/A</v>
      </c>
      <c r="J39" s="98" t="str">
        <f t="shared" si="1"/>
        <v>Gestión Administrativa y  financiera en apoyo al Desarrollo Académico</v>
      </c>
      <c r="K39" s="98" t="s">
        <v>411</v>
      </c>
    </row>
    <row r="40" spans="3:11" hidden="1">
      <c r="C40" s="143"/>
      <c r="D40" s="151"/>
      <c r="E40" s="118"/>
      <c r="F40" s="97">
        <f t="shared" si="3"/>
        <v>0</v>
      </c>
      <c r="G40" s="161"/>
      <c r="H40" s="144"/>
      <c r="I40" s="130" t="e">
        <f>VLOOKUP(H40,Presupuesto!$B$11:$C$565,2,0)</f>
        <v>#N/A</v>
      </c>
      <c r="J40" s="98" t="str">
        <f t="shared" si="1"/>
        <v>Gestión Administrativa y  financiera en apoyo al Desarrollo Académico</v>
      </c>
      <c r="K40" s="98" t="s">
        <v>411</v>
      </c>
    </row>
    <row r="41" spans="3:11" hidden="1">
      <c r="C41" s="143"/>
      <c r="D41" s="151"/>
      <c r="E41" s="118"/>
      <c r="F41" s="97">
        <f t="shared" si="3"/>
        <v>0</v>
      </c>
      <c r="G41" s="161"/>
      <c r="H41" s="144"/>
      <c r="I41" s="130" t="e">
        <f>VLOOKUP(H41,Presupuesto!$B$11:$C$565,2,0)</f>
        <v>#N/A</v>
      </c>
      <c r="J41" s="98" t="str">
        <f t="shared" si="1"/>
        <v>Gestión Administrativa y  financiera en apoyo al Desarrollo Académico</v>
      </c>
      <c r="K41" s="98" t="s">
        <v>411</v>
      </c>
    </row>
    <row r="42" spans="3:11" hidden="1">
      <c r="C42" s="143"/>
      <c r="D42" s="151"/>
      <c r="E42" s="118"/>
      <c r="F42" s="97">
        <f t="shared" si="3"/>
        <v>0</v>
      </c>
      <c r="G42" s="161"/>
      <c r="H42" s="144"/>
      <c r="I42" s="130" t="e">
        <f>VLOOKUP(H42,Presupuesto!$B$11:$C$565,2,0)</f>
        <v>#N/A</v>
      </c>
      <c r="J42" s="98" t="str">
        <f t="shared" si="1"/>
        <v>Gestión Administrativa y  financiera en apoyo al Desarrollo Académico</v>
      </c>
      <c r="K42" s="98" t="s">
        <v>411</v>
      </c>
    </row>
    <row r="43" spans="3:11" hidden="1">
      <c r="C43" s="143"/>
      <c r="D43" s="151"/>
      <c r="E43" s="118"/>
      <c r="F43" s="97">
        <f t="shared" si="3"/>
        <v>0</v>
      </c>
      <c r="G43" s="161"/>
      <c r="H43" s="144"/>
      <c r="I43" s="130" t="e">
        <f>VLOOKUP(H43,Presupuesto!$B$11:$C$565,2,0)</f>
        <v>#N/A</v>
      </c>
      <c r="J43" s="98" t="str">
        <f t="shared" si="1"/>
        <v>Gestión Administrativa y  financiera en apoyo al Desarrollo Académico</v>
      </c>
      <c r="K43" s="98" t="s">
        <v>411</v>
      </c>
    </row>
    <row r="44" spans="3:11" hidden="1">
      <c r="C44" s="143"/>
      <c r="D44" s="151"/>
      <c r="E44" s="118"/>
      <c r="F44" s="97">
        <f t="shared" si="3"/>
        <v>0</v>
      </c>
      <c r="G44" s="161"/>
      <c r="H44" s="144"/>
      <c r="I44" s="130" t="e">
        <f>VLOOKUP(H44,Presupuesto!$B$11:$C$565,2,0)</f>
        <v>#N/A</v>
      </c>
      <c r="J44" s="98" t="str">
        <f t="shared" si="1"/>
        <v>Gestión Administrativa y  financiera en apoyo al Desarrollo Académico</v>
      </c>
      <c r="K44" s="98" t="s">
        <v>411</v>
      </c>
    </row>
    <row r="45" spans="3:11" hidden="1">
      <c r="C45" s="143"/>
      <c r="D45" s="151"/>
      <c r="E45" s="118"/>
      <c r="F45" s="97">
        <f t="shared" si="3"/>
        <v>0</v>
      </c>
      <c r="G45" s="161"/>
      <c r="H45" s="144"/>
      <c r="I45" s="130" t="e">
        <f>VLOOKUP(H45,Presupuesto!$B$11:$C$565,2,0)</f>
        <v>#N/A</v>
      </c>
      <c r="J45" s="98" t="str">
        <f t="shared" si="1"/>
        <v>Gestión Administrativa y  financiera en apoyo al Desarrollo Académico</v>
      </c>
      <c r="K45" s="98" t="s">
        <v>411</v>
      </c>
    </row>
    <row r="46" spans="3:11" hidden="1">
      <c r="C46" s="143"/>
      <c r="D46" s="151"/>
      <c r="E46" s="118"/>
      <c r="F46" s="97">
        <f t="shared" si="2"/>
        <v>0</v>
      </c>
      <c r="G46" s="161"/>
      <c r="H46" s="144"/>
      <c r="I46" s="130" t="e">
        <f>VLOOKUP(H46,Presupuesto!$B$11:$C$565,2,0)</f>
        <v>#N/A</v>
      </c>
      <c r="J46" s="98" t="str">
        <f t="shared" si="1"/>
        <v>Gestión Administrativa y  financiera en apoyo al Desarrollo Académico</v>
      </c>
      <c r="K46" s="98" t="s">
        <v>411</v>
      </c>
    </row>
    <row r="47" spans="3:11" hidden="1">
      <c r="C47" s="145"/>
      <c r="D47" s="151"/>
      <c r="E47" s="118"/>
      <c r="F47" s="97">
        <f t="shared" si="2"/>
        <v>0</v>
      </c>
      <c r="G47" s="161"/>
      <c r="H47" s="146"/>
      <c r="I47" s="130" t="e">
        <f>VLOOKUP(H47,Presupuesto!$B$11:$C$565,2,0)</f>
        <v>#N/A</v>
      </c>
      <c r="J47" s="98" t="str">
        <f t="shared" si="1"/>
        <v>Gestión Administrativa y  financiera en apoyo al Desarrollo Académico</v>
      </c>
      <c r="K47" s="98" t="s">
        <v>402</v>
      </c>
    </row>
    <row r="48" spans="3:11" hidden="1">
      <c r="C48" s="145"/>
      <c r="D48" s="151"/>
      <c r="E48" s="118"/>
      <c r="F48" s="97">
        <f t="shared" si="2"/>
        <v>0</v>
      </c>
      <c r="G48" s="161"/>
      <c r="H48" s="146"/>
      <c r="I48" s="130" t="e">
        <f>VLOOKUP(H48,Presupuesto!$B$11:$C$565,2,0)</f>
        <v>#N/A</v>
      </c>
      <c r="J48" s="98" t="str">
        <f t="shared" si="1"/>
        <v>Gestión Administrativa y  financiera en apoyo al Desarrollo Académico</v>
      </c>
      <c r="K48" s="98" t="s">
        <v>411</v>
      </c>
    </row>
    <row r="49" spans="3:11" hidden="1">
      <c r="C49" s="145"/>
      <c r="D49" s="151"/>
      <c r="E49" s="118"/>
      <c r="F49" s="97">
        <f t="shared" si="2"/>
        <v>0</v>
      </c>
      <c r="G49" s="161"/>
      <c r="H49" s="146"/>
      <c r="I49" s="130" t="e">
        <f>VLOOKUP(H49,Presupuesto!$B$11:$C$565,2,0)</f>
        <v>#N/A</v>
      </c>
      <c r="J49" s="98" t="str">
        <f t="shared" si="1"/>
        <v>Gestión Administrativa y  financiera en apoyo al Desarrollo Académico</v>
      </c>
      <c r="K49" s="98" t="s">
        <v>411</v>
      </c>
    </row>
    <row r="50" spans="3:11" hidden="1">
      <c r="C50" s="145"/>
      <c r="D50" s="151"/>
      <c r="E50" s="118"/>
      <c r="F50" s="97">
        <f t="shared" si="2"/>
        <v>0</v>
      </c>
      <c r="G50" s="161"/>
      <c r="H50" s="146"/>
      <c r="I50" s="130" t="e">
        <f>VLOOKUP(H50,Presupuesto!$B$11:$C$565,2,0)</f>
        <v>#N/A</v>
      </c>
      <c r="J50" s="98" t="str">
        <f t="shared" si="1"/>
        <v>Gestión Administrativa y  financiera en apoyo al Desarrollo Académico</v>
      </c>
      <c r="K50" s="98" t="s">
        <v>411</v>
      </c>
    </row>
    <row r="51" spans="3:11" ht="15.75" hidden="1" thickBot="1">
      <c r="C51" s="147"/>
      <c r="D51" s="159"/>
      <c r="E51" s="103"/>
      <c r="F51" s="105">
        <f t="shared" si="2"/>
        <v>0</v>
      </c>
      <c r="G51" s="162"/>
      <c r="H51" s="148"/>
      <c r="I51" s="132" t="e">
        <f>VLOOKUP(H51,Presupuesto!$B$11:$C$565,2,0)</f>
        <v>#N/A</v>
      </c>
      <c r="J51" s="106" t="str">
        <f t="shared" si="1"/>
        <v>Gestión Administrativa y  financiera en apoyo al Desarrollo Académico</v>
      </c>
      <c r="K51" s="124" t="s">
        <v>393</v>
      </c>
    </row>
    <row r="53" spans="3:11" ht="15.75" thickBot="1">
      <c r="F53" s="90"/>
      <c r="G53" s="89"/>
      <c r="H53" s="90"/>
      <c r="I53" s="90"/>
    </row>
    <row r="54" spans="3:11" ht="15.75" thickBot="1">
      <c r="C54" s="157" t="s">
        <v>53</v>
      </c>
      <c r="D54" s="371">
        <f>SUM(F61:F95)</f>
        <v>71079</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68" t="s">
        <v>1729</v>
      </c>
      <c r="E57" s="93"/>
      <c r="F57" s="93"/>
      <c r="G57" s="93"/>
      <c r="H57" s="76"/>
      <c r="I57" s="76"/>
      <c r="J57" s="76"/>
      <c r="K57" s="112"/>
    </row>
    <row r="58" spans="3:11" ht="18.75">
      <c r="C58" s="210"/>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130</v>
      </c>
      <c r="H60" s="136" t="s">
        <v>46</v>
      </c>
      <c r="I60" s="133" t="s">
        <v>131</v>
      </c>
      <c r="J60" s="133" t="s">
        <v>409</v>
      </c>
      <c r="K60" s="133" t="s">
        <v>410</v>
      </c>
    </row>
    <row r="61" spans="3:11">
      <c r="C61" s="220" t="s">
        <v>438</v>
      </c>
      <c r="D61" s="221"/>
      <c r="E61" s="219">
        <f>HLOOKUP(C61,$AG$2:$BT$3,2,0)</f>
        <v>620</v>
      </c>
      <c r="F61" s="97">
        <f t="shared" ref="F61:F95" si="4">D61*E61</f>
        <v>0</v>
      </c>
      <c r="G61" s="161"/>
      <c r="H61" s="142"/>
      <c r="I61" s="130" t="e">
        <f>VLOOKUP(H61,Presupuesto!$B$11:$C$565,2,0)</f>
        <v>#N/A</v>
      </c>
      <c r="J61" s="218" t="s">
        <v>1477</v>
      </c>
      <c r="K61" s="98" t="s">
        <v>393</v>
      </c>
    </row>
    <row r="62" spans="3:11">
      <c r="C62" s="141" t="s">
        <v>1749</v>
      </c>
      <c r="D62" s="158">
        <v>4</v>
      </c>
      <c r="E62" s="123">
        <v>12500</v>
      </c>
      <c r="F62" s="97">
        <f t="shared" si="4"/>
        <v>50000</v>
      </c>
      <c r="G62" s="161" t="s">
        <v>128</v>
      </c>
      <c r="H62" s="142" t="s">
        <v>318</v>
      </c>
      <c r="I62" s="130" t="str">
        <f>VLOOKUP(H62,[1]Presupuesto!$B$11:$C$565,2,0)</f>
        <v>ESPECIES Y TIMBRADOS Y VALORES (33700-00)</v>
      </c>
      <c r="J62" s="218" t="s">
        <v>1362</v>
      </c>
      <c r="K62" s="98" t="s">
        <v>411</v>
      </c>
    </row>
    <row r="63" spans="3:11">
      <c r="C63" s="141" t="s">
        <v>1750</v>
      </c>
      <c r="D63" s="158">
        <v>3</v>
      </c>
      <c r="E63" s="123">
        <v>4000</v>
      </c>
      <c r="F63" s="97">
        <f t="shared" si="4"/>
        <v>12000</v>
      </c>
      <c r="G63" s="161" t="s">
        <v>128</v>
      </c>
      <c r="H63" s="142" t="s">
        <v>680</v>
      </c>
      <c r="I63" s="130" t="str">
        <f>VLOOKUP(H63,[1]Presupuesto!$B$11:$C$565,2,0)</f>
        <v>MANTENIMIENTO Y REPARACION DE OTROS EQUIPOS</v>
      </c>
      <c r="J63" s="218" t="s">
        <v>1362</v>
      </c>
      <c r="K63" s="98" t="s">
        <v>411</v>
      </c>
    </row>
    <row r="64" spans="3:11">
      <c r="C64" s="141" t="s">
        <v>1751</v>
      </c>
      <c r="D64" s="158">
        <v>1</v>
      </c>
      <c r="E64" s="123">
        <v>2268</v>
      </c>
      <c r="F64" s="97">
        <f t="shared" si="4"/>
        <v>2268</v>
      </c>
      <c r="G64" s="161" t="s">
        <v>128</v>
      </c>
      <c r="H64" s="142" t="s">
        <v>290</v>
      </c>
      <c r="I64" s="130" t="str">
        <f>VLOOKUP(H64,[1]Presupuesto!$B$11:$C$565,2,0)</f>
        <v>OTROS SERVICIOS TECNICOS Y PROFESIONALES N.C. (24900-00)</v>
      </c>
      <c r="J64" s="218" t="s">
        <v>1362</v>
      </c>
      <c r="K64" s="98" t="s">
        <v>411</v>
      </c>
    </row>
    <row r="65" spans="3:11">
      <c r="C65" s="141" t="s">
        <v>1752</v>
      </c>
      <c r="D65" s="158">
        <v>1</v>
      </c>
      <c r="E65" s="123">
        <v>3614</v>
      </c>
      <c r="F65" s="97">
        <f t="shared" si="4"/>
        <v>3614</v>
      </c>
      <c r="G65" s="161" t="s">
        <v>128</v>
      </c>
      <c r="H65" s="142" t="s">
        <v>297</v>
      </c>
      <c r="I65" s="130" t="str">
        <f>VLOOKUP(H65,[1]Presupuesto!$B$11:$C$565,2,0)</f>
        <v>OTROS SERVICIOS COMERCIALES Y FINANCIEROS N.C.</v>
      </c>
      <c r="J65" s="218" t="s">
        <v>1362</v>
      </c>
      <c r="K65" s="98" t="s">
        <v>411</v>
      </c>
    </row>
    <row r="66" spans="3:11">
      <c r="C66" s="141" t="s">
        <v>939</v>
      </c>
      <c r="D66" s="158">
        <v>1</v>
      </c>
      <c r="E66" s="123">
        <v>3197</v>
      </c>
      <c r="F66" s="97">
        <f t="shared" si="4"/>
        <v>3197</v>
      </c>
      <c r="G66" s="161" t="s">
        <v>128</v>
      </c>
      <c r="H66" s="142" t="s">
        <v>938</v>
      </c>
      <c r="I66" s="130" t="str">
        <f>VLOOKUP(H66,[1]Presupuesto!$B$11:$C$565,2,0)</f>
        <v>ELEMENTOS DE LIMPIEZA</v>
      </c>
      <c r="J66" s="218" t="s">
        <v>1362</v>
      </c>
      <c r="K66" s="98" t="s">
        <v>395</v>
      </c>
    </row>
    <row r="67" spans="3:11" hidden="1">
      <c r="C67" s="141"/>
      <c r="D67" s="158"/>
      <c r="E67" s="123"/>
      <c r="F67" s="97">
        <f t="shared" si="4"/>
        <v>0</v>
      </c>
      <c r="G67" s="161"/>
      <c r="H67" s="142"/>
      <c r="I67" s="130" t="e">
        <f>VLOOKUP(H67,Presupuesto!$B$11:$C$565,2,0)</f>
        <v>#N/A</v>
      </c>
      <c r="J67" s="98" t="str">
        <f t="shared" ref="J67:J95" si="5">$J$61</f>
        <v>Desarrollo del Sistema de Educación Superior</v>
      </c>
      <c r="K67" s="98" t="s">
        <v>411</v>
      </c>
    </row>
    <row r="68" spans="3:11" hidden="1">
      <c r="C68" s="141"/>
      <c r="D68" s="158"/>
      <c r="E68" s="123"/>
      <c r="F68" s="97">
        <f t="shared" si="4"/>
        <v>0</v>
      </c>
      <c r="G68" s="161"/>
      <c r="H68" s="142"/>
      <c r="I68" s="130" t="e">
        <f>VLOOKUP(H68,Presupuesto!$B$11:$C$565,2,0)</f>
        <v>#N/A</v>
      </c>
      <c r="J68" s="98" t="str">
        <f t="shared" si="5"/>
        <v>Desarrollo del Sistema de Educación Superior</v>
      </c>
      <c r="K68" s="98" t="s">
        <v>411</v>
      </c>
    </row>
    <row r="69" spans="3:11" hidden="1">
      <c r="C69" s="141"/>
      <c r="D69" s="158"/>
      <c r="E69" s="123"/>
      <c r="F69" s="97">
        <f t="shared" si="4"/>
        <v>0</v>
      </c>
      <c r="G69" s="161"/>
      <c r="H69" s="142"/>
      <c r="I69" s="130" t="e">
        <f>VLOOKUP(H69,Presupuesto!$B$11:$C$565,2,0)</f>
        <v>#N/A</v>
      </c>
      <c r="J69" s="98" t="str">
        <f t="shared" si="5"/>
        <v>Desarrollo del Sistema de Educación Superior</v>
      </c>
      <c r="K69" s="98" t="s">
        <v>411</v>
      </c>
    </row>
    <row r="70" spans="3:11" hidden="1">
      <c r="C70" s="141"/>
      <c r="D70" s="158"/>
      <c r="E70" s="123"/>
      <c r="F70" s="97">
        <f t="shared" si="4"/>
        <v>0</v>
      </c>
      <c r="G70" s="161"/>
      <c r="H70" s="142"/>
      <c r="I70" s="130" t="e">
        <f>VLOOKUP(H70,Presupuesto!$B$11:$C$565,2,0)</f>
        <v>#N/A</v>
      </c>
      <c r="J70" s="98" t="str">
        <f t="shared" si="5"/>
        <v>Desarrollo del Sistema de Educación Superior</v>
      </c>
      <c r="K70" s="98" t="s">
        <v>411</v>
      </c>
    </row>
    <row r="71" spans="3:11" hidden="1">
      <c r="C71" s="141"/>
      <c r="D71" s="158"/>
      <c r="E71" s="123"/>
      <c r="F71" s="97">
        <f t="shared" si="4"/>
        <v>0</v>
      </c>
      <c r="G71" s="161"/>
      <c r="H71" s="142"/>
      <c r="I71" s="130" t="e">
        <f>VLOOKUP(H71,Presupuesto!$B$11:$C$565,2,0)</f>
        <v>#N/A</v>
      </c>
      <c r="J71" s="98" t="str">
        <f t="shared" si="5"/>
        <v>Desarrollo del Sistema de Educación Superior</v>
      </c>
      <c r="K71" s="98" t="s">
        <v>411</v>
      </c>
    </row>
    <row r="72" spans="3:11" hidden="1">
      <c r="C72" s="141"/>
      <c r="D72" s="158"/>
      <c r="E72" s="123"/>
      <c r="F72" s="97">
        <f t="shared" si="4"/>
        <v>0</v>
      </c>
      <c r="G72" s="161"/>
      <c r="H72" s="142"/>
      <c r="I72" s="130" t="e">
        <f>VLOOKUP(H72,Presupuesto!$B$11:$C$565,2,0)</f>
        <v>#N/A</v>
      </c>
      <c r="J72" s="98" t="str">
        <f t="shared" si="5"/>
        <v>Desarrollo del Sistema de Educación Superior</v>
      </c>
      <c r="K72" s="98" t="s">
        <v>411</v>
      </c>
    </row>
    <row r="73" spans="3:11" hidden="1">
      <c r="C73" s="141"/>
      <c r="D73" s="158"/>
      <c r="E73" s="123"/>
      <c r="F73" s="97">
        <f t="shared" si="4"/>
        <v>0</v>
      </c>
      <c r="G73" s="161"/>
      <c r="H73" s="142"/>
      <c r="I73" s="130" t="e">
        <f>VLOOKUP(H73,Presupuesto!$B$11:$C$565,2,0)</f>
        <v>#N/A</v>
      </c>
      <c r="J73" s="98" t="str">
        <f t="shared" si="5"/>
        <v>Desarrollo del Sistema de Educación Superior</v>
      </c>
      <c r="K73" s="98" t="s">
        <v>411</v>
      </c>
    </row>
    <row r="74" spans="3:11" hidden="1">
      <c r="C74" s="141"/>
      <c r="D74" s="158"/>
      <c r="E74" s="123"/>
      <c r="F74" s="97">
        <f t="shared" si="4"/>
        <v>0</v>
      </c>
      <c r="G74" s="161"/>
      <c r="H74" s="142"/>
      <c r="I74" s="130" t="e">
        <f>VLOOKUP(H74,Presupuesto!$B$11:$C$565,2,0)</f>
        <v>#N/A</v>
      </c>
      <c r="J74" s="98" t="str">
        <f t="shared" si="5"/>
        <v>Desarrollo del Sistema de Educación Superior</v>
      </c>
      <c r="K74" s="98" t="s">
        <v>411</v>
      </c>
    </row>
    <row r="75" spans="3:11" hidden="1">
      <c r="C75" s="141"/>
      <c r="D75" s="158"/>
      <c r="E75" s="123"/>
      <c r="F75" s="97">
        <f t="shared" si="4"/>
        <v>0</v>
      </c>
      <c r="G75" s="161"/>
      <c r="H75" s="142"/>
      <c r="I75" s="130" t="e">
        <f>VLOOKUP(H75,Presupuesto!$B$11:$C$565,2,0)</f>
        <v>#N/A</v>
      </c>
      <c r="J75" s="98" t="str">
        <f t="shared" si="5"/>
        <v>Desarrollo del Sistema de Educación Superior</v>
      </c>
      <c r="K75" s="98" t="s">
        <v>411</v>
      </c>
    </row>
    <row r="76" spans="3:11" hidden="1">
      <c r="C76" s="141"/>
      <c r="D76" s="158"/>
      <c r="E76" s="123"/>
      <c r="F76" s="97">
        <f t="shared" si="4"/>
        <v>0</v>
      </c>
      <c r="G76" s="161"/>
      <c r="H76" s="142"/>
      <c r="I76" s="130" t="e">
        <f>VLOOKUP(H76,Presupuesto!$B$11:$C$565,2,0)</f>
        <v>#N/A</v>
      </c>
      <c r="J76" s="98" t="str">
        <f t="shared" si="5"/>
        <v>Desarrollo del Sistema de Educación Superior</v>
      </c>
      <c r="K76" s="98" t="s">
        <v>411</v>
      </c>
    </row>
    <row r="77" spans="3:11" hidden="1">
      <c r="C77" s="141"/>
      <c r="D77" s="158"/>
      <c r="E77" s="123"/>
      <c r="F77" s="97">
        <f t="shared" si="4"/>
        <v>0</v>
      </c>
      <c r="G77" s="161"/>
      <c r="H77" s="142"/>
      <c r="I77" s="130" t="e">
        <f>VLOOKUP(H77,Presupuesto!$B$11:$C$565,2,0)</f>
        <v>#N/A</v>
      </c>
      <c r="J77" s="98" t="str">
        <f t="shared" si="5"/>
        <v>Desarrollo del Sistema de Educación Superior</v>
      </c>
      <c r="K77" s="98" t="s">
        <v>411</v>
      </c>
    </row>
    <row r="78" spans="3:11" hidden="1">
      <c r="C78" s="141"/>
      <c r="D78" s="158"/>
      <c r="E78" s="123"/>
      <c r="F78" s="97">
        <f t="shared" si="4"/>
        <v>0</v>
      </c>
      <c r="G78" s="161"/>
      <c r="H78" s="142"/>
      <c r="I78" s="130" t="e">
        <f>VLOOKUP(H78,Presupuesto!$B$11:$C$565,2,0)</f>
        <v>#N/A</v>
      </c>
      <c r="J78" s="98" t="str">
        <f t="shared" si="5"/>
        <v>Desarrollo del Sistema de Educación Superior</v>
      </c>
      <c r="K78" s="98" t="s">
        <v>411</v>
      </c>
    </row>
    <row r="79" spans="3:11" hidden="1">
      <c r="C79" s="141"/>
      <c r="D79" s="158"/>
      <c r="E79" s="123"/>
      <c r="F79" s="97">
        <f t="shared" si="4"/>
        <v>0</v>
      </c>
      <c r="G79" s="161"/>
      <c r="H79" s="142"/>
      <c r="I79" s="130" t="e">
        <f>VLOOKUP(H79,Presupuesto!$B$11:$C$565,2,0)</f>
        <v>#N/A</v>
      </c>
      <c r="J79" s="98" t="str">
        <f t="shared" si="5"/>
        <v>Desarrollo del Sistema de Educación Superior</v>
      </c>
      <c r="K79" s="98" t="s">
        <v>411</v>
      </c>
    </row>
    <row r="80" spans="3:11" hidden="1">
      <c r="C80" s="141"/>
      <c r="D80" s="158"/>
      <c r="E80" s="123"/>
      <c r="F80" s="97">
        <f t="shared" si="4"/>
        <v>0</v>
      </c>
      <c r="G80" s="161"/>
      <c r="H80" s="142"/>
      <c r="I80" s="130" t="e">
        <f>VLOOKUP(H80,Presupuesto!$B$11:$C$565,2,0)</f>
        <v>#N/A</v>
      </c>
      <c r="J80" s="98" t="str">
        <f t="shared" si="5"/>
        <v>Desarrollo del Sistema de Educación Superior</v>
      </c>
      <c r="K80" s="98" t="s">
        <v>411</v>
      </c>
    </row>
    <row r="81" spans="3:11" hidden="1">
      <c r="C81" s="141"/>
      <c r="D81" s="158"/>
      <c r="E81" s="123"/>
      <c r="F81" s="97">
        <f t="shared" si="4"/>
        <v>0</v>
      </c>
      <c r="G81" s="161"/>
      <c r="H81" s="142"/>
      <c r="I81" s="130" t="e">
        <f>VLOOKUP(H81,Presupuesto!$B$11:$C$565,2,0)</f>
        <v>#N/A</v>
      </c>
      <c r="J81" s="98" t="str">
        <f t="shared" si="5"/>
        <v>Desarrollo del Sistema de Educación Superior</v>
      </c>
      <c r="K81" s="98" t="s">
        <v>411</v>
      </c>
    </row>
    <row r="82" spans="3:11" hidden="1">
      <c r="C82" s="141"/>
      <c r="D82" s="158"/>
      <c r="E82" s="123"/>
      <c r="F82" s="97">
        <f t="shared" si="4"/>
        <v>0</v>
      </c>
      <c r="G82" s="161"/>
      <c r="H82" s="142"/>
      <c r="I82" s="130" t="e">
        <f>VLOOKUP(H82,Presupuesto!$B$11:$C$565,2,0)</f>
        <v>#N/A</v>
      </c>
      <c r="J82" s="98" t="str">
        <f t="shared" si="5"/>
        <v>Desarrollo del Sistema de Educación Superior</v>
      </c>
      <c r="K82" s="98" t="s">
        <v>411</v>
      </c>
    </row>
    <row r="83" spans="3:11" hidden="1">
      <c r="C83" s="143"/>
      <c r="D83" s="151"/>
      <c r="E83" s="118"/>
      <c r="F83" s="97">
        <f t="shared" si="4"/>
        <v>0</v>
      </c>
      <c r="G83" s="161"/>
      <c r="H83" s="144"/>
      <c r="I83" s="130" t="e">
        <f>VLOOKUP(H83,Presupuesto!$B$11:$C$565,2,0)</f>
        <v>#N/A</v>
      </c>
      <c r="J83" s="98" t="str">
        <f t="shared" si="5"/>
        <v>Desarrollo del Sistema de Educación Superior</v>
      </c>
      <c r="K83" s="98" t="s">
        <v>411</v>
      </c>
    </row>
    <row r="84" spans="3:11" hidden="1">
      <c r="C84" s="143"/>
      <c r="D84" s="151"/>
      <c r="E84" s="118"/>
      <c r="F84" s="97">
        <f t="shared" si="4"/>
        <v>0</v>
      </c>
      <c r="G84" s="161"/>
      <c r="H84" s="144"/>
      <c r="I84" s="130" t="e">
        <f>VLOOKUP(H84,Presupuesto!$B$11:$C$565,2,0)</f>
        <v>#N/A</v>
      </c>
      <c r="J84" s="98" t="str">
        <f t="shared" si="5"/>
        <v>Desarrollo del Sistema de Educación Superior</v>
      </c>
      <c r="K84" s="98" t="s">
        <v>411</v>
      </c>
    </row>
    <row r="85" spans="3:11" hidden="1">
      <c r="C85" s="143"/>
      <c r="D85" s="151"/>
      <c r="E85" s="118"/>
      <c r="F85" s="97">
        <f t="shared" si="4"/>
        <v>0</v>
      </c>
      <c r="G85" s="161"/>
      <c r="H85" s="144"/>
      <c r="I85" s="130" t="e">
        <f>VLOOKUP(H85,Presupuesto!$B$11:$C$565,2,0)</f>
        <v>#N/A</v>
      </c>
      <c r="J85" s="98" t="str">
        <f t="shared" si="5"/>
        <v>Desarrollo del Sistema de Educación Superior</v>
      </c>
      <c r="K85" s="98" t="s">
        <v>411</v>
      </c>
    </row>
    <row r="86" spans="3:11" hidden="1">
      <c r="C86" s="143"/>
      <c r="D86" s="151"/>
      <c r="E86" s="118"/>
      <c r="F86" s="97">
        <f t="shared" si="4"/>
        <v>0</v>
      </c>
      <c r="G86" s="161"/>
      <c r="H86" s="144"/>
      <c r="I86" s="130" t="e">
        <f>VLOOKUP(H86,Presupuesto!$B$11:$C$565,2,0)</f>
        <v>#N/A</v>
      </c>
      <c r="J86" s="98" t="str">
        <f t="shared" si="5"/>
        <v>Desarrollo del Sistema de Educación Superior</v>
      </c>
      <c r="K86" s="98" t="s">
        <v>411</v>
      </c>
    </row>
    <row r="87" spans="3:11" hidden="1">
      <c r="C87" s="143"/>
      <c r="D87" s="151"/>
      <c r="E87" s="118"/>
      <c r="F87" s="97">
        <f t="shared" si="4"/>
        <v>0</v>
      </c>
      <c r="G87" s="161"/>
      <c r="H87" s="144"/>
      <c r="I87" s="130" t="e">
        <f>VLOOKUP(H87,Presupuesto!$B$11:$C$565,2,0)</f>
        <v>#N/A</v>
      </c>
      <c r="J87" s="98" t="str">
        <f t="shared" si="5"/>
        <v>Desarrollo del Sistema de Educación Superior</v>
      </c>
      <c r="K87" s="98" t="s">
        <v>411</v>
      </c>
    </row>
    <row r="88" spans="3:11" hidden="1">
      <c r="C88" s="143"/>
      <c r="D88" s="151"/>
      <c r="E88" s="118"/>
      <c r="F88" s="97">
        <f t="shared" si="4"/>
        <v>0</v>
      </c>
      <c r="G88" s="161"/>
      <c r="H88" s="144"/>
      <c r="I88" s="130" t="e">
        <f>VLOOKUP(H88,Presupuesto!$B$11:$C$565,2,0)</f>
        <v>#N/A</v>
      </c>
      <c r="J88" s="98" t="str">
        <f t="shared" si="5"/>
        <v>Desarrollo del Sistema de Educación Superior</v>
      </c>
      <c r="K88" s="98" t="s">
        <v>411</v>
      </c>
    </row>
    <row r="89" spans="3:11" hidden="1">
      <c r="C89" s="143"/>
      <c r="D89" s="151"/>
      <c r="E89" s="118"/>
      <c r="F89" s="97">
        <f t="shared" si="4"/>
        <v>0</v>
      </c>
      <c r="G89" s="161"/>
      <c r="H89" s="144"/>
      <c r="I89" s="130" t="e">
        <f>VLOOKUP(H89,Presupuesto!$B$11:$C$565,2,0)</f>
        <v>#N/A</v>
      </c>
      <c r="J89" s="98" t="str">
        <f t="shared" si="5"/>
        <v>Desarrollo del Sistema de Educación Superior</v>
      </c>
      <c r="K89" s="98" t="s">
        <v>411</v>
      </c>
    </row>
    <row r="90" spans="3:11" hidden="1">
      <c r="C90" s="143"/>
      <c r="D90" s="151"/>
      <c r="E90" s="118"/>
      <c r="F90" s="97">
        <f t="shared" si="4"/>
        <v>0</v>
      </c>
      <c r="G90" s="161"/>
      <c r="H90" s="144"/>
      <c r="I90" s="130" t="e">
        <f>VLOOKUP(H90,Presupuesto!$B$11:$C$565,2,0)</f>
        <v>#N/A</v>
      </c>
      <c r="J90" s="98" t="str">
        <f t="shared" si="5"/>
        <v>Desarrollo del Sistema de Educación Superior</v>
      </c>
      <c r="K90" s="98" t="s">
        <v>411</v>
      </c>
    </row>
    <row r="91" spans="3:11" hidden="1">
      <c r="C91" s="145"/>
      <c r="D91" s="151"/>
      <c r="E91" s="118"/>
      <c r="F91" s="97">
        <f t="shared" si="4"/>
        <v>0</v>
      </c>
      <c r="G91" s="161"/>
      <c r="H91" s="146"/>
      <c r="I91" s="130" t="e">
        <f>VLOOKUP(H91,Presupuesto!$B$11:$C$565,2,0)</f>
        <v>#N/A</v>
      </c>
      <c r="J91" s="98" t="str">
        <f t="shared" si="5"/>
        <v>Desarrollo del Sistema de Educación Superior</v>
      </c>
      <c r="K91" s="98" t="s">
        <v>402</v>
      </c>
    </row>
    <row r="92" spans="3:11" hidden="1">
      <c r="C92" s="145"/>
      <c r="D92" s="151"/>
      <c r="E92" s="118"/>
      <c r="F92" s="97">
        <f t="shared" si="4"/>
        <v>0</v>
      </c>
      <c r="G92" s="161"/>
      <c r="H92" s="146"/>
      <c r="I92" s="130" t="e">
        <f>VLOOKUP(H92,Presupuesto!$B$11:$C$565,2,0)</f>
        <v>#N/A</v>
      </c>
      <c r="J92" s="98" t="str">
        <f t="shared" si="5"/>
        <v>Desarrollo del Sistema de Educación Superior</v>
      </c>
      <c r="K92" s="98" t="s">
        <v>411</v>
      </c>
    </row>
    <row r="93" spans="3:11" hidden="1">
      <c r="C93" s="145"/>
      <c r="D93" s="151"/>
      <c r="E93" s="118"/>
      <c r="F93" s="97">
        <f t="shared" si="4"/>
        <v>0</v>
      </c>
      <c r="G93" s="161"/>
      <c r="H93" s="146"/>
      <c r="I93" s="130" t="e">
        <f>VLOOKUP(H93,Presupuesto!$B$11:$C$565,2,0)</f>
        <v>#N/A</v>
      </c>
      <c r="J93" s="98" t="str">
        <f t="shared" si="5"/>
        <v>Desarrollo del Sistema de Educación Superior</v>
      </c>
      <c r="K93" s="98" t="s">
        <v>411</v>
      </c>
    </row>
    <row r="94" spans="3:11" hidden="1">
      <c r="C94" s="145"/>
      <c r="D94" s="151"/>
      <c r="E94" s="118"/>
      <c r="F94" s="97">
        <f t="shared" si="4"/>
        <v>0</v>
      </c>
      <c r="G94" s="161"/>
      <c r="H94" s="146"/>
      <c r="I94" s="130" t="e">
        <f>VLOOKUP(H94,Presupuesto!$B$11:$C$565,2,0)</f>
        <v>#N/A</v>
      </c>
      <c r="J94" s="98" t="str">
        <f t="shared" si="5"/>
        <v>Desarrollo del Sistema de Educación Superior</v>
      </c>
      <c r="K94" s="98" t="s">
        <v>411</v>
      </c>
    </row>
    <row r="95" spans="3:11" ht="15.75" hidden="1" thickBot="1">
      <c r="C95" s="147"/>
      <c r="D95" s="159"/>
      <c r="E95" s="103"/>
      <c r="F95" s="105">
        <f t="shared" si="4"/>
        <v>0</v>
      </c>
      <c r="G95" s="162"/>
      <c r="H95" s="148"/>
      <c r="I95" s="132" t="e">
        <f>VLOOKUP(H95,Presupuesto!$B$11:$C$565,2,0)</f>
        <v>#N/A</v>
      </c>
      <c r="J95" s="106" t="str">
        <f t="shared" si="5"/>
        <v>Desarrollo del Sistema de Educación Superior</v>
      </c>
      <c r="K95" s="124" t="s">
        <v>393</v>
      </c>
    </row>
    <row r="98" spans="3:11" ht="15.75" hidden="1" thickBot="1">
      <c r="C98" s="157" t="s">
        <v>53</v>
      </c>
      <c r="D98" s="371">
        <f>SUM(F105:F139)</f>
        <v>0</v>
      </c>
      <c r="F98" s="70"/>
      <c r="G98" s="79"/>
      <c r="H98" s="70"/>
      <c r="I98" s="70"/>
    </row>
    <row r="99" spans="3:11" hidden="1">
      <c r="C99" s="70"/>
      <c r="D99" s="31"/>
      <c r="E99" s="93"/>
      <c r="F99" s="93"/>
      <c r="G99" s="93"/>
      <c r="H99" s="76"/>
      <c r="I99" s="76"/>
      <c r="J99" s="76"/>
      <c r="K99" s="112"/>
    </row>
    <row r="100" spans="3:11" hidden="1">
      <c r="C100" s="70"/>
      <c r="D100" s="31"/>
      <c r="E100" s="93"/>
      <c r="F100" s="93"/>
      <c r="G100" s="93"/>
      <c r="H100" s="76"/>
      <c r="I100" s="76"/>
      <c r="J100" s="76"/>
      <c r="K100" s="112"/>
    </row>
    <row r="101" spans="3:11" ht="15.75" hidden="1">
      <c r="C101" s="202" t="s">
        <v>391</v>
      </c>
      <c r="D101" s="368"/>
      <c r="E101" s="93"/>
      <c r="F101" s="93"/>
      <c r="G101" s="93"/>
      <c r="H101" s="76"/>
      <c r="I101" s="76"/>
      <c r="J101" s="76"/>
      <c r="K101" s="112"/>
    </row>
    <row r="102" spans="3:11" ht="18.75" hidden="1">
      <c r="C102" s="210" t="e">
        <f>#VALUE!</f>
        <v>#VALUE!</v>
      </c>
      <c r="D102" s="404"/>
      <c r="E102" s="93"/>
      <c r="F102" s="93"/>
      <c r="G102" s="93"/>
      <c r="H102" s="76"/>
      <c r="I102" s="76"/>
      <c r="J102" s="76"/>
      <c r="K102" s="112"/>
    </row>
    <row r="103" spans="3:11" ht="15.75" hidden="1" thickBot="1">
      <c r="F103" s="93"/>
      <c r="G103" s="76"/>
      <c r="H103" s="76"/>
      <c r="I103" s="76"/>
    </row>
    <row r="104" spans="3:11" ht="30.75" hidden="1" thickBot="1">
      <c r="C104" s="129" t="s">
        <v>44</v>
      </c>
      <c r="D104" s="129" t="s">
        <v>55</v>
      </c>
      <c r="E104" s="136" t="s">
        <v>57</v>
      </c>
      <c r="F104" s="135" t="s">
        <v>27</v>
      </c>
      <c r="G104" s="133" t="s">
        <v>130</v>
      </c>
      <c r="H104" s="136" t="s">
        <v>46</v>
      </c>
      <c r="I104" s="133" t="s">
        <v>131</v>
      </c>
      <c r="J104" s="133" t="s">
        <v>409</v>
      </c>
      <c r="K104" s="133" t="s">
        <v>410</v>
      </c>
    </row>
    <row r="105" spans="3:11" hidden="1">
      <c r="C105" s="220" t="s">
        <v>438</v>
      </c>
      <c r="D105" s="221"/>
      <c r="E105" s="219">
        <f>HLOOKUP(C105,$AG$2:$BT$3,2,0)</f>
        <v>620</v>
      </c>
      <c r="F105" s="97">
        <f t="shared" ref="F105:F139" si="6">D105*E105</f>
        <v>0</v>
      </c>
      <c r="G105" s="161"/>
      <c r="H105" s="142"/>
      <c r="I105" s="130" t="e">
        <f>VLOOKUP(H105,Presupuesto!$B$11:$C$565,2,0)</f>
        <v>#N/A</v>
      </c>
      <c r="J105" s="218" t="s">
        <v>1477</v>
      </c>
      <c r="K105" s="98" t="s">
        <v>393</v>
      </c>
    </row>
    <row r="106" spans="3:11" hidden="1">
      <c r="C106" s="141"/>
      <c r="D106" s="158"/>
      <c r="E106" s="123"/>
      <c r="F106" s="97">
        <f t="shared" si="6"/>
        <v>0</v>
      </c>
      <c r="G106" s="161"/>
      <c r="H106" s="142"/>
      <c r="I106" s="130" t="e">
        <f>VLOOKUP(H106,Presupuesto!$B$11:$C$565,2,0)</f>
        <v>#N/A</v>
      </c>
      <c r="J106" s="98" t="str">
        <f>$J$105</f>
        <v>Desarrollo del Sistema de Educación Superior</v>
      </c>
      <c r="K106" s="98" t="s">
        <v>411</v>
      </c>
    </row>
    <row r="107" spans="3:11" hidden="1">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hidden="1">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hidden="1">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hidden="1">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hidden="1">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hidden="1">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hidden="1">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hidden="1">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hidden="1">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hidden="1">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hidden="1">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hidden="1">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hidden="1">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hidden="1">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hidden="1">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hidden="1">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hidden="1">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hidden="1">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hidden="1">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hidden="1">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hidden="1">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hidden="1">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hidden="1">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hidden="1">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hidden="1">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hidden="1">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hidden="1">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hidden="1">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hidden="1">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hidden="1">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hidden="1">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hidden="1">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hidden="1" thickBot="1">
      <c r="C139" s="147"/>
      <c r="D139" s="159"/>
      <c r="E139" s="103"/>
      <c r="F139" s="105">
        <f t="shared" si="6"/>
        <v>0</v>
      </c>
      <c r="G139" s="162"/>
      <c r="H139" s="148"/>
      <c r="I139" s="132" t="e">
        <f>VLOOKUP(H139,Presupuesto!$B$11:$C$565,2,0)</f>
        <v>#N/A</v>
      </c>
      <c r="J139" s="106" t="str">
        <f t="shared" si="7"/>
        <v>Desarrollo del Sistema de Educación Superior</v>
      </c>
      <c r="K139" s="124" t="s">
        <v>393</v>
      </c>
    </row>
    <row r="140" spans="3:11" hidden="1"/>
    <row r="141" spans="3:11" ht="15.75" hidden="1" thickBot="1">
      <c r="F141" s="90"/>
      <c r="G141" s="89"/>
      <c r="H141" s="90"/>
      <c r="I141" s="90"/>
    </row>
    <row r="142" spans="3:11" ht="15.75" hidden="1" thickBot="1">
      <c r="C142" s="157" t="s">
        <v>53</v>
      </c>
      <c r="D142" s="371">
        <f>SUM(F149:F183)</f>
        <v>0</v>
      </c>
      <c r="F142" s="70"/>
      <c r="G142" s="79"/>
      <c r="H142" s="70"/>
      <c r="I142" s="70"/>
    </row>
    <row r="143" spans="3:11" hidden="1">
      <c r="C143" s="70"/>
      <c r="D143" s="31"/>
      <c r="E143" s="93"/>
      <c r="F143" s="93"/>
      <c r="G143" s="93"/>
      <c r="H143" s="76"/>
      <c r="I143" s="76"/>
      <c r="J143" s="76"/>
      <c r="K143" s="112"/>
    </row>
    <row r="144" spans="3:11" hidden="1">
      <c r="C144" s="70"/>
      <c r="D144" s="31"/>
      <c r="E144" s="93"/>
      <c r="F144" s="93"/>
      <c r="G144" s="93"/>
      <c r="H144" s="76"/>
      <c r="I144" s="76"/>
      <c r="J144" s="76"/>
      <c r="K144" s="112"/>
    </row>
    <row r="145" spans="3:11" ht="15.75" hidden="1">
      <c r="C145" s="202" t="s">
        <v>391</v>
      </c>
      <c r="D145" s="368"/>
      <c r="E145" s="93"/>
      <c r="F145" s="93"/>
      <c r="G145" s="93"/>
      <c r="H145" s="76"/>
      <c r="I145" s="76"/>
      <c r="J145" s="76"/>
      <c r="K145" s="112"/>
    </row>
    <row r="146" spans="3:11" ht="18.75" hidden="1">
      <c r="C146" s="210" t="e">
        <f>#VALUE!</f>
        <v>#VALUE!</v>
      </c>
      <c r="D146" s="31"/>
      <c r="E146" s="93"/>
      <c r="F146" s="93"/>
      <c r="G146" s="93"/>
      <c r="H146" s="76"/>
      <c r="I146" s="76"/>
      <c r="J146" s="76"/>
      <c r="K146" s="112"/>
    </row>
    <row r="147" spans="3:11" ht="15.75" hidden="1" thickBot="1">
      <c r="F147" s="93"/>
      <c r="G147" s="76"/>
      <c r="H147" s="76"/>
      <c r="I147" s="76"/>
    </row>
    <row r="148" spans="3:11" ht="30.75" hidden="1" thickBot="1">
      <c r="C148" s="129" t="s">
        <v>44</v>
      </c>
      <c r="D148" s="129" t="s">
        <v>55</v>
      </c>
      <c r="E148" s="136" t="s">
        <v>57</v>
      </c>
      <c r="F148" s="135" t="s">
        <v>27</v>
      </c>
      <c r="G148" s="133" t="s">
        <v>130</v>
      </c>
      <c r="H148" s="136" t="s">
        <v>46</v>
      </c>
      <c r="I148" s="133" t="s">
        <v>131</v>
      </c>
      <c r="J148" s="133" t="s">
        <v>409</v>
      </c>
      <c r="K148" s="133" t="s">
        <v>410</v>
      </c>
    </row>
    <row r="149" spans="3:11" hidden="1">
      <c r="C149" s="220" t="s">
        <v>438</v>
      </c>
      <c r="D149" s="221"/>
      <c r="E149" s="219">
        <f>HLOOKUP(C149,$AG$2:$BT$3,2,0)</f>
        <v>620</v>
      </c>
      <c r="F149" s="97">
        <f t="shared" ref="F149:F183" si="8">D149*E149</f>
        <v>0</v>
      </c>
      <c r="G149" s="161"/>
      <c r="H149" s="142"/>
      <c r="I149" s="130" t="e">
        <f>VLOOKUP(H149,Presupuesto!$B$11:$C$565,2,0)</f>
        <v>#N/A</v>
      </c>
      <c r="J149" s="218" t="s">
        <v>1477</v>
      </c>
      <c r="K149" s="98" t="s">
        <v>393</v>
      </c>
    </row>
    <row r="150" spans="3:11" hidden="1">
      <c r="C150" s="141"/>
      <c r="D150" s="158"/>
      <c r="E150" s="123"/>
      <c r="F150" s="97">
        <f t="shared" si="8"/>
        <v>0</v>
      </c>
      <c r="G150" s="161"/>
      <c r="H150" s="142"/>
      <c r="I150" s="130" t="e">
        <f>VLOOKUP(H150,Presupuesto!$B$11:$C$565,2,0)</f>
        <v>#N/A</v>
      </c>
      <c r="J150" s="98" t="str">
        <f>$J$149</f>
        <v>Desarrollo del Sistema de Educación Superior</v>
      </c>
      <c r="K150" s="98" t="s">
        <v>411</v>
      </c>
    </row>
    <row r="151" spans="3:11" hidden="1">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hidden="1">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hidden="1">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hidden="1">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hidden="1">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hidden="1">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hidden="1">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hidden="1">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hidden="1">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hidden="1">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hidden="1">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hidden="1">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hidden="1">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hidden="1">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hidden="1">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hidden="1">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hidden="1">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hidden="1">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hidden="1">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hidden="1">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hidden="1">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hidden="1">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hidden="1">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hidden="1">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hidden="1">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hidden="1">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hidden="1">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hidden="1">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hidden="1">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hidden="1">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hidden="1">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hidden="1">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hidden="1" thickBot="1">
      <c r="C183" s="147"/>
      <c r="D183" s="159"/>
      <c r="E183" s="103"/>
      <c r="F183" s="105">
        <f t="shared" si="8"/>
        <v>0</v>
      </c>
      <c r="G183" s="162"/>
      <c r="H183" s="148"/>
      <c r="I183" s="132" t="e">
        <f>VLOOKUP(H183,Presupuesto!$B$11:$C$565,2,0)</f>
        <v>#N/A</v>
      </c>
      <c r="J183" s="106" t="str">
        <f t="shared" si="9"/>
        <v>Desarrollo del Sistema de Educación Superior</v>
      </c>
      <c r="K183" s="124" t="s">
        <v>393</v>
      </c>
    </row>
    <row r="184" spans="3:11" hidden="1"/>
    <row r="185" spans="3:11" ht="15.75" hidden="1" thickBot="1"/>
    <row r="186" spans="3:11" ht="15.75" hidden="1" thickBot="1">
      <c r="C186" s="157" t="s">
        <v>53</v>
      </c>
      <c r="D186" s="371">
        <f>SUM(F193:F227)</f>
        <v>0</v>
      </c>
      <c r="F186" s="70"/>
      <c r="G186" s="79"/>
      <c r="H186" s="70"/>
      <c r="I186" s="70"/>
    </row>
    <row r="187" spans="3:11" hidden="1">
      <c r="C187" s="70"/>
      <c r="D187" s="31"/>
      <c r="E187" s="93"/>
      <c r="F187" s="93"/>
      <c r="G187" s="93"/>
      <c r="H187" s="76"/>
      <c r="I187" s="76"/>
      <c r="J187" s="76"/>
      <c r="K187" s="112"/>
    </row>
    <row r="188" spans="3:11" hidden="1">
      <c r="C188" s="70"/>
      <c r="D188" s="31"/>
      <c r="E188" s="93"/>
      <c r="F188" s="93"/>
      <c r="G188" s="93"/>
      <c r="H188" s="76"/>
      <c r="I188" s="76"/>
      <c r="J188" s="76"/>
      <c r="K188" s="112"/>
    </row>
    <row r="189" spans="3:11" ht="15.75" hidden="1">
      <c r="C189" s="202" t="s">
        <v>391</v>
      </c>
      <c r="D189" s="368"/>
      <c r="E189" s="93"/>
      <c r="F189" s="93"/>
      <c r="G189" s="93"/>
      <c r="H189" s="76"/>
      <c r="I189" s="76"/>
      <c r="J189" s="76"/>
      <c r="K189" s="112"/>
    </row>
    <row r="190" spans="3:11" ht="18.75" hidden="1">
      <c r="C190" s="210" t="e">
        <f>#VALUE!</f>
        <v>#VALUE!</v>
      </c>
      <c r="D190" s="31"/>
      <c r="E190" s="93"/>
      <c r="F190" s="93"/>
      <c r="G190" s="93"/>
      <c r="H190" s="76"/>
      <c r="I190" s="76"/>
      <c r="J190" s="76"/>
      <c r="K190" s="112"/>
    </row>
    <row r="191" spans="3:11" ht="15.75" hidden="1" thickBot="1">
      <c r="F191" s="93"/>
      <c r="G191" s="76"/>
      <c r="H191" s="76"/>
      <c r="I191" s="76"/>
    </row>
    <row r="192" spans="3:11" ht="30.75" hidden="1" thickBot="1">
      <c r="C192" s="129" t="s">
        <v>44</v>
      </c>
      <c r="D192" s="129" t="s">
        <v>55</v>
      </c>
      <c r="E192" s="136" t="s">
        <v>57</v>
      </c>
      <c r="F192" s="135" t="s">
        <v>27</v>
      </c>
      <c r="G192" s="133" t="s">
        <v>130</v>
      </c>
      <c r="H192" s="136" t="s">
        <v>46</v>
      </c>
      <c r="I192" s="133" t="s">
        <v>131</v>
      </c>
      <c r="J192" s="133" t="s">
        <v>409</v>
      </c>
      <c r="K192" s="133" t="s">
        <v>410</v>
      </c>
    </row>
    <row r="193" spans="3:11" hidden="1">
      <c r="C193" s="220" t="s">
        <v>438</v>
      </c>
      <c r="D193" s="221"/>
      <c r="E193" s="219">
        <f>HLOOKUP(C193,$AG$2:$BT$3,2,0)</f>
        <v>620</v>
      </c>
      <c r="F193" s="97">
        <f t="shared" ref="F193:F227" si="10">D193*E193</f>
        <v>0</v>
      </c>
      <c r="G193" s="161"/>
      <c r="H193" s="142"/>
      <c r="I193" s="130" t="e">
        <f>VLOOKUP(H193,Presupuesto!$B$11:$C$565,2,0)</f>
        <v>#N/A</v>
      </c>
      <c r="J193" s="218" t="s">
        <v>1477</v>
      </c>
      <c r="K193" s="98" t="s">
        <v>393</v>
      </c>
    </row>
    <row r="194" spans="3:11" hidden="1">
      <c r="C194" s="141"/>
      <c r="D194" s="158"/>
      <c r="E194" s="123"/>
      <c r="F194" s="97">
        <f t="shared" si="10"/>
        <v>0</v>
      </c>
      <c r="G194" s="161"/>
      <c r="H194" s="142"/>
      <c r="I194" s="130" t="e">
        <f>VLOOKUP(H194,Presupuesto!$B$11:$C$565,2,0)</f>
        <v>#N/A</v>
      </c>
      <c r="J194" s="98" t="str">
        <f>$J$193</f>
        <v>Desarrollo del Sistema de Educación Superior</v>
      </c>
      <c r="K194" s="98" t="s">
        <v>411</v>
      </c>
    </row>
    <row r="195" spans="3:11" hidden="1">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hidden="1">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hidden="1">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hidden="1">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hidden="1">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hidden="1">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hidden="1">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hidden="1">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hidden="1">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hidden="1">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hidden="1">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hidden="1">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hidden="1">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hidden="1">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hidden="1">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hidden="1">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hidden="1">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hidden="1">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hidden="1">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hidden="1">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hidden="1">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hidden="1">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hidden="1">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hidden="1">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hidden="1">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hidden="1">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hidden="1">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hidden="1">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hidden="1">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hidden="1">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hidden="1">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hidden="1">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hidden="1" thickBot="1">
      <c r="C227" s="147"/>
      <c r="D227" s="159"/>
      <c r="E227" s="103"/>
      <c r="F227" s="105">
        <f t="shared" si="10"/>
        <v>0</v>
      </c>
      <c r="G227" s="162"/>
      <c r="H227" s="148"/>
      <c r="I227" s="132" t="e">
        <f>VLOOKUP(H227,Presupuesto!$B$11:$C$565,2,0)</f>
        <v>#N/A</v>
      </c>
      <c r="J227" s="106" t="str">
        <f t="shared" si="11"/>
        <v>Desarrollo del Sistema de Educación Superior</v>
      </c>
      <c r="K227" s="124" t="s">
        <v>393</v>
      </c>
    </row>
    <row r="228" spans="3:11" hidden="1"/>
    <row r="229" spans="3:11" ht="15.75" hidden="1" thickBot="1">
      <c r="F229" s="90"/>
      <c r="G229" s="89"/>
      <c r="H229" s="90"/>
      <c r="I229" s="90"/>
    </row>
    <row r="230" spans="3:11" ht="15.75" hidden="1" thickBot="1">
      <c r="C230" s="157" t="s">
        <v>53</v>
      </c>
      <c r="D230" s="371">
        <f>SUM(F237:F271)</f>
        <v>0</v>
      </c>
      <c r="F230" s="70"/>
      <c r="G230" s="79"/>
      <c r="H230" s="70"/>
      <c r="I230" s="70"/>
    </row>
    <row r="231" spans="3:11" hidden="1">
      <c r="C231" s="70"/>
      <c r="D231" s="31"/>
      <c r="E231" s="93"/>
      <c r="F231" s="93"/>
      <c r="G231" s="93"/>
      <c r="H231" s="76"/>
      <c r="I231" s="76"/>
      <c r="J231" s="76"/>
      <c r="K231" s="112"/>
    </row>
    <row r="232" spans="3:11" hidden="1">
      <c r="C232" s="70"/>
      <c r="D232" s="31"/>
      <c r="E232" s="93"/>
      <c r="F232" s="93"/>
      <c r="G232" s="93"/>
      <c r="H232" s="76"/>
      <c r="I232" s="76"/>
      <c r="J232" s="76"/>
      <c r="K232" s="112"/>
    </row>
    <row r="233" spans="3:11" ht="15.75" hidden="1">
      <c r="C233" s="202" t="s">
        <v>391</v>
      </c>
      <c r="D233" s="368"/>
      <c r="E233" s="93"/>
      <c r="F233" s="93"/>
      <c r="G233" s="93"/>
      <c r="H233" s="76"/>
      <c r="I233" s="76"/>
      <c r="J233" s="76"/>
      <c r="K233" s="112"/>
    </row>
    <row r="234" spans="3:11" ht="18.75" hidden="1">
      <c r="C234" s="210" t="e">
        <f>#VALUE!</f>
        <v>#VALUE!</v>
      </c>
      <c r="D234" s="31"/>
      <c r="E234" s="93"/>
      <c r="F234" s="93"/>
      <c r="G234" s="93"/>
      <c r="H234" s="76"/>
      <c r="I234" s="76"/>
      <c r="J234" s="76"/>
      <c r="K234" s="112"/>
    </row>
    <row r="235" spans="3:11" ht="15.75" hidden="1" thickBot="1">
      <c r="F235" s="93"/>
      <c r="G235" s="76"/>
      <c r="H235" s="76"/>
      <c r="I235" s="76"/>
    </row>
    <row r="236" spans="3:11" ht="30.75" hidden="1" thickBot="1">
      <c r="C236" s="129" t="s">
        <v>44</v>
      </c>
      <c r="D236" s="129" t="s">
        <v>55</v>
      </c>
      <c r="E236" s="136" t="s">
        <v>57</v>
      </c>
      <c r="F236" s="135" t="s">
        <v>27</v>
      </c>
      <c r="G236" s="133" t="s">
        <v>130</v>
      </c>
      <c r="H236" s="136" t="s">
        <v>46</v>
      </c>
      <c r="I236" s="133" t="s">
        <v>131</v>
      </c>
      <c r="J236" s="133" t="s">
        <v>409</v>
      </c>
      <c r="K236" s="133" t="s">
        <v>410</v>
      </c>
    </row>
    <row r="237" spans="3:11" hidden="1">
      <c r="C237" s="220" t="s">
        <v>438</v>
      </c>
      <c r="D237" s="221"/>
      <c r="E237" s="219">
        <f>HLOOKUP(C237,$AG$2:$BT$3,2,0)</f>
        <v>620</v>
      </c>
      <c r="F237" s="97">
        <f t="shared" ref="F237:F271" si="12">D237*E237</f>
        <v>0</v>
      </c>
      <c r="G237" s="161"/>
      <c r="H237" s="142"/>
      <c r="I237" s="130" t="e">
        <f>VLOOKUP(H237,Presupuesto!$B$11:$C$565,2,0)</f>
        <v>#N/A</v>
      </c>
      <c r="J237" s="218" t="s">
        <v>1477</v>
      </c>
      <c r="K237" s="98" t="s">
        <v>393</v>
      </c>
    </row>
    <row r="238" spans="3:11" hidden="1">
      <c r="C238" s="141"/>
      <c r="D238" s="158"/>
      <c r="E238" s="123"/>
      <c r="F238" s="97">
        <f t="shared" si="12"/>
        <v>0</v>
      </c>
      <c r="G238" s="161"/>
      <c r="H238" s="142"/>
      <c r="I238" s="130" t="e">
        <f>VLOOKUP(H238,Presupuesto!$B$11:$C$565,2,0)</f>
        <v>#N/A</v>
      </c>
      <c r="J238" s="98" t="str">
        <f>$J$237</f>
        <v>Desarrollo del Sistema de Educación Superior</v>
      </c>
      <c r="K238" s="98" t="s">
        <v>411</v>
      </c>
    </row>
    <row r="239" spans="3:11" hidden="1">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hidden="1">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hidden="1">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hidden="1">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hidden="1">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hidden="1">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hidden="1">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hidden="1">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hidden="1">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hidden="1">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hidden="1">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hidden="1">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hidden="1">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hidden="1">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hidden="1">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hidden="1">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hidden="1">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hidden="1">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hidden="1">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hidden="1">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hidden="1">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hidden="1">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hidden="1">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hidden="1">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hidden="1">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hidden="1">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hidden="1">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hidden="1">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hidden="1">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hidden="1">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hidden="1">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hidden="1">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hidden="1" thickBot="1">
      <c r="C271" s="147"/>
      <c r="D271" s="159"/>
      <c r="E271" s="103"/>
      <c r="F271" s="105">
        <f t="shared" si="12"/>
        <v>0</v>
      </c>
      <c r="G271" s="162"/>
      <c r="H271" s="148"/>
      <c r="I271" s="132" t="e">
        <f>VLOOKUP(H271,Presupuesto!$B$11:$C$565,2,0)</f>
        <v>#N/A</v>
      </c>
      <c r="J271" s="106" t="str">
        <f t="shared" si="13"/>
        <v>Desarrollo del Sistema de Educación Superior</v>
      </c>
      <c r="K271" s="124" t="s">
        <v>393</v>
      </c>
    </row>
    <row r="272" spans="3:11" hidden="1"/>
    <row r="273" spans="3:11" ht="15.75" hidden="1" thickBot="1"/>
    <row r="274" spans="3:11" ht="15.75" hidden="1" thickBot="1">
      <c r="C274" s="157" t="s">
        <v>53</v>
      </c>
      <c r="D274" s="371">
        <f>SUM(F281:F315)</f>
        <v>0</v>
      </c>
      <c r="F274" s="70"/>
      <c r="G274" s="79"/>
      <c r="H274" s="70"/>
      <c r="I274" s="70"/>
    </row>
    <row r="275" spans="3:11" hidden="1">
      <c r="C275" s="70"/>
      <c r="D275" s="31"/>
      <c r="E275" s="93"/>
      <c r="F275" s="93"/>
      <c r="G275" s="93"/>
      <c r="H275" s="76"/>
      <c r="I275" s="76"/>
      <c r="J275" s="76"/>
      <c r="K275" s="112"/>
    </row>
    <row r="276" spans="3:11" hidden="1">
      <c r="C276" s="70"/>
      <c r="D276" s="31"/>
      <c r="E276" s="93"/>
      <c r="F276" s="93"/>
      <c r="G276" s="93"/>
      <c r="H276" s="76"/>
      <c r="I276" s="76"/>
      <c r="J276" s="76"/>
      <c r="K276" s="112"/>
    </row>
    <row r="277" spans="3:11" ht="15.75" hidden="1">
      <c r="C277" s="202" t="s">
        <v>391</v>
      </c>
      <c r="D277" s="368"/>
      <c r="E277" s="93"/>
      <c r="F277" s="93"/>
      <c r="G277" s="93"/>
      <c r="H277" s="76"/>
      <c r="I277" s="76"/>
      <c r="J277" s="76"/>
      <c r="K277" s="112"/>
    </row>
    <row r="278" spans="3:11" ht="18.75" hidden="1">
      <c r="C278" s="210" t="e">
        <f>#VALUE!</f>
        <v>#VALUE!</v>
      </c>
      <c r="D278" s="31"/>
      <c r="E278" s="93"/>
      <c r="F278" s="93"/>
      <c r="G278" s="93"/>
      <c r="H278" s="76"/>
      <c r="I278" s="76"/>
      <c r="J278" s="76"/>
      <c r="K278" s="112"/>
    </row>
    <row r="279" spans="3:11" ht="15.75" hidden="1" thickBot="1">
      <c r="F279" s="93"/>
      <c r="G279" s="76"/>
      <c r="H279" s="76"/>
      <c r="I279" s="76"/>
    </row>
    <row r="280" spans="3:11" ht="30.75" hidden="1" thickBot="1">
      <c r="C280" s="129" t="s">
        <v>44</v>
      </c>
      <c r="D280" s="129" t="s">
        <v>55</v>
      </c>
      <c r="E280" s="136" t="s">
        <v>57</v>
      </c>
      <c r="F280" s="135" t="s">
        <v>27</v>
      </c>
      <c r="G280" s="133" t="s">
        <v>130</v>
      </c>
      <c r="H280" s="136" t="s">
        <v>46</v>
      </c>
      <c r="I280" s="133" t="s">
        <v>131</v>
      </c>
      <c r="J280" s="133" t="s">
        <v>409</v>
      </c>
      <c r="K280" s="133" t="s">
        <v>410</v>
      </c>
    </row>
    <row r="281" spans="3:11" hidden="1">
      <c r="C281" s="220" t="s">
        <v>438</v>
      </c>
      <c r="D281" s="221"/>
      <c r="E281" s="219">
        <f>HLOOKUP(C281,$AG$2:$BT$3,2,0)</f>
        <v>620</v>
      </c>
      <c r="F281" s="97">
        <f t="shared" ref="F281:F315" si="14">D281*E281</f>
        <v>0</v>
      </c>
      <c r="G281" s="161"/>
      <c r="H281" s="142"/>
      <c r="I281" s="130" t="e">
        <f>VLOOKUP(H281,Presupuesto!$B$11:$C$565,2,0)</f>
        <v>#N/A</v>
      </c>
      <c r="J281" s="218" t="s">
        <v>1477</v>
      </c>
      <c r="K281" s="98" t="s">
        <v>393</v>
      </c>
    </row>
    <row r="282" spans="3:11" hidden="1">
      <c r="C282" s="141"/>
      <c r="D282" s="158"/>
      <c r="E282" s="123"/>
      <c r="F282" s="97">
        <f t="shared" si="14"/>
        <v>0</v>
      </c>
      <c r="G282" s="161"/>
      <c r="H282" s="142"/>
      <c r="I282" s="130" t="e">
        <f>VLOOKUP(H282,Presupuesto!$B$11:$C$565,2,0)</f>
        <v>#N/A</v>
      </c>
      <c r="J282" s="98" t="str">
        <f>$J$281</f>
        <v>Desarrollo del Sistema de Educación Superior</v>
      </c>
      <c r="K282" s="98" t="s">
        <v>411</v>
      </c>
    </row>
    <row r="283" spans="3:11" hidden="1">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hidden="1">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hidden="1">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hidden="1">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hidden="1">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hidden="1">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hidden="1">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hidden="1">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hidden="1">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hidden="1">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hidden="1">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hidden="1">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hidden="1">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hidden="1">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hidden="1">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hidden="1">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hidden="1">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hidden="1">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hidden="1">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hidden="1">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hidden="1">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hidden="1">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hidden="1">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hidden="1">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hidden="1">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hidden="1">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hidden="1">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hidden="1">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hidden="1">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hidden="1">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hidden="1">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hidden="1">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hidden="1" thickBot="1">
      <c r="C315" s="147"/>
      <c r="D315" s="159"/>
      <c r="E315" s="103"/>
      <c r="F315" s="105">
        <f t="shared" si="14"/>
        <v>0</v>
      </c>
      <c r="G315" s="162"/>
      <c r="H315" s="148"/>
      <c r="I315" s="132" t="e">
        <f>VLOOKUP(H315,Presupuesto!$B$11:$C$565,2,0)</f>
        <v>#N/A</v>
      </c>
      <c r="J315" s="106" t="str">
        <f t="shared" si="15"/>
        <v>Desarrollo del Sistema de Educación Superior</v>
      </c>
      <c r="K315" s="124" t="s">
        <v>393</v>
      </c>
    </row>
    <row r="316" spans="3:11" hidden="1"/>
    <row r="317" spans="3:11" ht="15.75" hidden="1" thickBot="1">
      <c r="F317" s="90"/>
      <c r="G317" s="89"/>
      <c r="H317" s="90"/>
      <c r="I317" s="90"/>
    </row>
    <row r="318" spans="3:11" ht="15.75" hidden="1" thickBot="1">
      <c r="C318" s="157" t="s">
        <v>53</v>
      </c>
      <c r="D318" s="371">
        <f>SUM(F325:F359)</f>
        <v>0</v>
      </c>
      <c r="F318" s="70"/>
      <c r="G318" s="79"/>
      <c r="H318" s="70"/>
      <c r="I318" s="70"/>
    </row>
    <row r="319" spans="3:11" hidden="1">
      <c r="C319" s="70"/>
      <c r="D319" s="31"/>
      <c r="E319" s="93"/>
      <c r="F319" s="93"/>
      <c r="G319" s="93"/>
      <c r="H319" s="76"/>
      <c r="I319" s="76"/>
      <c r="J319" s="76"/>
      <c r="K319" s="112"/>
    </row>
    <row r="320" spans="3:11" hidden="1">
      <c r="C320" s="70"/>
      <c r="D320" s="31"/>
      <c r="E320" s="93"/>
      <c r="F320" s="93"/>
      <c r="G320" s="93"/>
      <c r="H320" s="76"/>
      <c r="I320" s="76"/>
      <c r="J320" s="76"/>
      <c r="K320" s="112"/>
    </row>
    <row r="321" spans="3:11" ht="15.75" hidden="1">
      <c r="C321" s="202" t="s">
        <v>391</v>
      </c>
      <c r="D321" s="368"/>
      <c r="E321" s="93"/>
      <c r="F321" s="93"/>
      <c r="G321" s="93"/>
      <c r="H321" s="76"/>
      <c r="I321" s="76"/>
      <c r="J321" s="76"/>
      <c r="K321" s="112"/>
    </row>
    <row r="322" spans="3:11" ht="18.75" hidden="1">
      <c r="C322" s="210" t="e">
        <f>#VALUE!</f>
        <v>#VALUE!</v>
      </c>
      <c r="D322" s="31"/>
      <c r="E322" s="93"/>
      <c r="F322" s="93"/>
      <c r="G322" s="93"/>
      <c r="H322" s="76"/>
      <c r="I322" s="76"/>
      <c r="J322" s="76"/>
      <c r="K322" s="112"/>
    </row>
    <row r="323" spans="3:11" ht="15.75" hidden="1" thickBot="1">
      <c r="F323" s="93"/>
      <c r="G323" s="76"/>
      <c r="H323" s="76"/>
      <c r="I323" s="76"/>
    </row>
    <row r="324" spans="3:11" ht="30.75" hidden="1" thickBot="1">
      <c r="C324" s="129" t="s">
        <v>44</v>
      </c>
      <c r="D324" s="129" t="s">
        <v>55</v>
      </c>
      <c r="E324" s="136" t="s">
        <v>57</v>
      </c>
      <c r="F324" s="135" t="s">
        <v>27</v>
      </c>
      <c r="G324" s="133" t="s">
        <v>130</v>
      </c>
      <c r="H324" s="136" t="s">
        <v>46</v>
      </c>
      <c r="I324" s="133" t="s">
        <v>131</v>
      </c>
      <c r="J324" s="133" t="s">
        <v>409</v>
      </c>
      <c r="K324" s="133" t="s">
        <v>410</v>
      </c>
    </row>
    <row r="325" spans="3:11" hidden="1">
      <c r="C325" s="220" t="s">
        <v>438</v>
      </c>
      <c r="D325" s="221"/>
      <c r="E325" s="219">
        <f>HLOOKUP(C325,$AG$2:$BT$3,2,0)</f>
        <v>620</v>
      </c>
      <c r="F325" s="97">
        <f t="shared" ref="F325:F359" si="16">D325*E325</f>
        <v>0</v>
      </c>
      <c r="G325" s="161"/>
      <c r="H325" s="142"/>
      <c r="I325" s="130" t="e">
        <f>VLOOKUP(H325,Presupuesto!$B$11:$C$565,2,0)</f>
        <v>#N/A</v>
      </c>
      <c r="J325" s="218" t="s">
        <v>1477</v>
      </c>
      <c r="K325" s="98" t="s">
        <v>393</v>
      </c>
    </row>
    <row r="326" spans="3:11" hidden="1">
      <c r="C326" s="141"/>
      <c r="D326" s="158"/>
      <c r="E326" s="123"/>
      <c r="F326" s="97">
        <f t="shared" si="16"/>
        <v>0</v>
      </c>
      <c r="G326" s="161"/>
      <c r="H326" s="142"/>
      <c r="I326" s="130" t="e">
        <f>VLOOKUP(H326,Presupuesto!$B$11:$C$565,2,0)</f>
        <v>#N/A</v>
      </c>
      <c r="J326" s="98" t="str">
        <f>$J$325</f>
        <v>Desarrollo del Sistema de Educación Superior</v>
      </c>
      <c r="K326" s="98" t="s">
        <v>411</v>
      </c>
    </row>
    <row r="327" spans="3:11" hidden="1">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hidden="1">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hidden="1">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hidden="1">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hidden="1">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hidden="1">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hidden="1">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hidden="1">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hidden="1">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hidden="1">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hidden="1">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hidden="1">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hidden="1">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hidden="1">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hidden="1">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hidden="1">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hidden="1">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hidden="1">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hidden="1">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hidden="1">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hidden="1">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hidden="1">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hidden="1">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hidden="1">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hidden="1">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hidden="1">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hidden="1">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hidden="1">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hidden="1">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hidden="1">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hidden="1">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hidden="1">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hidden="1" thickBot="1">
      <c r="C359" s="147"/>
      <c r="D359" s="159"/>
      <c r="E359" s="103"/>
      <c r="F359" s="105">
        <f t="shared" si="16"/>
        <v>0</v>
      </c>
      <c r="G359" s="162"/>
      <c r="H359" s="148"/>
      <c r="I359" s="132" t="e">
        <f>VLOOKUP(H359,Presupuesto!$B$11:$C$565,2,0)</f>
        <v>#N/A</v>
      </c>
      <c r="J359" s="106" t="str">
        <f t="shared" si="17"/>
        <v>Desarrollo del Sistema de Educación Superior</v>
      </c>
      <c r="K359" s="124" t="s">
        <v>393</v>
      </c>
    </row>
    <row r="360" spans="3:11" hidden="1"/>
    <row r="361" spans="3:11" hidden="1"/>
    <row r="362" spans="3:11" ht="15.75" hidden="1" thickBot="1"/>
    <row r="363" spans="3:11" ht="15.75" hidden="1" thickBot="1">
      <c r="C363" s="157" t="s">
        <v>53</v>
      </c>
      <c r="D363" s="371">
        <f>SUM(F370:F404)</f>
        <v>0</v>
      </c>
      <c r="F363" s="70"/>
      <c r="G363" s="79"/>
      <c r="H363" s="70"/>
      <c r="I363" s="70"/>
    </row>
    <row r="364" spans="3:11" hidden="1">
      <c r="C364" s="70"/>
      <c r="D364" s="31"/>
      <c r="E364" s="93"/>
      <c r="F364" s="93"/>
      <c r="G364" s="93"/>
      <c r="H364" s="76"/>
      <c r="I364" s="76"/>
      <c r="J364" s="76"/>
      <c r="K364" s="112"/>
    </row>
    <row r="365" spans="3:11" hidden="1">
      <c r="C365" s="70"/>
      <c r="D365" s="31"/>
      <c r="E365" s="93"/>
      <c r="F365" s="93"/>
      <c r="G365" s="93"/>
      <c r="H365" s="76"/>
      <c r="I365" s="76"/>
      <c r="J365" s="76"/>
      <c r="K365" s="112"/>
    </row>
    <row r="366" spans="3:11" ht="15.75" hidden="1">
      <c r="C366" s="202" t="s">
        <v>391</v>
      </c>
      <c r="D366" s="368"/>
      <c r="E366" s="93"/>
      <c r="F366" s="93"/>
      <c r="G366" s="93"/>
      <c r="H366" s="76"/>
      <c r="I366" s="76"/>
      <c r="J366" s="76"/>
      <c r="K366" s="112"/>
    </row>
    <row r="367" spans="3:11" ht="18.75" hidden="1">
      <c r="C367" s="210" t="e">
        <f>#VALUE!</f>
        <v>#VALUE!</v>
      </c>
      <c r="D367" s="31"/>
      <c r="E367" s="93"/>
      <c r="F367" s="93"/>
      <c r="G367" s="93"/>
      <c r="H367" s="76"/>
      <c r="I367" s="76"/>
      <c r="J367" s="76"/>
      <c r="K367" s="112"/>
    </row>
    <row r="368" spans="3:11" ht="15.75" hidden="1" thickBot="1">
      <c r="F368" s="93"/>
      <c r="G368" s="76"/>
      <c r="H368" s="76"/>
      <c r="I368" s="76"/>
    </row>
    <row r="369" spans="3:11" ht="30.75" hidden="1" thickBot="1">
      <c r="C369" s="129" t="s">
        <v>44</v>
      </c>
      <c r="D369" s="129" t="s">
        <v>55</v>
      </c>
      <c r="E369" s="136" t="s">
        <v>57</v>
      </c>
      <c r="F369" s="135" t="s">
        <v>27</v>
      </c>
      <c r="G369" s="133" t="s">
        <v>130</v>
      </c>
      <c r="H369" s="136" t="s">
        <v>46</v>
      </c>
      <c r="I369" s="133" t="s">
        <v>131</v>
      </c>
      <c r="J369" s="133" t="s">
        <v>409</v>
      </c>
      <c r="K369" s="133" t="s">
        <v>410</v>
      </c>
    </row>
    <row r="370" spans="3:11" hidden="1">
      <c r="C370" s="220" t="s">
        <v>438</v>
      </c>
      <c r="D370" s="221"/>
      <c r="E370" s="219">
        <f>HLOOKUP(C370,$AG$2:$BT$3,2,0)</f>
        <v>620</v>
      </c>
      <c r="F370" s="97">
        <f t="shared" ref="F370:F404" si="18">D370*E370</f>
        <v>0</v>
      </c>
      <c r="G370" s="161"/>
      <c r="H370" s="142"/>
      <c r="I370" s="130" t="e">
        <f>VLOOKUP(H370,Presupuesto!$B$11:$C$565,2,0)</f>
        <v>#N/A</v>
      </c>
      <c r="J370" s="218" t="s">
        <v>1477</v>
      </c>
      <c r="K370" s="98" t="s">
        <v>393</v>
      </c>
    </row>
    <row r="371" spans="3:11" hidden="1">
      <c r="C371" s="141"/>
      <c r="D371" s="158"/>
      <c r="E371" s="123"/>
      <c r="F371" s="97">
        <f t="shared" si="18"/>
        <v>0</v>
      </c>
      <c r="G371" s="161"/>
      <c r="H371" s="142"/>
      <c r="I371" s="130" t="e">
        <f>VLOOKUP(H371,Presupuesto!$B$11:$C$565,2,0)</f>
        <v>#N/A</v>
      </c>
      <c r="J371" s="98" t="str">
        <f>$J$370</f>
        <v>Desarrollo del Sistema de Educación Superior</v>
      </c>
      <c r="K371" s="98" t="s">
        <v>411</v>
      </c>
    </row>
    <row r="372" spans="3:11" hidden="1">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hidden="1">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hidden="1">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hidden="1">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hidden="1">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hidden="1">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hidden="1">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hidden="1">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hidden="1">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hidden="1">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hidden="1">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hidden="1">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hidden="1">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hidden="1">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hidden="1">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hidden="1">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hidden="1">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hidden="1">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hidden="1">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hidden="1">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hidden="1">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hidden="1">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hidden="1">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hidden="1">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hidden="1">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hidden="1">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hidden="1">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hidden="1">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hidden="1">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hidden="1">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hidden="1">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hidden="1">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hidden="1" thickBot="1">
      <c r="C404" s="147"/>
      <c r="D404" s="159"/>
      <c r="E404" s="103"/>
      <c r="F404" s="105">
        <f t="shared" si="18"/>
        <v>0</v>
      </c>
      <c r="G404" s="162"/>
      <c r="H404" s="148"/>
      <c r="I404" s="132" t="e">
        <f>VLOOKUP(H404,Presupuesto!$B$11:$C$565,2,0)</f>
        <v>#N/A</v>
      </c>
      <c r="J404" s="106" t="str">
        <f t="shared" si="19"/>
        <v>Desarrollo del Sistema de Educación Superior</v>
      </c>
      <c r="K404" s="124" t="s">
        <v>393</v>
      </c>
    </row>
    <row r="405" spans="3:11" hidden="1"/>
    <row r="406" spans="3:11" ht="15.75" hidden="1" thickBot="1">
      <c r="F406" s="90"/>
      <c r="G406" s="89"/>
      <c r="H406" s="90"/>
      <c r="I406" s="90"/>
    </row>
    <row r="407" spans="3:11" ht="15.75" hidden="1" thickBot="1">
      <c r="C407" s="157" t="s">
        <v>53</v>
      </c>
      <c r="D407" s="371">
        <f>SUM(F414:F448)</f>
        <v>0</v>
      </c>
      <c r="F407" s="70"/>
      <c r="G407" s="79"/>
      <c r="H407" s="70"/>
      <c r="I407" s="70"/>
    </row>
    <row r="408" spans="3:11" hidden="1">
      <c r="C408" s="70"/>
      <c r="D408" s="31"/>
      <c r="E408" s="93"/>
      <c r="F408" s="93"/>
      <c r="G408" s="93"/>
      <c r="H408" s="76"/>
      <c r="I408" s="76"/>
      <c r="J408" s="76"/>
      <c r="K408" s="112"/>
    </row>
    <row r="409" spans="3:11" hidden="1">
      <c r="C409" s="70"/>
      <c r="D409" s="31"/>
      <c r="E409" s="93"/>
      <c r="F409" s="93"/>
      <c r="G409" s="93"/>
      <c r="H409" s="76"/>
      <c r="I409" s="76"/>
      <c r="J409" s="76"/>
      <c r="K409" s="112"/>
    </row>
    <row r="410" spans="3:11" ht="15.75" hidden="1">
      <c r="C410" s="202" t="s">
        <v>391</v>
      </c>
      <c r="D410" s="368"/>
      <c r="E410" s="93"/>
      <c r="F410" s="93"/>
      <c r="G410" s="93"/>
      <c r="H410" s="76"/>
      <c r="I410" s="76"/>
      <c r="J410" s="76"/>
      <c r="K410" s="112"/>
    </row>
    <row r="411" spans="3:11" ht="18.75" hidden="1">
      <c r="C411" s="210" t="e">
        <f>#VALUE!</f>
        <v>#VALUE!</v>
      </c>
      <c r="D411" s="31"/>
      <c r="E411" s="93"/>
      <c r="F411" s="93"/>
      <c r="G411" s="93"/>
      <c r="H411" s="76"/>
      <c r="I411" s="76"/>
      <c r="J411" s="76"/>
      <c r="K411" s="112"/>
    </row>
    <row r="412" spans="3:11" ht="15.75" hidden="1" thickBot="1">
      <c r="F412" s="93"/>
      <c r="G412" s="76"/>
      <c r="H412" s="76"/>
      <c r="I412" s="76"/>
    </row>
    <row r="413" spans="3:11" ht="30.75" hidden="1" thickBot="1">
      <c r="C413" s="129" t="s">
        <v>44</v>
      </c>
      <c r="D413" s="129" t="s">
        <v>55</v>
      </c>
      <c r="E413" s="136" t="s">
        <v>57</v>
      </c>
      <c r="F413" s="135" t="s">
        <v>27</v>
      </c>
      <c r="G413" s="133" t="s">
        <v>130</v>
      </c>
      <c r="H413" s="136" t="s">
        <v>46</v>
      </c>
      <c r="I413" s="133" t="s">
        <v>131</v>
      </c>
      <c r="J413" s="133" t="s">
        <v>409</v>
      </c>
      <c r="K413" s="133" t="s">
        <v>410</v>
      </c>
    </row>
    <row r="414" spans="3:11" hidden="1">
      <c r="C414" s="220" t="s">
        <v>438</v>
      </c>
      <c r="D414" s="221"/>
      <c r="E414" s="219">
        <f>HLOOKUP(C414,$AG$2:$BT$3,2,0)</f>
        <v>620</v>
      </c>
      <c r="F414" s="97">
        <f t="shared" ref="F414:F448" si="20">D414*E414</f>
        <v>0</v>
      </c>
      <c r="G414" s="161"/>
      <c r="H414" s="142"/>
      <c r="I414" s="130" t="e">
        <f>VLOOKUP(H414,Presupuesto!$B$11:$C$565,2,0)</f>
        <v>#N/A</v>
      </c>
      <c r="J414" s="218" t="s">
        <v>1477</v>
      </c>
      <c r="K414" s="98" t="s">
        <v>393</v>
      </c>
    </row>
    <row r="415" spans="3:11" hidden="1">
      <c r="C415" s="141"/>
      <c r="D415" s="158"/>
      <c r="E415" s="123"/>
      <c r="F415" s="97">
        <f t="shared" si="20"/>
        <v>0</v>
      </c>
      <c r="G415" s="161"/>
      <c r="H415" s="142"/>
      <c r="I415" s="130" t="e">
        <f>VLOOKUP(H415,Presupuesto!$B$11:$C$565,2,0)</f>
        <v>#N/A</v>
      </c>
      <c r="J415" s="98" t="str">
        <f>$J$414</f>
        <v>Desarrollo del Sistema de Educación Superior</v>
      </c>
      <c r="K415" s="98" t="s">
        <v>411</v>
      </c>
    </row>
    <row r="416" spans="3:11" hidden="1">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hidden="1">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hidden="1">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hidden="1">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hidden="1">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hidden="1">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hidden="1">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hidden="1">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hidden="1">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hidden="1">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hidden="1">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hidden="1">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hidden="1">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hidden="1">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hidden="1">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hidden="1">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hidden="1">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hidden="1">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hidden="1">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hidden="1">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hidden="1">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hidden="1">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hidden="1">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hidden="1">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hidden="1">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hidden="1">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hidden="1">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hidden="1">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hidden="1">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hidden="1">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hidden="1">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hidden="1">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hidden="1" thickBot="1">
      <c r="C448" s="147"/>
      <c r="D448" s="159"/>
      <c r="E448" s="103"/>
      <c r="F448" s="105">
        <f t="shared" si="20"/>
        <v>0</v>
      </c>
      <c r="G448" s="162"/>
      <c r="H448" s="148"/>
      <c r="I448" s="132" t="e">
        <f>VLOOKUP(H448,Presupuesto!$B$11:$C$565,2,0)</f>
        <v>#N/A</v>
      </c>
      <c r="J448" s="106" t="str">
        <f t="shared" si="21"/>
        <v>Desarrollo del Sistema de Educación Superior</v>
      </c>
      <c r="K448" s="124" t="s">
        <v>393</v>
      </c>
    </row>
    <row r="449" spans="3:11" hidden="1"/>
    <row r="450" spans="3:11" ht="15.75" hidden="1" thickBot="1"/>
    <row r="451" spans="3:11" ht="15.75" hidden="1" thickBot="1">
      <c r="C451" s="157" t="s">
        <v>53</v>
      </c>
      <c r="D451" s="371">
        <f>SUM(F458:F492)</f>
        <v>0</v>
      </c>
      <c r="F451" s="70"/>
      <c r="G451" s="79"/>
      <c r="H451" s="70"/>
      <c r="I451" s="70"/>
    </row>
    <row r="452" spans="3:11" hidden="1">
      <c r="C452" s="70"/>
      <c r="D452" s="31"/>
      <c r="E452" s="93"/>
      <c r="F452" s="93"/>
      <c r="G452" s="93"/>
      <c r="H452" s="76"/>
      <c r="I452" s="76"/>
      <c r="J452" s="76"/>
      <c r="K452" s="112"/>
    </row>
    <row r="453" spans="3:11" hidden="1">
      <c r="C453" s="70"/>
      <c r="D453" s="31"/>
      <c r="E453" s="93"/>
      <c r="F453" s="93"/>
      <c r="G453" s="93"/>
      <c r="H453" s="76"/>
      <c r="I453" s="76"/>
      <c r="J453" s="76"/>
      <c r="K453" s="112"/>
    </row>
    <row r="454" spans="3:11" ht="15.75" hidden="1">
      <c r="C454" s="202" t="s">
        <v>391</v>
      </c>
      <c r="D454" s="368"/>
      <c r="E454" s="93"/>
      <c r="F454" s="93"/>
      <c r="G454" s="93"/>
      <c r="H454" s="76"/>
      <c r="I454" s="76"/>
      <c r="J454" s="76"/>
      <c r="K454" s="112"/>
    </row>
    <row r="455" spans="3:11" ht="18.75" hidden="1">
      <c r="C455" s="210" t="e">
        <f>#VALUE!</f>
        <v>#VALUE!</v>
      </c>
      <c r="D455" s="31"/>
      <c r="E455" s="93"/>
      <c r="F455" s="93"/>
      <c r="G455" s="93"/>
      <c r="H455" s="76"/>
      <c r="I455" s="76"/>
      <c r="J455" s="76"/>
      <c r="K455" s="112"/>
    </row>
    <row r="456" spans="3:11" ht="15.75" hidden="1" thickBot="1">
      <c r="F456" s="93"/>
      <c r="G456" s="76"/>
      <c r="H456" s="76"/>
      <c r="I456" s="76"/>
    </row>
    <row r="457" spans="3:11" ht="30.75" hidden="1" thickBot="1">
      <c r="C457" s="129" t="s">
        <v>44</v>
      </c>
      <c r="D457" s="129" t="s">
        <v>55</v>
      </c>
      <c r="E457" s="136" t="s">
        <v>57</v>
      </c>
      <c r="F457" s="135" t="s">
        <v>27</v>
      </c>
      <c r="G457" s="133" t="s">
        <v>130</v>
      </c>
      <c r="H457" s="136" t="s">
        <v>46</v>
      </c>
      <c r="I457" s="133" t="s">
        <v>131</v>
      </c>
      <c r="J457" s="133" t="s">
        <v>409</v>
      </c>
      <c r="K457" s="133" t="s">
        <v>410</v>
      </c>
    </row>
    <row r="458" spans="3:11" hidden="1">
      <c r="C458" s="220" t="s">
        <v>438</v>
      </c>
      <c r="D458" s="221"/>
      <c r="E458" s="219">
        <f>HLOOKUP(C458,$AG$2:$BT$3,2,0)</f>
        <v>620</v>
      </c>
      <c r="F458" s="97">
        <f t="shared" ref="F458:F492" si="22">D458*E458</f>
        <v>0</v>
      </c>
      <c r="G458" s="161"/>
      <c r="H458" s="142"/>
      <c r="I458" s="130" t="e">
        <f>VLOOKUP(H458,Presupuesto!$B$11:$C$565,2,0)</f>
        <v>#N/A</v>
      </c>
      <c r="J458" s="218" t="s">
        <v>1477</v>
      </c>
      <c r="K458" s="98" t="s">
        <v>393</v>
      </c>
    </row>
    <row r="459" spans="3:11" hidden="1">
      <c r="C459" s="141"/>
      <c r="D459" s="158"/>
      <c r="E459" s="123"/>
      <c r="F459" s="97">
        <f t="shared" si="22"/>
        <v>0</v>
      </c>
      <c r="G459" s="161"/>
      <c r="H459" s="142"/>
      <c r="I459" s="130" t="e">
        <f>VLOOKUP(H459,Presupuesto!$B$11:$C$565,2,0)</f>
        <v>#N/A</v>
      </c>
      <c r="J459" s="98" t="str">
        <f>$J$458</f>
        <v>Desarrollo del Sistema de Educación Superior</v>
      </c>
      <c r="K459" s="98" t="s">
        <v>411</v>
      </c>
    </row>
    <row r="460" spans="3:11" hidden="1">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hidden="1">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hidden="1">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hidden="1">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hidden="1">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hidden="1">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hidden="1">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hidden="1">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hidden="1">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hidden="1">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hidden="1">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hidden="1">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hidden="1">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hidden="1">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hidden="1">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hidden="1">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hidden="1">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hidden="1">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hidden="1">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hidden="1">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hidden="1">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hidden="1">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hidden="1">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hidden="1">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hidden="1">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hidden="1">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hidden="1">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hidden="1">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hidden="1">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hidden="1">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hidden="1">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hidden="1">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hidden="1" thickBot="1">
      <c r="C492" s="147"/>
      <c r="D492" s="159"/>
      <c r="E492" s="103"/>
      <c r="F492" s="105">
        <f t="shared" si="22"/>
        <v>0</v>
      </c>
      <c r="G492" s="162"/>
      <c r="H492" s="148"/>
      <c r="I492" s="132" t="e">
        <f>VLOOKUP(H492,Presupuesto!$B$11:$C$565,2,0)</f>
        <v>#N/A</v>
      </c>
      <c r="J492" s="106" t="str">
        <f t="shared" si="23"/>
        <v>Desarrollo del Sistema de Educación Superior</v>
      </c>
      <c r="K492" s="124" t="s">
        <v>393</v>
      </c>
    </row>
    <row r="493" spans="3:11" hidden="1"/>
    <row r="494" spans="3:11" ht="15.75" hidden="1" thickBot="1">
      <c r="F494" s="90"/>
      <c r="G494" s="89"/>
      <c r="H494" s="90"/>
      <c r="I494" s="90"/>
    </row>
    <row r="495" spans="3:11" ht="15.75" hidden="1" thickBot="1">
      <c r="C495" s="157" t="s">
        <v>53</v>
      </c>
      <c r="D495" s="371">
        <f>SUM(F502:F536)</f>
        <v>0</v>
      </c>
      <c r="F495" s="70"/>
      <c r="G495" s="79"/>
      <c r="H495" s="70"/>
      <c r="I495" s="70"/>
    </row>
    <row r="496" spans="3:11" hidden="1">
      <c r="C496" s="70"/>
      <c r="D496" s="31"/>
      <c r="E496" s="93"/>
      <c r="F496" s="93"/>
      <c r="G496" s="93"/>
      <c r="H496" s="76"/>
      <c r="I496" s="76"/>
      <c r="J496" s="76"/>
      <c r="K496" s="112"/>
    </row>
    <row r="497" spans="3:11" hidden="1">
      <c r="C497" s="70"/>
      <c r="D497" s="31"/>
      <c r="E497" s="93"/>
      <c r="F497" s="93"/>
      <c r="G497" s="93"/>
      <c r="H497" s="76"/>
      <c r="I497" s="76"/>
      <c r="J497" s="76"/>
      <c r="K497" s="112"/>
    </row>
    <row r="498" spans="3:11" ht="15.75" hidden="1">
      <c r="C498" s="202" t="s">
        <v>391</v>
      </c>
      <c r="D498" s="368"/>
      <c r="E498" s="93"/>
      <c r="F498" s="93"/>
      <c r="G498" s="93"/>
      <c r="H498" s="76"/>
      <c r="I498" s="76"/>
      <c r="J498" s="76"/>
      <c r="K498" s="112"/>
    </row>
    <row r="499" spans="3:11" ht="18.75" hidden="1">
      <c r="C499" s="210" t="e">
        <f>#VALUE!</f>
        <v>#VALUE!</v>
      </c>
      <c r="D499" s="31"/>
      <c r="E499" s="93"/>
      <c r="F499" s="93"/>
      <c r="G499" s="93"/>
      <c r="H499" s="76"/>
      <c r="I499" s="76"/>
      <c r="J499" s="76"/>
      <c r="K499" s="112"/>
    </row>
    <row r="500" spans="3:11" ht="15.75" hidden="1" thickBot="1">
      <c r="F500" s="93"/>
      <c r="G500" s="76"/>
      <c r="H500" s="76"/>
      <c r="I500" s="76"/>
    </row>
    <row r="501" spans="3:11" ht="30.75" hidden="1" thickBot="1">
      <c r="C501" s="129" t="s">
        <v>44</v>
      </c>
      <c r="D501" s="129" t="s">
        <v>55</v>
      </c>
      <c r="E501" s="136" t="s">
        <v>57</v>
      </c>
      <c r="F501" s="135" t="s">
        <v>27</v>
      </c>
      <c r="G501" s="133" t="s">
        <v>130</v>
      </c>
      <c r="H501" s="136" t="s">
        <v>46</v>
      </c>
      <c r="I501" s="133" t="s">
        <v>131</v>
      </c>
      <c r="J501" s="133" t="s">
        <v>409</v>
      </c>
      <c r="K501" s="133" t="s">
        <v>410</v>
      </c>
    </row>
    <row r="502" spans="3:11" hidden="1">
      <c r="C502" s="220" t="s">
        <v>438</v>
      </c>
      <c r="D502" s="221"/>
      <c r="E502" s="219">
        <f>HLOOKUP(C502,$AG$2:$BT$3,2,0)</f>
        <v>620</v>
      </c>
      <c r="F502" s="97">
        <f t="shared" ref="F502:F536" si="24">D502*E502</f>
        <v>0</v>
      </c>
      <c r="G502" s="161"/>
      <c r="H502" s="142"/>
      <c r="I502" s="130" t="e">
        <f>VLOOKUP(H502,Presupuesto!$B$11:$C$565,2,0)</f>
        <v>#N/A</v>
      </c>
      <c r="J502" s="218" t="s">
        <v>1477</v>
      </c>
      <c r="K502" s="98" t="s">
        <v>393</v>
      </c>
    </row>
    <row r="503" spans="3:11" hidden="1">
      <c r="C503" s="141"/>
      <c r="D503" s="158"/>
      <c r="E503" s="123"/>
      <c r="F503" s="97">
        <f t="shared" si="24"/>
        <v>0</v>
      </c>
      <c r="G503" s="161"/>
      <c r="H503" s="142"/>
      <c r="I503" s="130" t="e">
        <f>VLOOKUP(H503,Presupuesto!$B$11:$C$565,2,0)</f>
        <v>#N/A</v>
      </c>
      <c r="J503" s="98" t="str">
        <f>$J$502</f>
        <v>Desarrollo del Sistema de Educación Superior</v>
      </c>
      <c r="K503" s="98" t="s">
        <v>411</v>
      </c>
    </row>
    <row r="504" spans="3:11" hidden="1">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hidden="1">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hidden="1">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hidden="1">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hidden="1">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hidden="1">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hidden="1">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hidden="1">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hidden="1">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hidden="1">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hidden="1">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hidden="1">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hidden="1">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hidden="1">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hidden="1">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hidden="1">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hidden="1">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hidden="1">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hidden="1">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hidden="1">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hidden="1">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hidden="1">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hidden="1">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hidden="1">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hidden="1">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hidden="1">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hidden="1">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hidden="1">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hidden="1">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hidden="1">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hidden="1">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hidden="1">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hidden="1" thickBot="1">
      <c r="C536" s="147"/>
      <c r="D536" s="159"/>
      <c r="E536" s="103"/>
      <c r="F536" s="105">
        <f t="shared" si="24"/>
        <v>0</v>
      </c>
      <c r="G536" s="162"/>
      <c r="H536" s="148"/>
      <c r="I536" s="132" t="e">
        <f>VLOOKUP(H536,Presupuesto!$B$11:$C$565,2,0)</f>
        <v>#N/A</v>
      </c>
      <c r="J536" s="106" t="str">
        <f t="shared" si="25"/>
        <v>Desarrollo del Sistema de Educación Superior</v>
      </c>
      <c r="K536" s="124" t="s">
        <v>393</v>
      </c>
    </row>
    <row r="537" spans="3:11" hidden="1"/>
    <row r="538" spans="3:11" ht="15.75" hidden="1" thickBot="1"/>
    <row r="539" spans="3:11" ht="15.75" hidden="1" thickBot="1">
      <c r="C539" s="157" t="s">
        <v>53</v>
      </c>
      <c r="D539" s="371">
        <f>SUM(F546:F580)</f>
        <v>0</v>
      </c>
      <c r="F539" s="70"/>
      <c r="G539" s="79"/>
      <c r="H539" s="70"/>
      <c r="I539" s="70"/>
    </row>
    <row r="540" spans="3:11" hidden="1">
      <c r="C540" s="70"/>
      <c r="D540" s="31"/>
      <c r="E540" s="93"/>
      <c r="F540" s="93"/>
      <c r="G540" s="93"/>
      <c r="H540" s="76"/>
      <c r="I540" s="76"/>
      <c r="J540" s="76"/>
      <c r="K540" s="112"/>
    </row>
    <row r="541" spans="3:11" hidden="1">
      <c r="C541" s="70"/>
      <c r="D541" s="31"/>
      <c r="E541" s="93"/>
      <c r="F541" s="93"/>
      <c r="G541" s="93"/>
      <c r="H541" s="76"/>
      <c r="I541" s="76"/>
      <c r="J541" s="76"/>
      <c r="K541" s="112"/>
    </row>
    <row r="542" spans="3:11" ht="15.75" hidden="1">
      <c r="C542" s="202" t="s">
        <v>391</v>
      </c>
      <c r="D542" s="368"/>
      <c r="E542" s="93"/>
      <c r="F542" s="93"/>
      <c r="G542" s="93"/>
      <c r="H542" s="76"/>
      <c r="I542" s="76"/>
      <c r="J542" s="76"/>
      <c r="K542" s="112"/>
    </row>
    <row r="543" spans="3:11" ht="18.75" hidden="1">
      <c r="C543" s="210" t="e">
        <f>#VALUE!</f>
        <v>#VALUE!</v>
      </c>
      <c r="D543" s="31"/>
      <c r="E543" s="93"/>
      <c r="F543" s="93"/>
      <c r="G543" s="93"/>
      <c r="H543" s="76"/>
      <c r="I543" s="76"/>
      <c r="J543" s="76"/>
      <c r="K543" s="112"/>
    </row>
    <row r="544" spans="3:11" ht="15.75" hidden="1" thickBot="1">
      <c r="F544" s="93"/>
      <c r="G544" s="76"/>
      <c r="H544" s="76"/>
      <c r="I544" s="76"/>
    </row>
    <row r="545" spans="3:11" ht="30.75" hidden="1" thickBot="1">
      <c r="C545" s="129" t="s">
        <v>44</v>
      </c>
      <c r="D545" s="129" t="s">
        <v>55</v>
      </c>
      <c r="E545" s="136" t="s">
        <v>57</v>
      </c>
      <c r="F545" s="135" t="s">
        <v>27</v>
      </c>
      <c r="G545" s="133" t="s">
        <v>130</v>
      </c>
      <c r="H545" s="136" t="s">
        <v>46</v>
      </c>
      <c r="I545" s="133" t="s">
        <v>131</v>
      </c>
      <c r="J545" s="133" t="s">
        <v>409</v>
      </c>
      <c r="K545" s="133" t="s">
        <v>410</v>
      </c>
    </row>
    <row r="546" spans="3:11" hidden="1">
      <c r="C546" s="220" t="s">
        <v>438</v>
      </c>
      <c r="D546" s="221"/>
      <c r="E546" s="219">
        <f>HLOOKUP(C546,$AG$2:$BT$3,2,0)</f>
        <v>620</v>
      </c>
      <c r="F546" s="97">
        <f t="shared" ref="F546:F580" si="26">D546*E546</f>
        <v>0</v>
      </c>
      <c r="G546" s="161"/>
      <c r="H546" s="142"/>
      <c r="I546" s="130" t="e">
        <f>VLOOKUP(H546,Presupuesto!$B$11:$C$565,2,0)</f>
        <v>#N/A</v>
      </c>
      <c r="J546" s="218" t="s">
        <v>1477</v>
      </c>
      <c r="K546" s="98" t="s">
        <v>393</v>
      </c>
    </row>
    <row r="547" spans="3:11" hidden="1">
      <c r="C547" s="141"/>
      <c r="D547" s="158"/>
      <c r="E547" s="123"/>
      <c r="F547" s="97">
        <f t="shared" si="26"/>
        <v>0</v>
      </c>
      <c r="G547" s="161"/>
      <c r="H547" s="142"/>
      <c r="I547" s="130" t="e">
        <f>VLOOKUP(H547,Presupuesto!$B$11:$C$565,2,0)</f>
        <v>#N/A</v>
      </c>
      <c r="J547" s="98" t="str">
        <f>$J$546</f>
        <v>Desarrollo del Sistema de Educación Superior</v>
      </c>
      <c r="K547" s="98" t="s">
        <v>411</v>
      </c>
    </row>
    <row r="548" spans="3:11" hidden="1">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hidden="1">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hidden="1">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hidden="1">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hidden="1">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hidden="1">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hidden="1">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hidden="1">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hidden="1">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hidden="1">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hidden="1">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hidden="1">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hidden="1">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hidden="1">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hidden="1">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hidden="1">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hidden="1">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hidden="1">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hidden="1">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hidden="1">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hidden="1">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hidden="1">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hidden="1">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hidden="1">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hidden="1">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hidden="1">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hidden="1">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hidden="1">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hidden="1">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hidden="1">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hidden="1">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hidden="1">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hidden="1" thickBot="1">
      <c r="C580" s="147"/>
      <c r="D580" s="159"/>
      <c r="E580" s="103"/>
      <c r="F580" s="105">
        <f t="shared" si="26"/>
        <v>0</v>
      </c>
      <c r="G580" s="162"/>
      <c r="H580" s="148"/>
      <c r="I580" s="132" t="e">
        <f>VLOOKUP(H580,Presupuesto!$B$11:$C$565,2,0)</f>
        <v>#N/A</v>
      </c>
      <c r="J580" s="106" t="str">
        <f t="shared" si="27"/>
        <v>Desarrollo del Sistema de Educación Superior</v>
      </c>
      <c r="K580" s="124" t="s">
        <v>393</v>
      </c>
    </row>
    <row r="581" spans="3:11" hidden="1"/>
    <row r="582" spans="3:11" ht="15.75" hidden="1" thickBot="1">
      <c r="F582" s="90"/>
      <c r="G582" s="89"/>
      <c r="H582" s="90"/>
      <c r="I582" s="90"/>
    </row>
    <row r="583" spans="3:11" ht="15.75" hidden="1" thickBot="1">
      <c r="C583" s="157" t="s">
        <v>53</v>
      </c>
      <c r="D583" s="371">
        <f>SUM(F590:F624)</f>
        <v>0</v>
      </c>
      <c r="F583" s="70"/>
      <c r="G583" s="79"/>
      <c r="H583" s="70"/>
      <c r="I583" s="70"/>
    </row>
    <row r="584" spans="3:11" hidden="1">
      <c r="C584" s="70"/>
      <c r="D584" s="31"/>
      <c r="E584" s="93"/>
      <c r="F584" s="93"/>
      <c r="G584" s="93"/>
      <c r="H584" s="76"/>
      <c r="I584" s="76"/>
      <c r="J584" s="76"/>
      <c r="K584" s="112"/>
    </row>
    <row r="585" spans="3:11" hidden="1">
      <c r="C585" s="70"/>
      <c r="D585" s="31"/>
      <c r="E585" s="93"/>
      <c r="F585" s="93"/>
      <c r="G585" s="93"/>
      <c r="H585" s="76"/>
      <c r="I585" s="76"/>
      <c r="J585" s="76"/>
      <c r="K585" s="112"/>
    </row>
    <row r="586" spans="3:11" ht="15.75" hidden="1">
      <c r="C586" s="202" t="s">
        <v>391</v>
      </c>
      <c r="D586" s="368"/>
      <c r="E586" s="93"/>
      <c r="F586" s="93"/>
      <c r="G586" s="93"/>
      <c r="H586" s="76"/>
      <c r="I586" s="76"/>
      <c r="J586" s="76"/>
      <c r="K586" s="112"/>
    </row>
    <row r="587" spans="3:11" ht="18.75" hidden="1">
      <c r="C587" s="210" t="e">
        <f>#VALUE!</f>
        <v>#VALUE!</v>
      </c>
      <c r="D587" s="31"/>
      <c r="E587" s="93"/>
      <c r="F587" s="93"/>
      <c r="G587" s="93"/>
      <c r="H587" s="76"/>
      <c r="I587" s="76"/>
      <c r="J587" s="76"/>
      <c r="K587" s="112"/>
    </row>
    <row r="588" spans="3:11" ht="15.75" hidden="1" thickBot="1">
      <c r="F588" s="93"/>
      <c r="G588" s="76"/>
      <c r="H588" s="76"/>
      <c r="I588" s="76"/>
    </row>
    <row r="589" spans="3:11" ht="30.75" hidden="1" thickBot="1">
      <c r="C589" s="129" t="s">
        <v>44</v>
      </c>
      <c r="D589" s="129" t="s">
        <v>55</v>
      </c>
      <c r="E589" s="136" t="s">
        <v>57</v>
      </c>
      <c r="F589" s="135" t="s">
        <v>27</v>
      </c>
      <c r="G589" s="133" t="s">
        <v>130</v>
      </c>
      <c r="H589" s="136" t="s">
        <v>46</v>
      </c>
      <c r="I589" s="133" t="s">
        <v>131</v>
      </c>
      <c r="J589" s="133" t="s">
        <v>409</v>
      </c>
      <c r="K589" s="133" t="s">
        <v>410</v>
      </c>
    </row>
    <row r="590" spans="3:11" hidden="1">
      <c r="C590" s="220" t="s">
        <v>438</v>
      </c>
      <c r="D590" s="221"/>
      <c r="E590" s="219">
        <f>HLOOKUP(C590,$AG$2:$BT$3,2,0)</f>
        <v>620</v>
      </c>
      <c r="F590" s="97">
        <f t="shared" ref="F590:F624" si="28">D590*E590</f>
        <v>0</v>
      </c>
      <c r="G590" s="161"/>
      <c r="H590" s="142"/>
      <c r="I590" s="130" t="e">
        <f>VLOOKUP(H590,Presupuesto!$B$11:$C$565,2,0)</f>
        <v>#N/A</v>
      </c>
      <c r="J590" s="218" t="s">
        <v>1477</v>
      </c>
      <c r="K590" s="98" t="s">
        <v>393</v>
      </c>
    </row>
    <row r="591" spans="3:11" hidden="1">
      <c r="C591" s="141"/>
      <c r="D591" s="158"/>
      <c r="E591" s="123"/>
      <c r="F591" s="97">
        <f t="shared" si="28"/>
        <v>0</v>
      </c>
      <c r="G591" s="161"/>
      <c r="H591" s="142"/>
      <c r="I591" s="130" t="e">
        <f>VLOOKUP(H591,Presupuesto!$B$11:$C$565,2,0)</f>
        <v>#N/A</v>
      </c>
      <c r="J591" s="98" t="str">
        <f>$J$590</f>
        <v>Desarrollo del Sistema de Educación Superior</v>
      </c>
      <c r="K591" s="98" t="s">
        <v>411</v>
      </c>
    </row>
    <row r="592" spans="3:11" hidden="1">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hidden="1">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hidden="1">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hidden="1">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hidden="1">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hidden="1">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hidden="1">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hidden="1">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hidden="1">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hidden="1">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hidden="1">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hidden="1">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hidden="1">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hidden="1">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hidden="1">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hidden="1">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hidden="1">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hidden="1">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hidden="1">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hidden="1">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hidden="1">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hidden="1">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hidden="1">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hidden="1">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hidden="1">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hidden="1">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hidden="1">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hidden="1">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hidden="1">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hidden="1">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hidden="1">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hidden="1">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hidden="1" thickBot="1">
      <c r="C624" s="147"/>
      <c r="D624" s="159"/>
      <c r="E624" s="103"/>
      <c r="F624" s="105">
        <f t="shared" si="28"/>
        <v>0</v>
      </c>
      <c r="G624" s="162"/>
      <c r="H624" s="148"/>
      <c r="I624" s="132" t="e">
        <f>VLOOKUP(H624,Presupuesto!$B$11:$C$565,2,0)</f>
        <v>#N/A</v>
      </c>
      <c r="J624" s="106" t="str">
        <f t="shared" si="29"/>
        <v>Desarrollo del Sistema de Educación Superior</v>
      </c>
      <c r="K624" s="124" t="s">
        <v>393</v>
      </c>
    </row>
    <row r="625" spans="3:11" hidden="1"/>
    <row r="626" spans="3:11" ht="15.75" hidden="1" thickBot="1"/>
    <row r="627" spans="3:11" ht="15.75" hidden="1" thickBot="1">
      <c r="C627" s="157" t="s">
        <v>53</v>
      </c>
      <c r="D627" s="371">
        <f>SUM(F634:F668)</f>
        <v>0</v>
      </c>
      <c r="F627" s="70"/>
      <c r="G627" s="79"/>
      <c r="H627" s="70"/>
      <c r="I627" s="70"/>
    </row>
    <row r="628" spans="3:11" hidden="1">
      <c r="C628" s="70"/>
      <c r="D628" s="31"/>
      <c r="E628" s="93"/>
      <c r="F628" s="93"/>
      <c r="G628" s="93"/>
      <c r="H628" s="76"/>
      <c r="I628" s="76"/>
      <c r="J628" s="76"/>
      <c r="K628" s="112"/>
    </row>
    <row r="629" spans="3:11" hidden="1">
      <c r="C629" s="70"/>
      <c r="D629" s="31"/>
      <c r="E629" s="93"/>
      <c r="F629" s="93"/>
      <c r="G629" s="93"/>
      <c r="H629" s="76"/>
      <c r="I629" s="76"/>
      <c r="J629" s="76"/>
      <c r="K629" s="112"/>
    </row>
    <row r="630" spans="3:11" ht="15.75" hidden="1">
      <c r="C630" s="202" t="s">
        <v>391</v>
      </c>
      <c r="D630" s="368"/>
      <c r="E630" s="93"/>
      <c r="F630" s="93"/>
      <c r="G630" s="93"/>
      <c r="H630" s="76"/>
      <c r="I630" s="76"/>
      <c r="J630" s="76"/>
      <c r="K630" s="112"/>
    </row>
    <row r="631" spans="3:11" ht="18.75" hidden="1">
      <c r="C631" s="210" t="e">
        <f>#VALUE!</f>
        <v>#VALUE!</v>
      </c>
      <c r="D631" s="31"/>
      <c r="E631" s="93"/>
      <c r="F631" s="93"/>
      <c r="G631" s="93"/>
      <c r="H631" s="76"/>
      <c r="I631" s="76"/>
      <c r="J631" s="76"/>
      <c r="K631" s="112"/>
    </row>
    <row r="632" spans="3:11" ht="15.75" hidden="1" thickBot="1">
      <c r="F632" s="93"/>
      <c r="G632" s="76"/>
      <c r="H632" s="76"/>
      <c r="I632" s="76"/>
    </row>
    <row r="633" spans="3:11" ht="30.75" hidden="1" thickBot="1">
      <c r="C633" s="129" t="s">
        <v>44</v>
      </c>
      <c r="D633" s="129" t="s">
        <v>55</v>
      </c>
      <c r="E633" s="136" t="s">
        <v>57</v>
      </c>
      <c r="F633" s="135" t="s">
        <v>27</v>
      </c>
      <c r="G633" s="133" t="s">
        <v>130</v>
      </c>
      <c r="H633" s="136" t="s">
        <v>46</v>
      </c>
      <c r="I633" s="133" t="s">
        <v>131</v>
      </c>
      <c r="J633" s="133" t="s">
        <v>409</v>
      </c>
      <c r="K633" s="133" t="s">
        <v>410</v>
      </c>
    </row>
    <row r="634" spans="3:11" hidden="1">
      <c r="C634" s="220" t="s">
        <v>438</v>
      </c>
      <c r="D634" s="221"/>
      <c r="E634" s="219">
        <f>HLOOKUP(C634,$AG$2:$BT$3,2,0)</f>
        <v>620</v>
      </c>
      <c r="F634" s="97">
        <f t="shared" ref="F634:F668" si="30">D634*E634</f>
        <v>0</v>
      </c>
      <c r="G634" s="161"/>
      <c r="H634" s="142"/>
      <c r="I634" s="130" t="e">
        <f>VLOOKUP(H634,Presupuesto!$B$11:$C$565,2,0)</f>
        <v>#N/A</v>
      </c>
      <c r="J634" s="218" t="s">
        <v>1477</v>
      </c>
      <c r="K634" s="98" t="s">
        <v>393</v>
      </c>
    </row>
    <row r="635" spans="3:11" hidden="1">
      <c r="C635" s="141"/>
      <c r="D635" s="158"/>
      <c r="E635" s="123"/>
      <c r="F635" s="97">
        <f t="shared" si="30"/>
        <v>0</v>
      </c>
      <c r="G635" s="161"/>
      <c r="H635" s="142"/>
      <c r="I635" s="130" t="e">
        <f>VLOOKUP(H635,Presupuesto!$B$11:$C$565,2,0)</f>
        <v>#N/A</v>
      </c>
      <c r="J635" s="98" t="str">
        <f>$J$634</f>
        <v>Desarrollo del Sistema de Educación Superior</v>
      </c>
      <c r="K635" s="98" t="s">
        <v>411</v>
      </c>
    </row>
    <row r="636" spans="3:11" hidden="1">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hidden="1">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hidden="1">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hidden="1">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hidden="1">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hidden="1">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hidden="1">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hidden="1">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hidden="1">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hidden="1">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hidden="1">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hidden="1">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hidden="1">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hidden="1">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hidden="1">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hidden="1">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hidden="1">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hidden="1">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hidden="1">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hidden="1">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hidden="1">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hidden="1">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hidden="1">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hidden="1">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hidden="1">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hidden="1">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hidden="1">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hidden="1">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hidden="1">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hidden="1">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hidden="1">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hidden="1">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hidden="1" thickBot="1">
      <c r="C668" s="147"/>
      <c r="D668" s="159"/>
      <c r="E668" s="103"/>
      <c r="F668" s="105">
        <f t="shared" si="30"/>
        <v>0</v>
      </c>
      <c r="G668" s="162"/>
      <c r="H668" s="148"/>
      <c r="I668" s="132" t="e">
        <f>VLOOKUP(H668,Presupuesto!$B$11:$C$565,2,0)</f>
        <v>#N/A</v>
      </c>
      <c r="J668" s="106" t="str">
        <f t="shared" si="31"/>
        <v>Desarrollo del Sistema de Educación Superior</v>
      </c>
      <c r="K668" s="124" t="s">
        <v>393</v>
      </c>
    </row>
    <row r="669" spans="3:11" hidden="1"/>
    <row r="670" spans="3:11" ht="15.75" hidden="1" thickBot="1">
      <c r="F670" s="90"/>
      <c r="G670" s="89"/>
      <c r="H670" s="90"/>
      <c r="I670" s="90"/>
    </row>
    <row r="671" spans="3:11" ht="15.75" hidden="1" thickBot="1">
      <c r="C671" s="157" t="s">
        <v>53</v>
      </c>
      <c r="D671" s="371">
        <f>SUM(F678:F712)</f>
        <v>0</v>
      </c>
      <c r="F671" s="70"/>
      <c r="G671" s="79"/>
      <c r="H671" s="70"/>
      <c r="I671" s="70"/>
    </row>
    <row r="672" spans="3:11" hidden="1">
      <c r="C672" s="70"/>
      <c r="D672" s="31"/>
      <c r="E672" s="93"/>
      <c r="F672" s="93"/>
      <c r="G672" s="93"/>
      <c r="H672" s="76"/>
      <c r="I672" s="76"/>
      <c r="J672" s="76"/>
      <c r="K672" s="112"/>
    </row>
    <row r="673" spans="3:11" hidden="1">
      <c r="C673" s="70"/>
      <c r="D673" s="31"/>
      <c r="E673" s="93"/>
      <c r="F673" s="93"/>
      <c r="G673" s="93"/>
      <c r="H673" s="76"/>
      <c r="I673" s="76"/>
      <c r="J673" s="76"/>
      <c r="K673" s="112"/>
    </row>
    <row r="674" spans="3:11" ht="15.75" hidden="1">
      <c r="C674" s="202" t="s">
        <v>391</v>
      </c>
      <c r="D674" s="368"/>
      <c r="E674" s="93"/>
      <c r="F674" s="93"/>
      <c r="G674" s="93"/>
      <c r="H674" s="76"/>
      <c r="I674" s="76"/>
      <c r="J674" s="76"/>
      <c r="K674" s="112"/>
    </row>
    <row r="675" spans="3:11" ht="18.75" hidden="1">
      <c r="C675" s="210" t="e">
        <f>#VALUE!</f>
        <v>#VALUE!</v>
      </c>
      <c r="D675" s="31"/>
      <c r="E675" s="93"/>
      <c r="F675" s="93"/>
      <c r="G675" s="93"/>
      <c r="H675" s="76"/>
      <c r="I675" s="76"/>
      <c r="J675" s="76"/>
      <c r="K675" s="112"/>
    </row>
    <row r="676" spans="3:11" ht="15.75" hidden="1" thickBot="1">
      <c r="F676" s="93"/>
      <c r="G676" s="76"/>
      <c r="H676" s="76"/>
      <c r="I676" s="76"/>
    </row>
    <row r="677" spans="3:11" ht="30.75" hidden="1" thickBot="1">
      <c r="C677" s="129" t="s">
        <v>44</v>
      </c>
      <c r="D677" s="129" t="s">
        <v>55</v>
      </c>
      <c r="E677" s="136" t="s">
        <v>57</v>
      </c>
      <c r="F677" s="135" t="s">
        <v>27</v>
      </c>
      <c r="G677" s="133" t="s">
        <v>130</v>
      </c>
      <c r="H677" s="136" t="s">
        <v>46</v>
      </c>
      <c r="I677" s="133" t="s">
        <v>131</v>
      </c>
      <c r="J677" s="133" t="s">
        <v>409</v>
      </c>
      <c r="K677" s="133" t="s">
        <v>410</v>
      </c>
    </row>
    <row r="678" spans="3:11" hidden="1">
      <c r="C678" s="220" t="s">
        <v>438</v>
      </c>
      <c r="D678" s="221"/>
      <c r="E678" s="219">
        <f>HLOOKUP(C678,$AG$2:$BT$3,2,0)</f>
        <v>620</v>
      </c>
      <c r="F678" s="97">
        <f t="shared" ref="F678:F712" si="32">D678*E678</f>
        <v>0</v>
      </c>
      <c r="G678" s="161"/>
      <c r="H678" s="142"/>
      <c r="I678" s="130" t="e">
        <f>VLOOKUP(H678,Presupuesto!$B$11:$C$565,2,0)</f>
        <v>#N/A</v>
      </c>
      <c r="J678" s="218" t="s">
        <v>1477</v>
      </c>
      <c r="K678" s="98" t="s">
        <v>393</v>
      </c>
    </row>
    <row r="679" spans="3:11" hidden="1">
      <c r="C679" s="141"/>
      <c r="D679" s="158"/>
      <c r="E679" s="123"/>
      <c r="F679" s="97">
        <f t="shared" si="32"/>
        <v>0</v>
      </c>
      <c r="G679" s="161"/>
      <c r="H679" s="142"/>
      <c r="I679" s="130" t="e">
        <f>VLOOKUP(H679,Presupuesto!$B$11:$C$565,2,0)</f>
        <v>#N/A</v>
      </c>
      <c r="J679" s="98" t="str">
        <f>$J$678</f>
        <v>Desarrollo del Sistema de Educación Superior</v>
      </c>
      <c r="K679" s="98" t="s">
        <v>411</v>
      </c>
    </row>
    <row r="680" spans="3:11" hidden="1">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hidden="1">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hidden="1">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hidden="1">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hidden="1">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hidden="1">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hidden="1">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hidden="1">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hidden="1">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hidden="1">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hidden="1">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hidden="1">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hidden="1">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hidden="1">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hidden="1">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hidden="1">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hidden="1">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hidden="1">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hidden="1">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hidden="1">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hidden="1">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hidden="1">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hidden="1">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hidden="1">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hidden="1">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hidden="1">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hidden="1">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hidden="1">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hidden="1">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hidden="1">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hidden="1">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hidden="1">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hidden="1" thickBot="1">
      <c r="C712" s="147"/>
      <c r="D712" s="159"/>
      <c r="E712" s="103"/>
      <c r="F712" s="105">
        <f t="shared" si="32"/>
        <v>0</v>
      </c>
      <c r="G712" s="162"/>
      <c r="H712" s="148"/>
      <c r="I712" s="132" t="e">
        <f>VLOOKUP(H712,Presupuesto!$B$11:$C$565,2,0)</f>
        <v>#N/A</v>
      </c>
      <c r="J712" s="106" t="str">
        <f t="shared" si="33"/>
        <v>Desarrollo del Sistema de Educación Superior</v>
      </c>
      <c r="K712" s="124" t="s">
        <v>393</v>
      </c>
    </row>
    <row r="713" spans="3:11" hidden="1"/>
    <row r="714" spans="3:11" ht="15.75" hidden="1" thickBot="1"/>
    <row r="715" spans="3:11" ht="15.75" hidden="1" thickBot="1">
      <c r="C715" s="157" t="s">
        <v>53</v>
      </c>
      <c r="D715" s="371">
        <f>SUM(F722:F756)</f>
        <v>0</v>
      </c>
      <c r="F715" s="70"/>
      <c r="G715" s="79"/>
      <c r="H715" s="70"/>
      <c r="I715" s="70"/>
    </row>
    <row r="716" spans="3:11" hidden="1">
      <c r="C716" s="70"/>
      <c r="D716" s="31"/>
      <c r="E716" s="93"/>
      <c r="F716" s="93"/>
      <c r="G716" s="93"/>
      <c r="H716" s="76"/>
      <c r="I716" s="76"/>
      <c r="J716" s="76"/>
      <c r="K716" s="112"/>
    </row>
    <row r="717" spans="3:11" hidden="1">
      <c r="C717" s="70"/>
      <c r="D717" s="31"/>
      <c r="E717" s="93"/>
      <c r="F717" s="93"/>
      <c r="G717" s="93"/>
      <c r="H717" s="76"/>
      <c r="I717" s="76"/>
      <c r="J717" s="76"/>
      <c r="K717" s="112"/>
    </row>
    <row r="718" spans="3:11" ht="15.75" hidden="1">
      <c r="C718" s="202" t="s">
        <v>391</v>
      </c>
      <c r="D718" s="368"/>
      <c r="E718" s="93"/>
      <c r="F718" s="93"/>
      <c r="G718" s="93"/>
      <c r="H718" s="76"/>
      <c r="I718" s="76"/>
      <c r="J718" s="76"/>
      <c r="K718" s="112"/>
    </row>
    <row r="719" spans="3:11" ht="18.75" hidden="1">
      <c r="C719" s="210" t="e">
        <f>#VALUE!</f>
        <v>#VALUE!</v>
      </c>
      <c r="D719" s="31"/>
      <c r="E719" s="93"/>
      <c r="F719" s="93"/>
      <c r="G719" s="93"/>
      <c r="H719" s="76"/>
      <c r="I719" s="76"/>
      <c r="J719" s="76"/>
      <c r="K719" s="112"/>
    </row>
    <row r="720" spans="3:11" ht="15.75" hidden="1" thickBot="1">
      <c r="F720" s="93"/>
      <c r="G720" s="76"/>
      <c r="H720" s="76"/>
      <c r="I720" s="76"/>
    </row>
    <row r="721" spans="3:11" ht="30.75" hidden="1" thickBot="1">
      <c r="C721" s="129" t="s">
        <v>44</v>
      </c>
      <c r="D721" s="129" t="s">
        <v>55</v>
      </c>
      <c r="E721" s="136" t="s">
        <v>57</v>
      </c>
      <c r="F721" s="135" t="s">
        <v>27</v>
      </c>
      <c r="G721" s="133" t="s">
        <v>130</v>
      </c>
      <c r="H721" s="136" t="s">
        <v>46</v>
      </c>
      <c r="I721" s="133" t="s">
        <v>131</v>
      </c>
      <c r="J721" s="133" t="s">
        <v>409</v>
      </c>
      <c r="K721" s="133" t="s">
        <v>410</v>
      </c>
    </row>
    <row r="722" spans="3:11" hidden="1">
      <c r="C722" s="220" t="s">
        <v>438</v>
      </c>
      <c r="D722" s="221"/>
      <c r="E722" s="219">
        <f>HLOOKUP(C722,$AG$2:$BT$3,2,0)</f>
        <v>620</v>
      </c>
      <c r="F722" s="97">
        <f t="shared" ref="F722:F756" si="34">D722*E722</f>
        <v>0</v>
      </c>
      <c r="G722" s="161"/>
      <c r="H722" s="142"/>
      <c r="I722" s="130" t="e">
        <f>VLOOKUP(H722,Presupuesto!$B$11:$C$565,2,0)</f>
        <v>#N/A</v>
      </c>
      <c r="J722" s="218" t="s">
        <v>1477</v>
      </c>
      <c r="K722" s="98" t="s">
        <v>393</v>
      </c>
    </row>
    <row r="723" spans="3:11" hidden="1">
      <c r="C723" s="141"/>
      <c r="D723" s="158"/>
      <c r="E723" s="123"/>
      <c r="F723" s="97">
        <f t="shared" si="34"/>
        <v>0</v>
      </c>
      <c r="G723" s="161"/>
      <c r="H723" s="142"/>
      <c r="I723" s="130" t="e">
        <f>VLOOKUP(H723,Presupuesto!$B$11:$C$565,2,0)</f>
        <v>#N/A</v>
      </c>
      <c r="J723" s="98" t="str">
        <f>$J$722</f>
        <v>Desarrollo del Sistema de Educación Superior</v>
      </c>
      <c r="K723" s="98" t="s">
        <v>411</v>
      </c>
    </row>
    <row r="724" spans="3:11" hidden="1">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hidden="1">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hidden="1">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hidden="1">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hidden="1">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hidden="1">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hidden="1">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hidden="1">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hidden="1">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hidden="1">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hidden="1">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hidden="1">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hidden="1">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hidden="1">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hidden="1">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hidden="1">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hidden="1">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hidden="1">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hidden="1">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hidden="1">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hidden="1">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hidden="1">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hidden="1">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hidden="1">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hidden="1">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hidden="1">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hidden="1">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hidden="1">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hidden="1">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hidden="1">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hidden="1">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hidden="1">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hidden="1" thickBot="1">
      <c r="C756" s="147"/>
      <c r="D756" s="159"/>
      <c r="E756" s="103"/>
      <c r="F756" s="105">
        <f t="shared" si="34"/>
        <v>0</v>
      </c>
      <c r="G756" s="162"/>
      <c r="H756" s="148"/>
      <c r="I756" s="132" t="e">
        <f>VLOOKUP(H756,Presupuesto!$B$11:$C$565,2,0)</f>
        <v>#N/A</v>
      </c>
      <c r="J756" s="106" t="str">
        <f t="shared" si="35"/>
        <v>Desarrollo del Sistema de Educación Superior</v>
      </c>
      <c r="K756" s="124" t="s">
        <v>393</v>
      </c>
    </row>
    <row r="757" spans="3:11" hidden="1"/>
    <row r="758" spans="3:11" ht="15.75" hidden="1" thickBot="1">
      <c r="F758" s="90"/>
      <c r="G758" s="89"/>
      <c r="H758" s="90"/>
      <c r="I758" s="90"/>
    </row>
    <row r="759" spans="3:11" ht="15.75" hidden="1" thickBot="1">
      <c r="C759" s="157" t="s">
        <v>53</v>
      </c>
      <c r="D759" s="371">
        <f>SUM(F766:F800)</f>
        <v>0</v>
      </c>
      <c r="F759" s="70"/>
      <c r="G759" s="79"/>
      <c r="H759" s="70"/>
      <c r="I759" s="70"/>
    </row>
    <row r="760" spans="3:11" hidden="1">
      <c r="C760" s="70"/>
      <c r="D760" s="31"/>
      <c r="E760" s="93"/>
      <c r="F760" s="93"/>
      <c r="G760" s="93"/>
      <c r="H760" s="76"/>
      <c r="I760" s="76"/>
      <c r="J760" s="76"/>
      <c r="K760" s="112"/>
    </row>
    <row r="761" spans="3:11" hidden="1">
      <c r="C761" s="70"/>
      <c r="D761" s="31"/>
      <c r="E761" s="93"/>
      <c r="F761" s="93"/>
      <c r="G761" s="93"/>
      <c r="H761" s="76"/>
      <c r="I761" s="76"/>
      <c r="J761" s="76"/>
      <c r="K761" s="112"/>
    </row>
    <row r="762" spans="3:11" ht="15.75" hidden="1">
      <c r="C762" s="202" t="s">
        <v>391</v>
      </c>
      <c r="D762" s="368"/>
      <c r="E762" s="93"/>
      <c r="F762" s="93"/>
      <c r="G762" s="93"/>
      <c r="H762" s="76"/>
      <c r="I762" s="76"/>
      <c r="J762" s="76"/>
      <c r="K762" s="112"/>
    </row>
    <row r="763" spans="3:11" ht="18.75" hidden="1">
      <c r="C763" s="210" t="e">
        <f>#VALUE!</f>
        <v>#VALUE!</v>
      </c>
      <c r="D763" s="31"/>
      <c r="E763" s="93"/>
      <c r="F763" s="93"/>
      <c r="G763" s="93"/>
      <c r="H763" s="76"/>
      <c r="I763" s="76"/>
      <c r="J763" s="76"/>
      <c r="K763" s="112"/>
    </row>
    <row r="764" spans="3:11" ht="15.75" hidden="1" thickBot="1">
      <c r="F764" s="93"/>
      <c r="G764" s="76"/>
      <c r="H764" s="76"/>
      <c r="I764" s="76"/>
    </row>
    <row r="765" spans="3:11" ht="30.75" hidden="1" thickBot="1">
      <c r="C765" s="129" t="s">
        <v>44</v>
      </c>
      <c r="D765" s="129" t="s">
        <v>55</v>
      </c>
      <c r="E765" s="136" t="s">
        <v>57</v>
      </c>
      <c r="F765" s="135" t="s">
        <v>27</v>
      </c>
      <c r="G765" s="133" t="s">
        <v>130</v>
      </c>
      <c r="H765" s="136" t="s">
        <v>46</v>
      </c>
      <c r="I765" s="133" t="s">
        <v>131</v>
      </c>
      <c r="J765" s="133" t="s">
        <v>409</v>
      </c>
      <c r="K765" s="133" t="s">
        <v>410</v>
      </c>
    </row>
    <row r="766" spans="3:11" hidden="1">
      <c r="C766" s="220" t="s">
        <v>438</v>
      </c>
      <c r="D766" s="221"/>
      <c r="E766" s="219">
        <f>HLOOKUP(C766,$AG$2:$BT$3,2,0)</f>
        <v>620</v>
      </c>
      <c r="F766" s="97">
        <f t="shared" ref="F766:F800" si="36">D766*E766</f>
        <v>0</v>
      </c>
      <c r="G766" s="161"/>
      <c r="H766" s="142"/>
      <c r="I766" s="130" t="e">
        <f>VLOOKUP(H766,Presupuesto!$B$11:$C$565,2,0)</f>
        <v>#N/A</v>
      </c>
      <c r="J766" s="218" t="s">
        <v>1477</v>
      </c>
      <c r="K766" s="98" t="s">
        <v>393</v>
      </c>
    </row>
    <row r="767" spans="3:11" hidden="1">
      <c r="C767" s="141"/>
      <c r="D767" s="158"/>
      <c r="E767" s="123"/>
      <c r="F767" s="97">
        <f t="shared" si="36"/>
        <v>0</v>
      </c>
      <c r="G767" s="161"/>
      <c r="H767" s="142"/>
      <c r="I767" s="130" t="e">
        <f>VLOOKUP(H767,Presupuesto!$B$11:$C$565,2,0)</f>
        <v>#N/A</v>
      </c>
      <c r="J767" s="98" t="str">
        <f>$J$766</f>
        <v>Desarrollo del Sistema de Educación Superior</v>
      </c>
      <c r="K767" s="98" t="s">
        <v>411</v>
      </c>
    </row>
    <row r="768" spans="3:11" hidden="1">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hidden="1">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hidden="1">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hidden="1">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hidden="1">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hidden="1">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hidden="1">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hidden="1">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hidden="1">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hidden="1">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hidden="1">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hidden="1">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hidden="1">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hidden="1">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hidden="1">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hidden="1">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hidden="1">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hidden="1">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hidden="1">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hidden="1">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hidden="1">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hidden="1">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hidden="1">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hidden="1">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hidden="1">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hidden="1">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hidden="1">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hidden="1">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hidden="1">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hidden="1">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hidden="1">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hidden="1">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hidden="1" thickBot="1">
      <c r="C800" s="147"/>
      <c r="D800" s="159"/>
      <c r="E800" s="103"/>
      <c r="F800" s="105">
        <f t="shared" si="36"/>
        <v>0</v>
      </c>
      <c r="G800" s="162"/>
      <c r="H800" s="148"/>
      <c r="I800" s="132" t="e">
        <f>VLOOKUP(H800,Presupuesto!$B$11:$C$565,2,0)</f>
        <v>#N/A</v>
      </c>
      <c r="J800" s="106" t="str">
        <f t="shared" si="37"/>
        <v>Desarrollo del Sistema de Educación Superior</v>
      </c>
      <c r="K800" s="124" t="s">
        <v>393</v>
      </c>
    </row>
    <row r="801" spans="3:11" hidden="1"/>
    <row r="802" spans="3:11" ht="15.75" hidden="1" thickBot="1"/>
    <row r="803" spans="3:11" ht="15.75" hidden="1" thickBot="1">
      <c r="C803" s="157" t="s">
        <v>53</v>
      </c>
      <c r="D803" s="371">
        <f>SUM(F810:F844)</f>
        <v>0</v>
      </c>
      <c r="F803" s="70"/>
      <c r="G803" s="79"/>
      <c r="H803" s="70"/>
      <c r="I803" s="70"/>
    </row>
    <row r="804" spans="3:11" hidden="1">
      <c r="C804" s="70"/>
      <c r="D804" s="31"/>
      <c r="E804" s="93"/>
      <c r="F804" s="93"/>
      <c r="G804" s="93"/>
      <c r="H804" s="76"/>
      <c r="I804" s="76"/>
      <c r="J804" s="76"/>
      <c r="K804" s="112"/>
    </row>
    <row r="805" spans="3:11" hidden="1">
      <c r="C805" s="70"/>
      <c r="D805" s="31"/>
      <c r="E805" s="93"/>
      <c r="F805" s="93"/>
      <c r="G805" s="93"/>
      <c r="H805" s="76"/>
      <c r="I805" s="76"/>
      <c r="J805" s="76"/>
      <c r="K805" s="112"/>
    </row>
    <row r="806" spans="3:11" ht="15.75" hidden="1">
      <c r="C806" s="202" t="s">
        <v>391</v>
      </c>
      <c r="D806" s="368"/>
      <c r="E806" s="93"/>
      <c r="F806" s="93"/>
      <c r="G806" s="93"/>
      <c r="H806" s="76"/>
      <c r="I806" s="76"/>
      <c r="J806" s="76"/>
      <c r="K806" s="112"/>
    </row>
    <row r="807" spans="3:11" ht="18.75" hidden="1">
      <c r="C807" s="210" t="e">
        <f>#VALUE!</f>
        <v>#VALUE!</v>
      </c>
      <c r="D807" s="31"/>
      <c r="E807" s="93"/>
      <c r="F807" s="93"/>
      <c r="G807" s="93"/>
      <c r="H807" s="76"/>
      <c r="I807" s="76"/>
      <c r="J807" s="76"/>
      <c r="K807" s="112"/>
    </row>
    <row r="808" spans="3:11" ht="15.75" hidden="1" thickBot="1">
      <c r="F808" s="93"/>
      <c r="G808" s="76"/>
      <c r="H808" s="76"/>
      <c r="I808" s="76"/>
    </row>
    <row r="809" spans="3:11" ht="30.75" hidden="1" thickBot="1">
      <c r="C809" s="129" t="s">
        <v>44</v>
      </c>
      <c r="D809" s="129" t="s">
        <v>55</v>
      </c>
      <c r="E809" s="136" t="s">
        <v>57</v>
      </c>
      <c r="F809" s="135" t="s">
        <v>27</v>
      </c>
      <c r="G809" s="133" t="s">
        <v>130</v>
      </c>
      <c r="H809" s="136" t="s">
        <v>46</v>
      </c>
      <c r="I809" s="133" t="s">
        <v>131</v>
      </c>
      <c r="J809" s="133" t="s">
        <v>409</v>
      </c>
      <c r="K809" s="133" t="s">
        <v>410</v>
      </c>
    </row>
    <row r="810" spans="3:11" hidden="1">
      <c r="C810" s="220" t="s">
        <v>438</v>
      </c>
      <c r="D810" s="221"/>
      <c r="E810" s="219">
        <f>HLOOKUP(C810,$AG$2:$BT$3,2,0)</f>
        <v>620</v>
      </c>
      <c r="F810" s="97">
        <f t="shared" ref="F810:F844" si="38">D810*E810</f>
        <v>0</v>
      </c>
      <c r="G810" s="161"/>
      <c r="H810" s="142"/>
      <c r="I810" s="130" t="e">
        <f>VLOOKUP(H810,Presupuesto!$B$11:$C$565,2,0)</f>
        <v>#N/A</v>
      </c>
      <c r="J810" s="218" t="s">
        <v>1477</v>
      </c>
      <c r="K810" s="98" t="s">
        <v>393</v>
      </c>
    </row>
    <row r="811" spans="3:11" hidden="1">
      <c r="C811" s="141"/>
      <c r="D811" s="158"/>
      <c r="E811" s="123"/>
      <c r="F811" s="97">
        <f t="shared" si="38"/>
        <v>0</v>
      </c>
      <c r="G811" s="161"/>
      <c r="H811" s="142"/>
      <c r="I811" s="130" t="e">
        <f>VLOOKUP(H811,Presupuesto!$B$11:$C$565,2,0)</f>
        <v>#N/A</v>
      </c>
      <c r="J811" s="98" t="str">
        <f>$J$810</f>
        <v>Desarrollo del Sistema de Educación Superior</v>
      </c>
      <c r="K811" s="98" t="s">
        <v>411</v>
      </c>
    </row>
    <row r="812" spans="3:11" hidden="1">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hidden="1">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hidden="1">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hidden="1">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hidden="1">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hidden="1">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hidden="1">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hidden="1">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hidden="1">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hidden="1">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hidden="1">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hidden="1">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hidden="1">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hidden="1">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hidden="1">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hidden="1">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hidden="1">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hidden="1">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hidden="1">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hidden="1">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hidden="1">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hidden="1">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hidden="1">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hidden="1">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hidden="1">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hidden="1">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hidden="1">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hidden="1">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hidden="1">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hidden="1">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hidden="1">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hidden="1">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hidden="1" thickBot="1">
      <c r="C844" s="147"/>
      <c r="D844" s="159"/>
      <c r="E844" s="103"/>
      <c r="F844" s="105">
        <f t="shared" si="38"/>
        <v>0</v>
      </c>
      <c r="G844" s="162"/>
      <c r="H844" s="148"/>
      <c r="I844" s="132" t="e">
        <f>VLOOKUP(H844,Presupuesto!$B$11:$C$565,2,0)</f>
        <v>#N/A</v>
      </c>
      <c r="J844" s="106" t="str">
        <f t="shared" si="39"/>
        <v>Desarrollo del Sistema de Educación Superior</v>
      </c>
      <c r="K844" s="124" t="s">
        <v>393</v>
      </c>
    </row>
    <row r="845" spans="3:11" hidden="1"/>
    <row r="846" spans="3:11" ht="15.75" hidden="1" thickBot="1">
      <c r="F846" s="90"/>
      <c r="G846" s="89"/>
      <c r="H846" s="90"/>
      <c r="I846" s="90"/>
    </row>
    <row r="847" spans="3:11" ht="15.75" hidden="1" thickBot="1">
      <c r="C847" s="157" t="s">
        <v>53</v>
      </c>
      <c r="D847" s="371">
        <f>SUM(F854:F888)</f>
        <v>0</v>
      </c>
      <c r="F847" s="70"/>
      <c r="G847" s="79"/>
      <c r="H847" s="70"/>
      <c r="I847" s="70"/>
    </row>
    <row r="848" spans="3:11" hidden="1">
      <c r="C848" s="70"/>
      <c r="D848" s="31"/>
      <c r="E848" s="93"/>
      <c r="F848" s="93"/>
      <c r="G848" s="93"/>
      <c r="H848" s="76"/>
      <c r="I848" s="76"/>
      <c r="J848" s="76"/>
      <c r="K848" s="112"/>
    </row>
    <row r="849" spans="3:11" hidden="1">
      <c r="C849" s="70"/>
      <c r="D849" s="31"/>
      <c r="E849" s="93"/>
      <c r="F849" s="93"/>
      <c r="G849" s="93"/>
      <c r="H849" s="76"/>
      <c r="I849" s="76"/>
      <c r="J849" s="76"/>
      <c r="K849" s="112"/>
    </row>
    <row r="850" spans="3:11" ht="15.75" hidden="1">
      <c r="C850" s="202" t="s">
        <v>391</v>
      </c>
      <c r="D850" s="368"/>
      <c r="E850" s="93"/>
      <c r="F850" s="93"/>
      <c r="G850" s="93"/>
      <c r="H850" s="76"/>
      <c r="I850" s="76"/>
      <c r="J850" s="76"/>
      <c r="K850" s="112"/>
    </row>
    <row r="851" spans="3:11" ht="18.75" hidden="1">
      <c r="C851" s="210" t="e">
        <f>#VALUE!</f>
        <v>#VALUE!</v>
      </c>
      <c r="D851" s="31"/>
      <c r="E851" s="93"/>
      <c r="F851" s="93"/>
      <c r="G851" s="93"/>
      <c r="H851" s="76"/>
      <c r="I851" s="76"/>
      <c r="J851" s="76"/>
      <c r="K851" s="112"/>
    </row>
    <row r="852" spans="3:11" ht="15.75" hidden="1" thickBot="1">
      <c r="F852" s="93"/>
      <c r="G852" s="76"/>
      <c r="H852" s="76"/>
      <c r="I852" s="76"/>
    </row>
    <row r="853" spans="3:11" ht="30.75" hidden="1" thickBot="1">
      <c r="C853" s="129" t="s">
        <v>44</v>
      </c>
      <c r="D853" s="129" t="s">
        <v>55</v>
      </c>
      <c r="E853" s="136" t="s">
        <v>57</v>
      </c>
      <c r="F853" s="135" t="s">
        <v>27</v>
      </c>
      <c r="G853" s="133" t="s">
        <v>130</v>
      </c>
      <c r="H853" s="136" t="s">
        <v>46</v>
      </c>
      <c r="I853" s="133" t="s">
        <v>131</v>
      </c>
      <c r="J853" s="133" t="s">
        <v>409</v>
      </c>
      <c r="K853" s="133" t="s">
        <v>410</v>
      </c>
    </row>
    <row r="854" spans="3:11" hidden="1">
      <c r="C854" s="220" t="s">
        <v>438</v>
      </c>
      <c r="D854" s="221"/>
      <c r="E854" s="219">
        <f>HLOOKUP(C854,$AG$2:$BT$3,2,0)</f>
        <v>620</v>
      </c>
      <c r="F854" s="97">
        <f t="shared" ref="F854:F888" si="40">D854*E854</f>
        <v>0</v>
      </c>
      <c r="G854" s="161"/>
      <c r="H854" s="142"/>
      <c r="I854" s="130" t="e">
        <f>VLOOKUP(H854,Presupuesto!$B$11:$C$565,2,0)</f>
        <v>#N/A</v>
      </c>
      <c r="J854" s="218" t="s">
        <v>1477</v>
      </c>
      <c r="K854" s="98" t="s">
        <v>393</v>
      </c>
    </row>
    <row r="855" spans="3:11" hidden="1">
      <c r="C855" s="141"/>
      <c r="D855" s="158"/>
      <c r="E855" s="123"/>
      <c r="F855" s="97">
        <f t="shared" si="40"/>
        <v>0</v>
      </c>
      <c r="G855" s="161"/>
      <c r="H855" s="142"/>
      <c r="I855" s="130" t="e">
        <f>VLOOKUP(H855,Presupuesto!$B$11:$C$565,2,0)</f>
        <v>#N/A</v>
      </c>
      <c r="J855" s="98" t="str">
        <f>$J$854</f>
        <v>Desarrollo del Sistema de Educación Superior</v>
      </c>
      <c r="K855" s="98" t="s">
        <v>411</v>
      </c>
    </row>
    <row r="856" spans="3:11" hidden="1">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hidden="1">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hidden="1">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hidden="1">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hidden="1">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hidden="1">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hidden="1">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hidden="1">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hidden="1">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hidden="1">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hidden="1">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hidden="1">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hidden="1">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hidden="1">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hidden="1">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hidden="1">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hidden="1">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hidden="1">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hidden="1">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hidden="1">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hidden="1">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hidden="1">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hidden="1">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hidden="1">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hidden="1">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hidden="1">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hidden="1">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hidden="1">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hidden="1">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hidden="1">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hidden="1">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hidden="1">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hidden="1" thickBot="1">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10">
    <dataValidation type="list" allowBlank="1" showInputMessage="1" showErrorMessage="1" errorTitle="¡Ingreso Inválido!" error="Seleccione una opción de la lista." promptTitle="Tipo de Presupuesto" prompt="Seleccione una opción de la lista." sqref="G854:G888 G17:G51 G810:G844 G766:G800 G722:G756 G678:G712 G634:G668 G590:G624 G546:G580 G502:G536 G458:G492 G414:G448 G370:G404 G325:G359 G281:G315 G237:G271 G193:G227 G149:G183 G105:G139 G61 G67:G95">
      <formula1>$Q$2:$R$2</formula1>
    </dataValidation>
    <dataValidation type="list" allowBlank="1" showInputMessage="1" showErrorMessage="1" errorTitle="¡Ingreso Inválido!" error="Seleccione una opción de la lista" promptTitle="Mes Requerido" prompt="Seleccione el mes en el que requiere el recurso." sqref="K854:K888 K17:K51 K810:K844 K766:K800 K722:K756 K678:K712 K634:K668 K590:K624 K546:K580 K502:K536 K458:K492 K414:K448 K370:K404 K325:K359 K281:K315 K237:K271 K193:K227 K149:K183 K105:K139 K61 K67:K95">
      <formula1>$T$2:$AE$2</formula1>
    </dataValidation>
    <dataValidation type="list" allowBlank="1" showInputMessage="1" showErrorMessage="1" errorTitle="¡Ingreso Invalido!" error="Seleccione una opción de la lista." promptTitle="Categoria/Zona de Viáticos" prompt="Seleccione una opción de la lista" sqref="C854 C810 C766 C722 C678 C634 C590 C546 C502 C458 C414 C370 C325 C281 C237 C193 C149 C105 C61">
      <formula1>$AG$2:$BT$2</formula1>
    </dataValidation>
    <dataValidation type="list" allowBlank="1" showInputMessage="1" showErrorMessage="1" errorTitle="¡Ingreso Inválido!" error="Verifique el valor ingresado." promptTitle="Ingrese el Objeto de Gasto" prompt="Ingrese el Objeto de Gasto" sqref="H854:H888 H17:H51 H810:H844 H766:H800 H722:H756 H678:H712 H634:H668 H590:H624 H546:H580 H502:H536 H458:H492 H414:H448 H370:H404 H325:H359 H281:H315 H237:H271 H193:H227 H149:H183 H105:H139 H61 H67:H95">
      <formula1>#REF!</formula1>
    </dataValidation>
    <dataValidation type="list" allowBlank="1" showInputMessage="1" showErrorMessage="1" errorTitle="¡Ingreso Inválido!" error="Seleccione una opción de la lista." promptTitle="Dimensión Estratégica" prompt="Seleccione una opción de la lista." sqref="J106:J139 J18:J51 J855:J888 J811:J844 J767:J800 J723:J756 J679:J712 J635:J668 J591:J624 J547:J580 J503:J536 J459:J492 J415:J448 J371:J404 J326:J359 J282:J315 J238:J271 J194:J227 J150:J183 J67:J95">
      <formula1>$A$2:$O$2</formula1>
    </dataValidation>
    <dataValidation type="list" allowBlank="1" showInputMessage="1" showErrorMessage="1" errorTitle="¡Ingreso Inválido!" error="Seleccione una opción de la lista." promptTitle="Dimensión Estratégica" prompt="Seleccione una opción de la lista." sqref="J854 J17 J810 J766 J722 J678 J634 J590 J546 J502 J458 J414 J370 J325 J281 J237 J193 J149 J105 J61">
      <formula1>$A$2:$P$2</formula1>
    </dataValidation>
    <dataValidation type="list" allowBlank="1" showInputMessage="1" showErrorMessage="1" errorTitle="¡Ingreso Inválido!" error="Seleccione una opción de la lista." promptTitle="Dimensión Estratégica" prompt="Seleccione una opción de la lista." sqref="J62:J66">
      <formula1>$A$2:$Q$2</formula1>
    </dataValidation>
    <dataValidation type="list" allowBlank="1" showInputMessage="1" showErrorMessage="1" errorTitle="¡Ingreso Inválido!" error="Verifique el valor ingresado." promptTitle="Ingrese el Objeto de Gasto" prompt="Ingrese el Objeto de Gasto" sqref="H62:H66">
      <formula1>#REF!</formula1>
    </dataValidation>
    <dataValidation type="list" allowBlank="1" showInputMessage="1" showErrorMessage="1" errorTitle="¡Ingreso Inválido!" error="Seleccione una opción de la lista" promptTitle="Mes Requerido" prompt="Seleccione el mes en el que requiere el recurso." sqref="K62:K66">
      <formula1>$U$2:$AF$2</formula1>
    </dataValidation>
    <dataValidation type="list" allowBlank="1" showInputMessage="1" showErrorMessage="1" errorTitle="¡Ingreso Inválido!" error="Seleccione una opción de la lista." promptTitle="Tipo de Presupuesto" prompt="Seleccione una opción de la lista." sqref="G62:G66">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IV131"/>
  <sheetViews>
    <sheetView showGridLines="0" topLeftCell="B4" zoomScale="86" zoomScaleNormal="86" workbookViewId="0">
      <selection activeCell="D4" sqref="D4"/>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256"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row>
    <row r="2" spans="1:256" s="122" customFormat="1" hidden="1">
      <c r="A2" s="122" t="s">
        <v>1355</v>
      </c>
      <c r="B2" s="122" t="s">
        <v>1357</v>
      </c>
      <c r="C2" s="122" t="s">
        <v>470</v>
      </c>
      <c r="D2" s="122" t="s">
        <v>1356</v>
      </c>
      <c r="E2" s="122" t="s">
        <v>1358</v>
      </c>
      <c r="F2" s="122" t="s">
        <v>471</v>
      </c>
      <c r="G2" s="160" t="s">
        <v>1359</v>
      </c>
      <c r="H2" s="122" t="s">
        <v>1360</v>
      </c>
      <c r="I2" s="122" t="s">
        <v>1361</v>
      </c>
      <c r="J2" s="122" t="s">
        <v>1452</v>
      </c>
      <c r="K2" s="122" t="s">
        <v>1362</v>
      </c>
      <c r="L2" s="122" t="s">
        <v>1363</v>
      </c>
      <c r="M2" s="122" t="s">
        <v>1364</v>
      </c>
      <c r="N2" s="122" t="s">
        <v>1365</v>
      </c>
      <c r="O2" s="122" t="s">
        <v>1366</v>
      </c>
      <c r="P2" s="122" t="s">
        <v>1477</v>
      </c>
      <c r="Q2" s="122" t="s">
        <v>1512</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256"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256" ht="15.75" thickBot="1"/>
    <row r="5" spans="1:256" ht="27" thickBot="1">
      <c r="C5" s="87" t="s">
        <v>387</v>
      </c>
      <c r="D5" s="198">
        <f>SUMIF(C:C,$C$10,D:D)</f>
        <v>0</v>
      </c>
    </row>
    <row r="6" spans="1:256">
      <c r="C6" s="107"/>
      <c r="D6" s="107"/>
      <c r="E6" s="107"/>
      <c r="F6" s="107"/>
      <c r="G6" s="78"/>
      <c r="H6" s="107"/>
      <c r="I6" s="107"/>
    </row>
    <row r="7" spans="1:256">
      <c r="C7" s="107"/>
      <c r="D7" s="107"/>
      <c r="E7" s="107"/>
      <c r="F7" s="107"/>
      <c r="G7" s="78"/>
      <c r="H7" s="107"/>
      <c r="I7" s="107"/>
    </row>
    <row r="8" spans="1:256">
      <c r="C8" s="107"/>
      <c r="D8" s="107"/>
      <c r="E8" s="107"/>
      <c r="F8" s="107"/>
      <c r="G8" s="78"/>
      <c r="H8" s="107"/>
      <c r="I8" s="107"/>
    </row>
    <row r="9" spans="1:256" ht="15.75" thickBot="1">
      <c r="C9" s="107"/>
      <c r="D9" s="107"/>
      <c r="E9" s="107"/>
      <c r="F9" s="107"/>
      <c r="G9" s="78"/>
      <c r="H9" s="107"/>
      <c r="I9" s="107"/>
      <c r="K9" s="176"/>
    </row>
    <row r="10" spans="1:256" ht="15.75" thickBot="1">
      <c r="C10" s="157" t="s">
        <v>53</v>
      </c>
      <c r="D10" s="371">
        <f>SUM(F17:F38)</f>
        <v>0</v>
      </c>
      <c r="F10" s="70"/>
      <c r="G10" s="79"/>
      <c r="H10" s="70"/>
      <c r="I10" s="70"/>
    </row>
    <row r="11" spans="1:256">
      <c r="B11" s="93"/>
      <c r="C11" s="70"/>
      <c r="D11" s="31"/>
      <c r="E11" s="93"/>
      <c r="F11" s="93"/>
      <c r="G11" s="93"/>
      <c r="H11" s="76"/>
      <c r="I11" s="76"/>
      <c r="J11" s="76"/>
      <c r="K11" s="112"/>
    </row>
    <row r="12" spans="1:256">
      <c r="B12" s="93"/>
      <c r="C12" s="70"/>
      <c r="D12" s="31"/>
      <c r="E12" s="93"/>
      <c r="F12" s="93"/>
      <c r="G12" s="93"/>
      <c r="H12" s="76"/>
      <c r="I12" s="76"/>
      <c r="J12" s="76"/>
      <c r="K12" s="112"/>
    </row>
    <row r="13" spans="1:256" ht="15.75">
      <c r="B13" s="93"/>
      <c r="C13" s="202" t="s">
        <v>391</v>
      </c>
      <c r="D13" s="368"/>
      <c r="E13" s="93"/>
      <c r="F13" s="93"/>
      <c r="G13" s="93"/>
      <c r="H13" s="76"/>
      <c r="I13" s="76"/>
      <c r="J13" s="76"/>
      <c r="K13" s="112"/>
    </row>
    <row r="14" spans="1:256" ht="18.75">
      <c r="B14" s="93"/>
      <c r="C14" s="210" t="e">
        <f>#VALUE!</f>
        <v>#VALUE!</v>
      </c>
      <c r="D14" s="31"/>
      <c r="E14" s="93"/>
      <c r="F14" s="93"/>
      <c r="G14" s="93"/>
      <c r="H14" s="76"/>
      <c r="I14" s="76"/>
      <c r="J14" s="76"/>
      <c r="K14" s="112"/>
    </row>
    <row r="15" spans="1:256" ht="15.75" thickBot="1">
      <c r="F15" s="93"/>
      <c r="G15" s="76"/>
      <c r="H15" s="76"/>
      <c r="I15" s="76"/>
    </row>
    <row r="16" spans="1:256"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t="s">
        <v>128</v>
      </c>
      <c r="H17" s="142" t="s">
        <v>313</v>
      </c>
      <c r="I17" s="130" t="str">
        <f>VLOOKUP(H17,Presupuesto!$B$11:$C$565,2,0)</f>
        <v>ACABADOS Y TEXTILES</v>
      </c>
      <c r="J17" s="218" t="s">
        <v>1362</v>
      </c>
      <c r="K17" s="98" t="s">
        <v>396</v>
      </c>
      <c r="L17" s="98" t="s">
        <v>396</v>
      </c>
    </row>
    <row r="18" spans="3:12" hidden="1">
      <c r="C18" s="141"/>
      <c r="D18" s="158"/>
      <c r="E18" s="123"/>
      <c r="F18" s="97">
        <f t="shared" si="0"/>
        <v>0</v>
      </c>
      <c r="G18" s="161"/>
      <c r="H18" s="142" t="s">
        <v>1066</v>
      </c>
      <c r="I18" s="130" t="str">
        <f>VLOOKUP(H18,Presupuesto!$B$11:$C$565,2,0)</f>
        <v>BECAS ESTUDIANTES DE PREGRADO (PLAN REFORMA)</v>
      </c>
      <c r="J18" s="98" t="str">
        <f>$J$17</f>
        <v>Gestión Administrativa y  financiera en apoyo al Desarrollo Académico</v>
      </c>
      <c r="K18" s="98" t="s">
        <v>411</v>
      </c>
      <c r="L18" s="98"/>
    </row>
    <row r="19" spans="3:12" hidden="1">
      <c r="C19" s="141"/>
      <c r="D19" s="158"/>
      <c r="E19" s="123"/>
      <c r="F19" s="97">
        <f t="shared" si="0"/>
        <v>0</v>
      </c>
      <c r="G19" s="161"/>
      <c r="H19" s="142" t="s">
        <v>1068</v>
      </c>
      <c r="I19" s="130" t="str">
        <f>VLOOKUP(H19,Presupuesto!$B$11:$C$565,2,0)</f>
        <v>BECAS CONVENIO MINISTERIO SALUD -IHSS-UNAH</v>
      </c>
      <c r="J19" s="98" t="str">
        <f t="shared" ref="J19:J37" si="1">$J$17</f>
        <v>Gestión Administrativa y  financiera en apoyo al Desarrollo Académico</v>
      </c>
      <c r="K19" s="98" t="s">
        <v>411</v>
      </c>
      <c r="L19" s="98"/>
    </row>
    <row r="20" spans="3:12" hidden="1">
      <c r="C20" s="141"/>
      <c r="D20" s="158"/>
      <c r="E20" s="123"/>
      <c r="F20" s="97">
        <f t="shared" si="0"/>
        <v>0</v>
      </c>
      <c r="G20" s="161"/>
      <c r="H20" s="142" t="s">
        <v>1070</v>
      </c>
      <c r="I20" s="130" t="str">
        <f>VLOOKUP(H20,Presupuesto!$B$11:$C$565,2,0)</f>
        <v>BECAS DE ACTUALIZACION Y CAPACITACION DOCENTE</v>
      </c>
      <c r="J20" s="98" t="str">
        <f t="shared" si="1"/>
        <v>Gestión Administrativa y  financiera en apoyo al Desarrollo Académico</v>
      </c>
      <c r="K20" s="98" t="s">
        <v>411</v>
      </c>
      <c r="L20" s="98"/>
    </row>
    <row r="21" spans="3:12" hidden="1">
      <c r="C21" s="141"/>
      <c r="D21" s="158"/>
      <c r="E21" s="123"/>
      <c r="F21" s="97">
        <f t="shared" si="0"/>
        <v>0</v>
      </c>
      <c r="G21" s="161"/>
      <c r="H21" s="142" t="s">
        <v>1072</v>
      </c>
      <c r="I21" s="130" t="str">
        <f>VLOOKUP(H21,Presupuesto!$B$11:$C$565,2,0)</f>
        <v>BECAS EXCELENCIA ACADEMICA</v>
      </c>
      <c r="J21" s="98" t="str">
        <f t="shared" si="1"/>
        <v>Gestión Administrativa y  financiera en apoyo al Desarrollo Académico</v>
      </c>
      <c r="K21" s="98" t="s">
        <v>411</v>
      </c>
      <c r="L21" s="98"/>
    </row>
    <row r="22" spans="3:12" hidden="1">
      <c r="C22" s="141"/>
      <c r="D22" s="158"/>
      <c r="E22" s="123"/>
      <c r="F22" s="97">
        <f t="shared" si="0"/>
        <v>0</v>
      </c>
      <c r="G22" s="161"/>
      <c r="H22" s="142" t="s">
        <v>1074</v>
      </c>
      <c r="I22" s="130" t="str">
        <f>VLOOKUP(H22,Presupuesto!$B$11:$C$565,2,0)</f>
        <v>BECAS PARA HIJOS DE LOS TRABAJADORES</v>
      </c>
      <c r="J22" s="98" t="str">
        <f t="shared" si="1"/>
        <v>Gestión Administrativa y  financiera en apoyo al Desarrollo Académico</v>
      </c>
      <c r="K22" s="98" t="s">
        <v>400</v>
      </c>
      <c r="L22" s="98"/>
    </row>
    <row r="23" spans="3:12" hidden="1">
      <c r="C23" s="141"/>
      <c r="D23" s="158"/>
      <c r="E23" s="123"/>
      <c r="F23" s="97">
        <f t="shared" si="0"/>
        <v>0</v>
      </c>
      <c r="G23" s="161"/>
      <c r="H23" s="142" t="s">
        <v>1076</v>
      </c>
      <c r="I23" s="130" t="str">
        <f>VLOOKUP(H23,Presupuesto!$B$11:$C$565,2,0)</f>
        <v>BECAS POST GRADO ECONOMIA</v>
      </c>
      <c r="J23" s="98" t="str">
        <f t="shared" si="1"/>
        <v>Gestión Administrativa y  financiera en apoyo al Desarrollo Académico</v>
      </c>
      <c r="K23" s="98" t="s">
        <v>411</v>
      </c>
      <c r="L23" s="98"/>
    </row>
    <row r="24" spans="3:12" hidden="1">
      <c r="C24" s="141"/>
      <c r="D24" s="158"/>
      <c r="E24" s="123"/>
      <c r="F24" s="97">
        <f t="shared" si="0"/>
        <v>0</v>
      </c>
      <c r="G24" s="161"/>
      <c r="H24" s="142" t="s">
        <v>1078</v>
      </c>
      <c r="I24" s="130" t="str">
        <f>VLOOKUP(H24,Presupuesto!$B$11:$C$565,2,0)</f>
        <v>BECAS POST-GRADO DE TRABAJO SOCIAL</v>
      </c>
      <c r="J24" s="98" t="str">
        <f t="shared" si="1"/>
        <v>Gestión Administrativa y  financiera en apoyo al Desarrollo Académico</v>
      </c>
      <c r="K24" s="98" t="s">
        <v>411</v>
      </c>
      <c r="L24" s="98"/>
    </row>
    <row r="25" spans="3:12" hidden="1">
      <c r="C25" s="141"/>
      <c r="D25" s="158"/>
      <c r="E25" s="123"/>
      <c r="F25" s="97">
        <f t="shared" si="0"/>
        <v>0</v>
      </c>
      <c r="G25" s="161"/>
      <c r="H25" s="142" t="s">
        <v>1080</v>
      </c>
      <c r="I25" s="130" t="str">
        <f>VLOOKUP(H25,Presupuesto!$B$11:$C$565,2,0)</f>
        <v>BECAS PROFESIONALIZANTES DOCENTE (PLAN DE REFORMA)</v>
      </c>
      <c r="J25" s="98" t="str">
        <f t="shared" si="1"/>
        <v>Gestión Administrativa y  financiera en apoyo al Desarrollo Académico</v>
      </c>
      <c r="K25" s="98" t="s">
        <v>411</v>
      </c>
      <c r="L25" s="98"/>
    </row>
    <row r="26" spans="3:12" hidden="1">
      <c r="C26" s="141"/>
      <c r="D26" s="158"/>
      <c r="E26" s="123"/>
      <c r="F26" s="97">
        <f t="shared" si="0"/>
        <v>0</v>
      </c>
      <c r="G26" s="161"/>
      <c r="H26" s="142" t="s">
        <v>1082</v>
      </c>
      <c r="I26" s="130" t="str">
        <f>VLOOKUP(H26,Presupuesto!$B$11:$C$565,2,0)</f>
        <v>PRESTAMOS A ESTUDIANTES</v>
      </c>
      <c r="J26" s="98" t="str">
        <f t="shared" si="1"/>
        <v>Gestión Administrativa y  financiera en apoyo al Desarrollo Académico</v>
      </c>
      <c r="K26" s="98" t="s">
        <v>411</v>
      </c>
      <c r="L26" s="98"/>
    </row>
    <row r="27" spans="3:12" hidden="1">
      <c r="C27" s="141"/>
      <c r="D27" s="158"/>
      <c r="E27" s="123"/>
      <c r="F27" s="97">
        <f t="shared" si="0"/>
        <v>0</v>
      </c>
      <c r="G27" s="161"/>
      <c r="H27" s="142" t="s">
        <v>1084</v>
      </c>
      <c r="I27" s="130" t="str">
        <f>VLOOKUP(H27,Presupuesto!$B$11:$C$565,2,0)</f>
        <v>BECAS TALLERES EMPLEADOS A ESTUDIANTES</v>
      </c>
      <c r="J27" s="98" t="str">
        <f t="shared" si="1"/>
        <v>Gestión Administrativa y  financiera en apoyo al Desarrollo Académico</v>
      </c>
      <c r="K27" s="98" t="s">
        <v>411</v>
      </c>
      <c r="L27" s="98"/>
    </row>
    <row r="28" spans="3:12" hidden="1">
      <c r="C28" s="141"/>
      <c r="D28" s="158"/>
      <c r="E28" s="123"/>
      <c r="F28" s="97">
        <f t="shared" si="0"/>
        <v>0</v>
      </c>
      <c r="G28" s="161"/>
      <c r="H28" s="142" t="s">
        <v>1086</v>
      </c>
      <c r="I28" s="130" t="str">
        <f>VLOOKUP(H28,Presupuesto!$B$11:$C$565,2,0)</f>
        <v>BECAS EXTERNAS DE INVESTIGACION</v>
      </c>
      <c r="J28" s="98" t="str">
        <f t="shared" si="1"/>
        <v>Gestión Administrativa y  financiera en apoyo al Desarrollo Académico</v>
      </c>
      <c r="K28" s="98" t="s">
        <v>411</v>
      </c>
      <c r="L28" s="98"/>
    </row>
    <row r="29" spans="3:12" hidden="1">
      <c r="C29" s="141"/>
      <c r="D29" s="158"/>
      <c r="E29" s="123"/>
      <c r="F29" s="97">
        <f t="shared" si="0"/>
        <v>0</v>
      </c>
      <c r="G29" s="161"/>
      <c r="H29" s="142" t="s">
        <v>1088</v>
      </c>
      <c r="I29" s="130" t="str">
        <f>VLOOKUP(H29,Presupuesto!$B$11:$C$565,2,0)</f>
        <v>BECAS SUSTANTIVAS DE INVESTIGACIÓN</v>
      </c>
      <c r="J29" s="98" t="str">
        <f t="shared" si="1"/>
        <v>Gestión Administrativa y  financiera en apoyo al Desarrollo Académico</v>
      </c>
      <c r="K29" s="98" t="s">
        <v>411</v>
      </c>
      <c r="L29" s="98"/>
    </row>
    <row r="30" spans="3:12" hidden="1">
      <c r="C30" s="141"/>
      <c r="D30" s="158"/>
      <c r="E30" s="123"/>
      <c r="F30" s="97">
        <f t="shared" si="0"/>
        <v>0</v>
      </c>
      <c r="G30" s="161"/>
      <c r="H30" s="142" t="s">
        <v>1090</v>
      </c>
      <c r="I30" s="130" t="str">
        <f>VLOOKUP(H30,Presupuesto!$B$11:$C$565,2,0)</f>
        <v>BECAS DE INVEST, PARA ESTUD. DE PREGRADO</v>
      </c>
      <c r="J30" s="98" t="str">
        <f t="shared" si="1"/>
        <v>Gestión Administrativa y  financiera en apoyo al Desarrollo Académico</v>
      </c>
      <c r="K30" s="98" t="s">
        <v>411</v>
      </c>
      <c r="L30" s="98"/>
    </row>
    <row r="31" spans="3:12" hidden="1">
      <c r="C31" s="141"/>
      <c r="D31" s="158"/>
      <c r="E31" s="123"/>
      <c r="F31" s="97">
        <f t="shared" si="0"/>
        <v>0</v>
      </c>
      <c r="G31" s="161"/>
      <c r="H31" s="142" t="s">
        <v>1092</v>
      </c>
      <c r="I31" s="130" t="str">
        <f>VLOOKUP(H31,Presupuesto!$B$11:$C$565,2,0)</f>
        <v>BECAS DE INVEST. PARA DOC.DE POST-GRADO</v>
      </c>
      <c r="J31" s="98" t="str">
        <f t="shared" si="1"/>
        <v>Gestión Administrativa y  financiera en apoyo al Desarrollo Académico</v>
      </c>
      <c r="K31" s="98" t="s">
        <v>411</v>
      </c>
      <c r="L31" s="98"/>
    </row>
    <row r="32" spans="3:12" hidden="1">
      <c r="C32" s="141"/>
      <c r="D32" s="158"/>
      <c r="E32" s="123"/>
      <c r="F32" s="97">
        <f t="shared" si="0"/>
        <v>0</v>
      </c>
      <c r="G32" s="161"/>
      <c r="H32" s="142" t="s">
        <v>1094</v>
      </c>
      <c r="I32" s="130" t="str">
        <f>VLOOKUP(H32,Presupuesto!$B$11:$C$565,2,0)</f>
        <v>BECAS BÁSICAS DE INVESTIGACIÓN</v>
      </c>
      <c r="J32" s="98" t="str">
        <f t="shared" si="1"/>
        <v>Gestión Administrativa y  financiera en apoyo al Desarrollo Académico</v>
      </c>
      <c r="K32" s="98" t="s">
        <v>411</v>
      </c>
      <c r="L32" s="98"/>
    </row>
    <row r="33" spans="3:12" hidden="1">
      <c r="C33" s="141"/>
      <c r="D33" s="158"/>
      <c r="E33" s="123"/>
      <c r="F33" s="97">
        <f t="shared" si="0"/>
        <v>0</v>
      </c>
      <c r="G33" s="161"/>
      <c r="H33" s="142" t="s">
        <v>1096</v>
      </c>
      <c r="I33" s="130" t="str">
        <f>VLOOKUP(H33,Presupuesto!$B$11:$C$565,2,0)</f>
        <v>BECAS RELEVO GENERACIONAL</v>
      </c>
      <c r="J33" s="98" t="str">
        <f t="shared" si="1"/>
        <v>Gestión Administrativa y  financiera en apoyo al Desarrollo Académico</v>
      </c>
      <c r="K33" s="98" t="s">
        <v>411</v>
      </c>
      <c r="L33" s="98"/>
    </row>
    <row r="34" spans="3:12" hidden="1">
      <c r="C34" s="141"/>
      <c r="D34" s="158"/>
      <c r="E34" s="123"/>
      <c r="F34" s="97">
        <f t="shared" si="0"/>
        <v>0</v>
      </c>
      <c r="G34" s="161"/>
      <c r="H34" s="142" t="s">
        <v>1098</v>
      </c>
      <c r="I34" s="130" t="str">
        <f>VLOOKUP(H34,Presupuesto!$B$11:$C$565,2,0)</f>
        <v>BECAS DE EQUIDAD</v>
      </c>
      <c r="J34" s="98" t="str">
        <f t="shared" si="1"/>
        <v>Gestión Administrativa y  financiera en apoyo al Desarrollo Académico</v>
      </c>
      <c r="K34" s="98" t="s">
        <v>411</v>
      </c>
      <c r="L34" s="98"/>
    </row>
    <row r="35" spans="3:12" hidden="1">
      <c r="C35" s="141"/>
      <c r="D35" s="158"/>
      <c r="E35" s="123"/>
      <c r="F35" s="97">
        <f t="shared" si="0"/>
        <v>0</v>
      </c>
      <c r="G35" s="161"/>
      <c r="H35" s="142" t="s">
        <v>1100</v>
      </c>
      <c r="I35" s="130" t="str">
        <f>VLOOKUP(H35,Presupuesto!$B$11:$C$565,2,0)</f>
        <v>PREMIOS AL INVESTIGADOR</v>
      </c>
      <c r="J35" s="98" t="str">
        <f t="shared" si="1"/>
        <v>Gestión Administrativa y  financiera en apoyo al Desarrollo Académico</v>
      </c>
      <c r="K35" s="98" t="s">
        <v>411</v>
      </c>
      <c r="L35" s="98"/>
    </row>
    <row r="36" spans="3:12" hidden="1">
      <c r="C36" s="141"/>
      <c r="D36" s="158"/>
      <c r="E36" s="123"/>
      <c r="F36" s="97">
        <f t="shared" si="0"/>
        <v>0</v>
      </c>
      <c r="G36" s="161"/>
      <c r="H36" s="142" t="s">
        <v>1102</v>
      </c>
      <c r="I36" s="130" t="str">
        <f>VLOOKUP(H36,Presupuesto!$B$11:$C$565,2,0)</f>
        <v>BECAS DE INV. PARA ESTUDIANTES DE POSTGRADO</v>
      </c>
      <c r="J36" s="98" t="str">
        <f t="shared" si="1"/>
        <v>Gestión Administrativa y  financiera en apoyo al Desarrollo Académico</v>
      </c>
      <c r="K36" s="98" t="s">
        <v>411</v>
      </c>
      <c r="L36" s="98"/>
    </row>
    <row r="37" spans="3:12" hidden="1">
      <c r="C37" s="141"/>
      <c r="D37" s="158"/>
      <c r="E37" s="123"/>
      <c r="F37" s="97">
        <f t="shared" si="0"/>
        <v>0</v>
      </c>
      <c r="G37" s="161"/>
      <c r="H37" s="142" t="s">
        <v>1104</v>
      </c>
      <c r="I37" s="130" t="str">
        <f>VLOOKUP(H37,Presupuesto!$B$11:$C$565,2,0)</f>
        <v>Becas Especiales de Investigación</v>
      </c>
      <c r="J37" s="98" t="str">
        <f t="shared" si="1"/>
        <v>Gestión Administrativa y  financiera en apoyo al Desarrollo Académico</v>
      </c>
      <c r="K37" s="98" t="s">
        <v>411</v>
      </c>
      <c r="L37" s="98"/>
    </row>
    <row r="38" spans="3:12" ht="15.75" hidden="1" thickBot="1">
      <c r="C38" s="147"/>
      <c r="D38" s="222"/>
      <c r="E38" s="103"/>
      <c r="F38" s="105">
        <f t="shared" si="0"/>
        <v>0</v>
      </c>
      <c r="G38" s="162"/>
      <c r="H38" s="148"/>
      <c r="I38" s="132" t="e">
        <f>VLOOKUP(H38,Presupuesto!$B$11:$C$565,2,0)</f>
        <v>#N/A</v>
      </c>
      <c r="J38" s="106" t="str">
        <f>$J$17</f>
        <v>Gestión Administrativa y  financiera en apoyo al Desarrollo Académico</v>
      </c>
      <c r="K38" s="124" t="s">
        <v>393</v>
      </c>
      <c r="L38" s="124"/>
    </row>
    <row r="39" spans="3:12">
      <c r="F39" s="90"/>
      <c r="G39" s="89"/>
      <c r="H39" s="90"/>
      <c r="I39" s="90"/>
    </row>
    <row r="40" spans="3:12" ht="15.75" thickBot="1"/>
    <row r="41" spans="3:12" ht="15.75" thickBot="1">
      <c r="C41" s="157" t="s">
        <v>53</v>
      </c>
      <c r="D41" s="371">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8"/>
      <c r="E44" s="93"/>
      <c r="F44" s="93"/>
      <c r="G44" s="93"/>
      <c r="H44" s="76"/>
      <c r="I44" s="76"/>
      <c r="J44" s="76"/>
      <c r="K44" s="112"/>
    </row>
    <row r="45" spans="3:12" ht="18.75">
      <c r="C45" s="210" t="e">
        <f>#VALUE!</f>
        <v>#VALUE!</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t="s">
        <v>1749</v>
      </c>
      <c r="D48" s="158"/>
      <c r="E48" s="123"/>
      <c r="F48" s="97">
        <f t="shared" ref="F48:F69" si="2">D48*E48</f>
        <v>0</v>
      </c>
      <c r="G48" s="161" t="s">
        <v>128</v>
      </c>
      <c r="H48" s="142" t="s">
        <v>318</v>
      </c>
      <c r="I48" s="130" t="str">
        <f>VLOOKUP(H48,Presupuesto!$B$11:$C$565,2,0)</f>
        <v>ESPECIES Y TIMBRADOS Y VALORES (33700-00)</v>
      </c>
      <c r="J48" s="218" t="s">
        <v>1362</v>
      </c>
      <c r="K48" s="98" t="s">
        <v>411</v>
      </c>
      <c r="L48" s="98"/>
    </row>
    <row r="49" spans="3:12">
      <c r="C49" s="141" t="s">
        <v>1750</v>
      </c>
      <c r="D49" s="158"/>
      <c r="E49" s="123"/>
      <c r="F49" s="97">
        <f t="shared" si="2"/>
        <v>0</v>
      </c>
      <c r="G49" s="161" t="s">
        <v>128</v>
      </c>
      <c r="H49" s="142" t="s">
        <v>680</v>
      </c>
      <c r="I49" s="130" t="str">
        <f>VLOOKUP(H49,Presupuesto!$B$11:$C$565,2,0)</f>
        <v>MANTENIMIENTO Y REPARACION DE OTROS EQUIPOS</v>
      </c>
      <c r="J49" s="98" t="str">
        <f>$J$48</f>
        <v>Gestión Administrativa y  financiera en apoyo al Desarrollo Académico</v>
      </c>
      <c r="K49" s="98" t="s">
        <v>411</v>
      </c>
      <c r="L49" s="98"/>
    </row>
    <row r="50" spans="3:12">
      <c r="C50" s="141" t="s">
        <v>1751</v>
      </c>
      <c r="D50" s="158"/>
      <c r="E50" s="123"/>
      <c r="F50" s="97">
        <f t="shared" si="2"/>
        <v>0</v>
      </c>
      <c r="G50" s="161" t="s">
        <v>128</v>
      </c>
      <c r="H50" s="142" t="s">
        <v>290</v>
      </c>
      <c r="I50" s="130" t="str">
        <f>VLOOKUP(H50,Presupuesto!$B$11:$C$565,2,0)</f>
        <v>OTROS SERVICIOS TECNICOS Y PROFESIONALES N.C. (24900-00)</v>
      </c>
      <c r="J50" s="98" t="str">
        <f t="shared" ref="J50:J69" si="3">$J$48</f>
        <v>Gestión Administrativa y  financiera en apoyo al Desarrollo Académico</v>
      </c>
      <c r="K50" s="98" t="s">
        <v>411</v>
      </c>
      <c r="L50" s="98"/>
    </row>
    <row r="51" spans="3:12">
      <c r="C51" s="141" t="s">
        <v>1752</v>
      </c>
      <c r="D51" s="158"/>
      <c r="E51" s="123"/>
      <c r="F51" s="97">
        <f t="shared" si="2"/>
        <v>0</v>
      </c>
      <c r="G51" s="161" t="s">
        <v>128</v>
      </c>
      <c r="H51" s="142" t="s">
        <v>297</v>
      </c>
      <c r="I51" s="130" t="str">
        <f>VLOOKUP(H51,Presupuesto!$B$11:$C$565,2,0)</f>
        <v>OTROS SERVICIOS COMERCIALES Y FINANCIEROS N.C.</v>
      </c>
      <c r="J51" s="98" t="str">
        <f t="shared" si="3"/>
        <v>Gestión Administrativa y  financiera en apoyo al Desarrollo Académico</v>
      </c>
      <c r="K51" s="98" t="s">
        <v>411</v>
      </c>
      <c r="L51" s="98"/>
    </row>
    <row r="52" spans="3:12">
      <c r="C52" s="141" t="s">
        <v>939</v>
      </c>
      <c r="D52" s="158"/>
      <c r="E52" s="123"/>
      <c r="F52" s="97">
        <f t="shared" si="2"/>
        <v>0</v>
      </c>
      <c r="G52" s="161" t="s">
        <v>128</v>
      </c>
      <c r="H52" s="142" t="s">
        <v>938</v>
      </c>
      <c r="I52" s="130" t="str">
        <f>VLOOKUP(H52,Presupuesto!$B$11:$C$565,2,0)</f>
        <v>ELEMENTOS DE LIMPIEZA</v>
      </c>
      <c r="J52" s="98" t="str">
        <f t="shared" si="3"/>
        <v>Gestión Administrativa y  financiera en apoyo al Desarrollo Académico</v>
      </c>
      <c r="K52" s="98" t="s">
        <v>395</v>
      </c>
      <c r="L52" s="98"/>
    </row>
    <row r="53" spans="3:12" hidden="1">
      <c r="C53" s="141"/>
      <c r="D53" s="158"/>
      <c r="E53" s="123"/>
      <c r="F53" s="97">
        <f t="shared" si="2"/>
        <v>0</v>
      </c>
      <c r="G53" s="161"/>
      <c r="H53" s="142" t="s">
        <v>1074</v>
      </c>
      <c r="I53" s="130" t="str">
        <f>VLOOKUP(H53,Presupuesto!$B$11:$C$565,2,0)</f>
        <v>BECAS PARA HIJOS DE LOS TRABAJADORES</v>
      </c>
      <c r="J53" s="98" t="str">
        <f t="shared" si="3"/>
        <v>Gestión Administrativa y  financiera en apoyo al Desarrollo Académico</v>
      </c>
      <c r="K53" s="98" t="s">
        <v>400</v>
      </c>
      <c r="L53" s="98"/>
    </row>
    <row r="54" spans="3:12" hidden="1">
      <c r="C54" s="141"/>
      <c r="D54" s="158"/>
      <c r="E54" s="123"/>
      <c r="F54" s="97">
        <f t="shared" si="2"/>
        <v>0</v>
      </c>
      <c r="G54" s="161"/>
      <c r="H54" s="142" t="s">
        <v>1076</v>
      </c>
      <c r="I54" s="130" t="str">
        <f>VLOOKUP(H54,Presupuesto!$B$11:$C$565,2,0)</f>
        <v>BECAS POST GRADO ECONOMIA</v>
      </c>
      <c r="J54" s="98" t="str">
        <f t="shared" si="3"/>
        <v>Gestión Administrativa y  financiera en apoyo al Desarrollo Académico</v>
      </c>
      <c r="K54" s="98" t="s">
        <v>411</v>
      </c>
      <c r="L54" s="98"/>
    </row>
    <row r="55" spans="3:12" hidden="1">
      <c r="C55" s="141"/>
      <c r="D55" s="158"/>
      <c r="E55" s="123"/>
      <c r="F55" s="97">
        <f t="shared" si="2"/>
        <v>0</v>
      </c>
      <c r="G55" s="161"/>
      <c r="H55" s="142" t="s">
        <v>1078</v>
      </c>
      <c r="I55" s="130" t="str">
        <f>VLOOKUP(H55,Presupuesto!$B$11:$C$565,2,0)</f>
        <v>BECAS POST-GRADO DE TRABAJO SOCIAL</v>
      </c>
      <c r="J55" s="98" t="str">
        <f t="shared" si="3"/>
        <v>Gestión Administrativa y  financiera en apoyo al Desarrollo Académico</v>
      </c>
      <c r="K55" s="98" t="s">
        <v>411</v>
      </c>
      <c r="L55" s="98"/>
    </row>
    <row r="56" spans="3:12" hidden="1">
      <c r="C56" s="141"/>
      <c r="D56" s="158"/>
      <c r="E56" s="123"/>
      <c r="F56" s="97">
        <f t="shared" si="2"/>
        <v>0</v>
      </c>
      <c r="G56" s="161"/>
      <c r="H56" s="142" t="s">
        <v>1080</v>
      </c>
      <c r="I56" s="130" t="str">
        <f>VLOOKUP(H56,Presupuesto!$B$11:$C$565,2,0)</f>
        <v>BECAS PROFESIONALIZANTES DOCENTE (PLAN DE REFORMA)</v>
      </c>
      <c r="J56" s="98" t="str">
        <f t="shared" si="3"/>
        <v>Gestión Administrativa y  financiera en apoyo al Desarrollo Académico</v>
      </c>
      <c r="K56" s="98" t="s">
        <v>411</v>
      </c>
      <c r="L56" s="98"/>
    </row>
    <row r="57" spans="3:12" hidden="1">
      <c r="C57" s="141"/>
      <c r="D57" s="158"/>
      <c r="E57" s="123"/>
      <c r="F57" s="97">
        <f t="shared" si="2"/>
        <v>0</v>
      </c>
      <c r="G57" s="161"/>
      <c r="H57" s="142" t="s">
        <v>1082</v>
      </c>
      <c r="I57" s="130" t="str">
        <f>VLOOKUP(H57,Presupuesto!$B$11:$C$565,2,0)</f>
        <v>PRESTAMOS A ESTUDIANTES</v>
      </c>
      <c r="J57" s="98" t="str">
        <f t="shared" si="3"/>
        <v>Gestión Administrativa y  financiera en apoyo al Desarrollo Académico</v>
      </c>
      <c r="K57" s="98" t="s">
        <v>411</v>
      </c>
      <c r="L57" s="98"/>
    </row>
    <row r="58" spans="3:12" hidden="1">
      <c r="C58" s="141"/>
      <c r="D58" s="158"/>
      <c r="E58" s="123"/>
      <c r="F58" s="97">
        <f t="shared" si="2"/>
        <v>0</v>
      </c>
      <c r="G58" s="161"/>
      <c r="H58" s="142" t="s">
        <v>1084</v>
      </c>
      <c r="I58" s="130" t="str">
        <f>VLOOKUP(H58,Presupuesto!$B$11:$C$565,2,0)</f>
        <v>BECAS TALLERES EMPLEADOS A ESTUDIANTES</v>
      </c>
      <c r="J58" s="98" t="str">
        <f t="shared" si="3"/>
        <v>Gestión Administrativa y  financiera en apoyo al Desarrollo Académico</v>
      </c>
      <c r="K58" s="98" t="s">
        <v>411</v>
      </c>
      <c r="L58" s="98"/>
    </row>
    <row r="59" spans="3:12" hidden="1">
      <c r="C59" s="141"/>
      <c r="D59" s="158"/>
      <c r="E59" s="123"/>
      <c r="F59" s="97">
        <f t="shared" si="2"/>
        <v>0</v>
      </c>
      <c r="G59" s="161"/>
      <c r="H59" s="142" t="s">
        <v>1086</v>
      </c>
      <c r="I59" s="130" t="str">
        <f>VLOOKUP(H59,Presupuesto!$B$11:$C$565,2,0)</f>
        <v>BECAS EXTERNAS DE INVESTIGACION</v>
      </c>
      <c r="J59" s="98" t="str">
        <f t="shared" si="3"/>
        <v>Gestión Administrativa y  financiera en apoyo al Desarrollo Académico</v>
      </c>
      <c r="K59" s="98" t="s">
        <v>411</v>
      </c>
      <c r="L59" s="98"/>
    </row>
    <row r="60" spans="3:12" hidden="1">
      <c r="C60" s="141"/>
      <c r="D60" s="158"/>
      <c r="E60" s="123"/>
      <c r="F60" s="97">
        <f t="shared" si="2"/>
        <v>0</v>
      </c>
      <c r="G60" s="161"/>
      <c r="H60" s="142" t="s">
        <v>1088</v>
      </c>
      <c r="I60" s="130" t="str">
        <f>VLOOKUP(H60,Presupuesto!$B$11:$C$565,2,0)</f>
        <v>BECAS SUSTANTIVAS DE INVESTIGACIÓN</v>
      </c>
      <c r="J60" s="98" t="str">
        <f t="shared" si="3"/>
        <v>Gestión Administrativa y  financiera en apoyo al Desarrollo Académico</v>
      </c>
      <c r="K60" s="98" t="s">
        <v>411</v>
      </c>
      <c r="L60" s="98"/>
    </row>
    <row r="61" spans="3:12" hidden="1">
      <c r="C61" s="141"/>
      <c r="D61" s="158"/>
      <c r="E61" s="123"/>
      <c r="F61" s="97">
        <f t="shared" si="2"/>
        <v>0</v>
      </c>
      <c r="G61" s="161"/>
      <c r="H61" s="142" t="s">
        <v>1090</v>
      </c>
      <c r="I61" s="130" t="str">
        <f>VLOOKUP(H61,Presupuesto!$B$11:$C$565,2,0)</f>
        <v>BECAS DE INVEST, PARA ESTUD. DE PREGRADO</v>
      </c>
      <c r="J61" s="98" t="str">
        <f t="shared" si="3"/>
        <v>Gestión Administrativa y  financiera en apoyo al Desarrollo Académico</v>
      </c>
      <c r="K61" s="98" t="s">
        <v>411</v>
      </c>
      <c r="L61" s="98"/>
    </row>
    <row r="62" spans="3:12" hidden="1">
      <c r="C62" s="141"/>
      <c r="D62" s="158"/>
      <c r="E62" s="123"/>
      <c r="F62" s="97">
        <f t="shared" si="2"/>
        <v>0</v>
      </c>
      <c r="G62" s="161"/>
      <c r="H62" s="142" t="s">
        <v>1092</v>
      </c>
      <c r="I62" s="130" t="str">
        <f>VLOOKUP(H62,Presupuesto!$B$11:$C$565,2,0)</f>
        <v>BECAS DE INVEST. PARA DOC.DE POST-GRADO</v>
      </c>
      <c r="J62" s="98" t="str">
        <f t="shared" si="3"/>
        <v>Gestión Administrativa y  financiera en apoyo al Desarrollo Académico</v>
      </c>
      <c r="K62" s="98" t="s">
        <v>411</v>
      </c>
      <c r="L62" s="98"/>
    </row>
    <row r="63" spans="3:12" hidden="1">
      <c r="C63" s="141"/>
      <c r="D63" s="158"/>
      <c r="E63" s="123"/>
      <c r="F63" s="97">
        <f t="shared" si="2"/>
        <v>0</v>
      </c>
      <c r="G63" s="161"/>
      <c r="H63" s="142" t="s">
        <v>1094</v>
      </c>
      <c r="I63" s="130" t="str">
        <f>VLOOKUP(H63,Presupuesto!$B$11:$C$565,2,0)</f>
        <v>BECAS BÁSICAS DE INVESTIGACIÓN</v>
      </c>
      <c r="J63" s="98" t="str">
        <f t="shared" si="3"/>
        <v>Gestión Administrativa y  financiera en apoyo al Desarrollo Académico</v>
      </c>
      <c r="K63" s="98" t="s">
        <v>411</v>
      </c>
      <c r="L63" s="98"/>
    </row>
    <row r="64" spans="3:12" hidden="1">
      <c r="C64" s="141"/>
      <c r="D64" s="158"/>
      <c r="E64" s="123"/>
      <c r="F64" s="97">
        <f t="shared" si="2"/>
        <v>0</v>
      </c>
      <c r="G64" s="161"/>
      <c r="H64" s="142" t="s">
        <v>1096</v>
      </c>
      <c r="I64" s="130" t="str">
        <f>VLOOKUP(H64,Presupuesto!$B$11:$C$565,2,0)</f>
        <v>BECAS RELEVO GENERACIONAL</v>
      </c>
      <c r="J64" s="98" t="str">
        <f t="shared" si="3"/>
        <v>Gestión Administrativa y  financiera en apoyo al Desarrollo Académico</v>
      </c>
      <c r="K64" s="98" t="s">
        <v>411</v>
      </c>
      <c r="L64" s="98"/>
    </row>
    <row r="65" spans="3:12" hidden="1">
      <c r="C65" s="141"/>
      <c r="D65" s="158"/>
      <c r="E65" s="123"/>
      <c r="F65" s="97">
        <f t="shared" si="2"/>
        <v>0</v>
      </c>
      <c r="G65" s="161"/>
      <c r="H65" s="142" t="s">
        <v>1098</v>
      </c>
      <c r="I65" s="130" t="str">
        <f>VLOOKUP(H65,Presupuesto!$B$11:$C$565,2,0)</f>
        <v>BECAS DE EQUIDAD</v>
      </c>
      <c r="J65" s="98" t="str">
        <f t="shared" si="3"/>
        <v>Gestión Administrativa y  financiera en apoyo al Desarrollo Académico</v>
      </c>
      <c r="K65" s="98" t="s">
        <v>411</v>
      </c>
      <c r="L65" s="98"/>
    </row>
    <row r="66" spans="3:12" hidden="1">
      <c r="C66" s="141"/>
      <c r="D66" s="158"/>
      <c r="E66" s="123"/>
      <c r="F66" s="97">
        <f t="shared" si="2"/>
        <v>0</v>
      </c>
      <c r="G66" s="161"/>
      <c r="H66" s="142" t="s">
        <v>1100</v>
      </c>
      <c r="I66" s="130" t="str">
        <f>VLOOKUP(H66,Presupuesto!$B$11:$C$565,2,0)</f>
        <v>PREMIOS AL INVESTIGADOR</v>
      </c>
      <c r="J66" s="98" t="str">
        <f t="shared" si="3"/>
        <v>Gestión Administrativa y  financiera en apoyo al Desarrollo Académico</v>
      </c>
      <c r="K66" s="98" t="s">
        <v>411</v>
      </c>
      <c r="L66" s="98"/>
    </row>
    <row r="67" spans="3:12" hidden="1">
      <c r="C67" s="141"/>
      <c r="D67" s="158"/>
      <c r="E67" s="123"/>
      <c r="F67" s="97">
        <f t="shared" si="2"/>
        <v>0</v>
      </c>
      <c r="G67" s="161"/>
      <c r="H67" s="142" t="s">
        <v>1102</v>
      </c>
      <c r="I67" s="130" t="str">
        <f>VLOOKUP(H67,Presupuesto!$B$11:$C$565,2,0)</f>
        <v>BECAS DE INV. PARA ESTUDIANTES DE POSTGRADO</v>
      </c>
      <c r="J67" s="98" t="str">
        <f t="shared" si="3"/>
        <v>Gestión Administrativa y  financiera en apoyo al Desarrollo Académico</v>
      </c>
      <c r="K67" s="98" t="s">
        <v>411</v>
      </c>
      <c r="L67" s="98"/>
    </row>
    <row r="68" spans="3:12" hidden="1">
      <c r="C68" s="141"/>
      <c r="D68" s="158"/>
      <c r="E68" s="123"/>
      <c r="F68" s="97">
        <f t="shared" si="2"/>
        <v>0</v>
      </c>
      <c r="G68" s="161"/>
      <c r="H68" s="142" t="s">
        <v>1104</v>
      </c>
      <c r="I68" s="130" t="str">
        <f>VLOOKUP(H68,Presupuesto!$B$11:$C$565,2,0)</f>
        <v>Becas Especiales de Investigación</v>
      </c>
      <c r="J68" s="98" t="str">
        <f t="shared" si="3"/>
        <v>Gestión Administrativa y  financiera en apoyo al Desarrollo Académico</v>
      </c>
      <c r="K68" s="98" t="s">
        <v>411</v>
      </c>
      <c r="L68" s="98"/>
    </row>
    <row r="69" spans="3:12" ht="15.75" hidden="1" thickBot="1">
      <c r="C69" s="147"/>
      <c r="D69" s="222"/>
      <c r="E69" s="103"/>
      <c r="F69" s="105">
        <f t="shared" si="2"/>
        <v>0</v>
      </c>
      <c r="G69" s="162"/>
      <c r="H69" s="148"/>
      <c r="I69" s="132" t="e">
        <f>VLOOKUP(H69,Presupuesto!$B$11:$C$565,2,0)</f>
        <v>#N/A</v>
      </c>
      <c r="J69" s="106" t="str">
        <f t="shared" si="3"/>
        <v>Gestión Administrativa y  financiera en apoyo al Desarrollo Académico</v>
      </c>
      <c r="K69" s="124" t="s">
        <v>393</v>
      </c>
      <c r="L69" s="124"/>
    </row>
    <row r="71" spans="3:12" ht="15.75" thickBot="1"/>
    <row r="72" spans="3:12" ht="15.75" thickBot="1">
      <c r="C72" s="157" t="s">
        <v>53</v>
      </c>
      <c r="D72" s="371">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8"/>
      <c r="E75" s="93"/>
      <c r="F75" s="93"/>
      <c r="G75" s="93"/>
      <c r="H75" s="76"/>
      <c r="I75" s="76"/>
      <c r="J75" s="76"/>
      <c r="K75" s="112"/>
    </row>
    <row r="76" spans="3:12" ht="18.75">
      <c r="C76" s="210" t="e">
        <f>#VALUE!</f>
        <v>#VALUE!</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4">D79*E79</f>
        <v>0</v>
      </c>
      <c r="G79" s="161"/>
      <c r="H79" s="142" t="s">
        <v>1064</v>
      </c>
      <c r="I79" s="130" t="str">
        <f>VLOOKUP(H79,Presupuesto!$B$11:$C$565,2,0)</f>
        <v>BECAS</v>
      </c>
      <c r="J79" s="218" t="s">
        <v>1452</v>
      </c>
      <c r="K79" s="98" t="s">
        <v>393</v>
      </c>
      <c r="L79" s="98"/>
    </row>
    <row r="80" spans="3:12">
      <c r="C80" s="141"/>
      <c r="D80" s="158"/>
      <c r="E80" s="123"/>
      <c r="F80" s="97">
        <f t="shared" si="4"/>
        <v>0</v>
      </c>
      <c r="G80" s="161"/>
      <c r="H80" s="142" t="s">
        <v>1066</v>
      </c>
      <c r="I80" s="130" t="str">
        <f>VLOOKUP(H80,Presupuesto!$B$11:$C$565,2,0)</f>
        <v>BECAS ESTUDIANTES DE PREGRADO (PLAN REFORMA)</v>
      </c>
      <c r="J80" s="98" t="str">
        <f>$J$79</f>
        <v>Posgrado</v>
      </c>
      <c r="K80" s="98" t="s">
        <v>411</v>
      </c>
      <c r="L80" s="98"/>
    </row>
    <row r="81" spans="3:12">
      <c r="C81" s="141"/>
      <c r="D81" s="158"/>
      <c r="E81" s="123"/>
      <c r="F81" s="97">
        <f t="shared" si="4"/>
        <v>0</v>
      </c>
      <c r="G81" s="161"/>
      <c r="H81" s="142" t="s">
        <v>1068</v>
      </c>
      <c r="I81" s="130" t="str">
        <f>VLOOKUP(H81,Presupuesto!$B$11:$C$565,2,0)</f>
        <v>BECAS CONVENIO MINISTERIO SALUD -IHSS-UNAH</v>
      </c>
      <c r="J81" s="98" t="str">
        <f t="shared" ref="J81:J100" si="5">$J$79</f>
        <v>Posgrado</v>
      </c>
      <c r="K81" s="98" t="s">
        <v>411</v>
      </c>
      <c r="L81" s="98"/>
    </row>
    <row r="82" spans="3:12">
      <c r="C82" s="141"/>
      <c r="D82" s="158"/>
      <c r="E82" s="123"/>
      <c r="F82" s="97">
        <f t="shared" si="4"/>
        <v>0</v>
      </c>
      <c r="G82" s="161"/>
      <c r="H82" s="142" t="s">
        <v>1070</v>
      </c>
      <c r="I82" s="130" t="str">
        <f>VLOOKUP(H82,Presupuesto!$B$11:$C$565,2,0)</f>
        <v>BECAS DE ACTUALIZACION Y CAPACITACION DOCENTE</v>
      </c>
      <c r="J82" s="98" t="str">
        <f t="shared" si="5"/>
        <v>Posgrado</v>
      </c>
      <c r="K82" s="98" t="s">
        <v>411</v>
      </c>
      <c r="L82" s="98"/>
    </row>
    <row r="83" spans="3:12">
      <c r="C83" s="141"/>
      <c r="D83" s="158"/>
      <c r="E83" s="123"/>
      <c r="F83" s="97">
        <f t="shared" si="4"/>
        <v>0</v>
      </c>
      <c r="G83" s="161"/>
      <c r="H83" s="142" t="s">
        <v>1072</v>
      </c>
      <c r="I83" s="130" t="str">
        <f>VLOOKUP(H83,Presupuesto!$B$11:$C$565,2,0)</f>
        <v>BECAS EXCELENCIA ACADEMICA</v>
      </c>
      <c r="J83" s="98" t="str">
        <f t="shared" si="5"/>
        <v>Posgrado</v>
      </c>
      <c r="K83" s="98" t="s">
        <v>411</v>
      </c>
      <c r="L83" s="98"/>
    </row>
    <row r="84" spans="3:12">
      <c r="C84" s="141"/>
      <c r="D84" s="158"/>
      <c r="E84" s="123"/>
      <c r="F84" s="97">
        <f t="shared" si="4"/>
        <v>0</v>
      </c>
      <c r="G84" s="161"/>
      <c r="H84" s="142" t="s">
        <v>1074</v>
      </c>
      <c r="I84" s="130" t="str">
        <f>VLOOKUP(H84,Presupuesto!$B$11:$C$565,2,0)</f>
        <v>BECAS PARA HIJOS DE LOS TRABAJADORES</v>
      </c>
      <c r="J84" s="98" t="str">
        <f t="shared" si="5"/>
        <v>Posgrado</v>
      </c>
      <c r="K84" s="98" t="s">
        <v>400</v>
      </c>
      <c r="L84" s="98"/>
    </row>
    <row r="85" spans="3:12">
      <c r="C85" s="141"/>
      <c r="D85" s="158"/>
      <c r="E85" s="123"/>
      <c r="F85" s="97">
        <f t="shared" si="4"/>
        <v>0</v>
      </c>
      <c r="G85" s="161"/>
      <c r="H85" s="142" t="s">
        <v>1076</v>
      </c>
      <c r="I85" s="130" t="str">
        <f>VLOOKUP(H85,Presupuesto!$B$11:$C$565,2,0)</f>
        <v>BECAS POST GRADO ECONOMIA</v>
      </c>
      <c r="J85" s="98" t="str">
        <f t="shared" si="5"/>
        <v>Posgrado</v>
      </c>
      <c r="K85" s="98" t="s">
        <v>411</v>
      </c>
      <c r="L85" s="98"/>
    </row>
    <row r="86" spans="3:12">
      <c r="C86" s="141"/>
      <c r="D86" s="158"/>
      <c r="E86" s="123"/>
      <c r="F86" s="97">
        <f t="shared" si="4"/>
        <v>0</v>
      </c>
      <c r="G86" s="161"/>
      <c r="H86" s="142" t="s">
        <v>1078</v>
      </c>
      <c r="I86" s="130" t="str">
        <f>VLOOKUP(H86,Presupuesto!$B$11:$C$565,2,0)</f>
        <v>BECAS POST-GRADO DE TRABAJO SOCIAL</v>
      </c>
      <c r="J86" s="98" t="str">
        <f t="shared" si="5"/>
        <v>Posgrado</v>
      </c>
      <c r="K86" s="98" t="s">
        <v>411</v>
      </c>
      <c r="L86" s="98"/>
    </row>
    <row r="87" spans="3:12">
      <c r="C87" s="141"/>
      <c r="D87" s="158"/>
      <c r="E87" s="123"/>
      <c r="F87" s="97">
        <f t="shared" si="4"/>
        <v>0</v>
      </c>
      <c r="G87" s="161"/>
      <c r="H87" s="142" t="s">
        <v>1080</v>
      </c>
      <c r="I87" s="130" t="str">
        <f>VLOOKUP(H87,Presupuesto!$B$11:$C$565,2,0)</f>
        <v>BECAS PROFESIONALIZANTES DOCENTE (PLAN DE REFORMA)</v>
      </c>
      <c r="J87" s="98" t="str">
        <f t="shared" si="5"/>
        <v>Posgrado</v>
      </c>
      <c r="K87" s="98" t="s">
        <v>411</v>
      </c>
      <c r="L87" s="98"/>
    </row>
    <row r="88" spans="3:12">
      <c r="C88" s="141"/>
      <c r="D88" s="158"/>
      <c r="E88" s="123"/>
      <c r="F88" s="97">
        <f t="shared" si="4"/>
        <v>0</v>
      </c>
      <c r="G88" s="161"/>
      <c r="H88" s="142" t="s">
        <v>1082</v>
      </c>
      <c r="I88" s="130" t="str">
        <f>VLOOKUP(H88,Presupuesto!$B$11:$C$565,2,0)</f>
        <v>PRESTAMOS A ESTUDIANTES</v>
      </c>
      <c r="J88" s="98" t="str">
        <f t="shared" si="5"/>
        <v>Posgrado</v>
      </c>
      <c r="K88" s="98" t="s">
        <v>411</v>
      </c>
      <c r="L88" s="98"/>
    </row>
    <row r="89" spans="3:12">
      <c r="C89" s="141"/>
      <c r="D89" s="158"/>
      <c r="E89" s="123"/>
      <c r="F89" s="97">
        <f t="shared" si="4"/>
        <v>0</v>
      </c>
      <c r="G89" s="161"/>
      <c r="H89" s="142" t="s">
        <v>1084</v>
      </c>
      <c r="I89" s="130" t="str">
        <f>VLOOKUP(H89,Presupuesto!$B$11:$C$565,2,0)</f>
        <v>BECAS TALLERES EMPLEADOS A ESTUDIANTES</v>
      </c>
      <c r="J89" s="98" t="str">
        <f t="shared" si="5"/>
        <v>Posgrado</v>
      </c>
      <c r="K89" s="98" t="s">
        <v>411</v>
      </c>
      <c r="L89" s="98"/>
    </row>
    <row r="90" spans="3:12">
      <c r="C90" s="141"/>
      <c r="D90" s="158"/>
      <c r="E90" s="123"/>
      <c r="F90" s="97">
        <f t="shared" si="4"/>
        <v>0</v>
      </c>
      <c r="G90" s="161"/>
      <c r="H90" s="142" t="s">
        <v>1086</v>
      </c>
      <c r="I90" s="130" t="str">
        <f>VLOOKUP(H90,Presupuesto!$B$11:$C$565,2,0)</f>
        <v>BECAS EXTERNAS DE INVESTIGACION</v>
      </c>
      <c r="J90" s="98" t="str">
        <f t="shared" si="5"/>
        <v>Posgrado</v>
      </c>
      <c r="K90" s="98" t="s">
        <v>411</v>
      </c>
      <c r="L90" s="98"/>
    </row>
    <row r="91" spans="3:12">
      <c r="C91" s="141"/>
      <c r="D91" s="158"/>
      <c r="E91" s="123"/>
      <c r="F91" s="97">
        <f t="shared" si="4"/>
        <v>0</v>
      </c>
      <c r="G91" s="161"/>
      <c r="H91" s="142" t="s">
        <v>1088</v>
      </c>
      <c r="I91" s="130" t="str">
        <f>VLOOKUP(H91,Presupuesto!$B$11:$C$565,2,0)</f>
        <v>BECAS SUSTANTIVAS DE INVESTIGACIÓN</v>
      </c>
      <c r="J91" s="98" t="str">
        <f t="shared" si="5"/>
        <v>Posgrado</v>
      </c>
      <c r="K91" s="98" t="s">
        <v>411</v>
      </c>
      <c r="L91" s="98"/>
    </row>
    <row r="92" spans="3:12">
      <c r="C92" s="141"/>
      <c r="D92" s="158"/>
      <c r="E92" s="123"/>
      <c r="F92" s="97">
        <f t="shared" si="4"/>
        <v>0</v>
      </c>
      <c r="G92" s="161"/>
      <c r="H92" s="142" t="s">
        <v>1090</v>
      </c>
      <c r="I92" s="130" t="str">
        <f>VLOOKUP(H92,Presupuesto!$B$11:$C$565,2,0)</f>
        <v>BECAS DE INVEST, PARA ESTUD. DE PREGRADO</v>
      </c>
      <c r="J92" s="98" t="str">
        <f t="shared" si="5"/>
        <v>Posgrado</v>
      </c>
      <c r="K92" s="98" t="s">
        <v>411</v>
      </c>
      <c r="L92" s="98"/>
    </row>
    <row r="93" spans="3:12">
      <c r="C93" s="141"/>
      <c r="D93" s="158"/>
      <c r="E93" s="123"/>
      <c r="F93" s="97">
        <f t="shared" si="4"/>
        <v>0</v>
      </c>
      <c r="G93" s="161"/>
      <c r="H93" s="142" t="s">
        <v>1092</v>
      </c>
      <c r="I93" s="130" t="str">
        <f>VLOOKUP(H93,Presupuesto!$B$11:$C$565,2,0)</f>
        <v>BECAS DE INVEST. PARA DOC.DE POST-GRADO</v>
      </c>
      <c r="J93" s="98" t="str">
        <f t="shared" si="5"/>
        <v>Posgrado</v>
      </c>
      <c r="K93" s="98" t="s">
        <v>411</v>
      </c>
      <c r="L93" s="98"/>
    </row>
    <row r="94" spans="3:12">
      <c r="C94" s="141"/>
      <c r="D94" s="158"/>
      <c r="E94" s="123"/>
      <c r="F94" s="97">
        <f t="shared" si="4"/>
        <v>0</v>
      </c>
      <c r="G94" s="161"/>
      <c r="H94" s="142" t="s">
        <v>1094</v>
      </c>
      <c r="I94" s="130" t="str">
        <f>VLOOKUP(H94,Presupuesto!$B$11:$C$565,2,0)</f>
        <v>BECAS BÁSICAS DE INVESTIGACIÓN</v>
      </c>
      <c r="J94" s="98" t="str">
        <f t="shared" si="5"/>
        <v>Posgrado</v>
      </c>
      <c r="K94" s="98" t="s">
        <v>411</v>
      </c>
      <c r="L94" s="98"/>
    </row>
    <row r="95" spans="3:12">
      <c r="C95" s="141"/>
      <c r="D95" s="158"/>
      <c r="E95" s="123"/>
      <c r="F95" s="97">
        <f t="shared" si="4"/>
        <v>0</v>
      </c>
      <c r="G95" s="161"/>
      <c r="H95" s="142" t="s">
        <v>1096</v>
      </c>
      <c r="I95" s="130" t="str">
        <f>VLOOKUP(H95,Presupuesto!$B$11:$C$565,2,0)</f>
        <v>BECAS RELEVO GENERACIONAL</v>
      </c>
      <c r="J95" s="98" t="str">
        <f t="shared" si="5"/>
        <v>Posgrado</v>
      </c>
      <c r="K95" s="98" t="s">
        <v>411</v>
      </c>
      <c r="L95" s="98"/>
    </row>
    <row r="96" spans="3:12">
      <c r="C96" s="141"/>
      <c r="D96" s="158"/>
      <c r="E96" s="123"/>
      <c r="F96" s="97">
        <f t="shared" si="4"/>
        <v>0</v>
      </c>
      <c r="G96" s="161"/>
      <c r="H96" s="142" t="s">
        <v>1098</v>
      </c>
      <c r="I96" s="130" t="str">
        <f>VLOOKUP(H96,Presupuesto!$B$11:$C$565,2,0)</f>
        <v>BECAS DE EQUIDAD</v>
      </c>
      <c r="J96" s="98" t="str">
        <f t="shared" si="5"/>
        <v>Posgrado</v>
      </c>
      <c r="K96" s="98" t="s">
        <v>411</v>
      </c>
      <c r="L96" s="98"/>
    </row>
    <row r="97" spans="3:12">
      <c r="C97" s="141"/>
      <c r="D97" s="158"/>
      <c r="E97" s="123"/>
      <c r="F97" s="97">
        <f t="shared" si="4"/>
        <v>0</v>
      </c>
      <c r="G97" s="161"/>
      <c r="H97" s="142" t="s">
        <v>1100</v>
      </c>
      <c r="I97" s="130" t="str">
        <f>VLOOKUP(H97,Presupuesto!$B$11:$C$565,2,0)</f>
        <v>PREMIOS AL INVESTIGADOR</v>
      </c>
      <c r="J97" s="98" t="str">
        <f t="shared" si="5"/>
        <v>Posgrado</v>
      </c>
      <c r="K97" s="98" t="s">
        <v>411</v>
      </c>
      <c r="L97" s="98"/>
    </row>
    <row r="98" spans="3:12">
      <c r="C98" s="141"/>
      <c r="D98" s="158"/>
      <c r="E98" s="123"/>
      <c r="F98" s="97">
        <f t="shared" si="4"/>
        <v>0</v>
      </c>
      <c r="G98" s="161"/>
      <c r="H98" s="142" t="s">
        <v>1102</v>
      </c>
      <c r="I98" s="130" t="str">
        <f>VLOOKUP(H98,Presupuesto!$B$11:$C$565,2,0)</f>
        <v>BECAS DE INV. PARA ESTUDIANTES DE POSTGRADO</v>
      </c>
      <c r="J98" s="98" t="str">
        <f t="shared" si="5"/>
        <v>Posgrado</v>
      </c>
      <c r="K98" s="98" t="s">
        <v>411</v>
      </c>
      <c r="L98" s="98"/>
    </row>
    <row r="99" spans="3:12">
      <c r="C99" s="141"/>
      <c r="D99" s="158"/>
      <c r="E99" s="123"/>
      <c r="F99" s="97">
        <f t="shared" si="4"/>
        <v>0</v>
      </c>
      <c r="G99" s="161"/>
      <c r="H99" s="142" t="s">
        <v>1104</v>
      </c>
      <c r="I99" s="130" t="str">
        <f>VLOOKUP(H99,Presupuesto!$B$11:$C$565,2,0)</f>
        <v>Becas Especiales de Investigación</v>
      </c>
      <c r="J99" s="98" t="str">
        <f t="shared" si="5"/>
        <v>Posgrado</v>
      </c>
      <c r="K99" s="98" t="s">
        <v>411</v>
      </c>
      <c r="L99" s="98"/>
    </row>
    <row r="100" spans="3:12" ht="15.75" thickBot="1">
      <c r="C100" s="147"/>
      <c r="D100" s="222"/>
      <c r="E100" s="103"/>
      <c r="F100" s="105">
        <f t="shared" si="4"/>
        <v>0</v>
      </c>
      <c r="G100" s="162"/>
      <c r="H100" s="148"/>
      <c r="I100" s="132" t="e">
        <f>VLOOKUP(H100,Presupuesto!$B$11:$C$565,2,0)</f>
        <v>#N/A</v>
      </c>
      <c r="J100" s="106" t="str">
        <f t="shared" si="5"/>
        <v>Posgrado</v>
      </c>
      <c r="K100" s="124" t="s">
        <v>393</v>
      </c>
      <c r="L100" s="124"/>
    </row>
    <row r="102" spans="3:12" ht="15.75" thickBot="1"/>
    <row r="103" spans="3:12" ht="15.75" thickBot="1">
      <c r="C103" s="157" t="s">
        <v>53</v>
      </c>
      <c r="D103" s="371">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8"/>
      <c r="E106" s="93"/>
      <c r="F106" s="93"/>
      <c r="G106" s="93"/>
      <c r="H106" s="76"/>
      <c r="I106" s="76"/>
      <c r="J106" s="76"/>
      <c r="K106" s="112"/>
    </row>
    <row r="107" spans="3:12" ht="18.75">
      <c r="C107" s="210" t="e">
        <f>#VALUE!</f>
        <v>#VALUE!</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6">D110*E110</f>
        <v>0</v>
      </c>
      <c r="G110" s="161"/>
      <c r="H110" s="142" t="s">
        <v>1064</v>
      </c>
      <c r="I110" s="130" t="str">
        <f>VLOOKUP(H110,Presupuesto!$B$11:$C$565,2,0)</f>
        <v>BECAS</v>
      </c>
      <c r="J110" s="218" t="s">
        <v>1452</v>
      </c>
      <c r="K110" s="98" t="s">
        <v>393</v>
      </c>
      <c r="L110" s="98"/>
    </row>
    <row r="111" spans="3:12">
      <c r="C111" s="141"/>
      <c r="D111" s="158"/>
      <c r="E111" s="123"/>
      <c r="F111" s="97">
        <f t="shared" si="6"/>
        <v>0</v>
      </c>
      <c r="G111" s="161"/>
      <c r="H111" s="142" t="s">
        <v>1066</v>
      </c>
      <c r="I111" s="130" t="str">
        <f>VLOOKUP(H111,Presupuesto!$B$11:$C$565,2,0)</f>
        <v>BECAS ESTUDIANTES DE PREGRADO (PLAN REFORMA)</v>
      </c>
      <c r="J111" s="98" t="str">
        <f>$J$110</f>
        <v>Posgrado</v>
      </c>
      <c r="K111" s="98" t="s">
        <v>411</v>
      </c>
      <c r="L111" s="98"/>
    </row>
    <row r="112" spans="3:12">
      <c r="C112" s="141"/>
      <c r="D112" s="158"/>
      <c r="E112" s="123"/>
      <c r="F112" s="97">
        <f t="shared" si="6"/>
        <v>0</v>
      </c>
      <c r="G112" s="161"/>
      <c r="H112" s="142" t="s">
        <v>1068</v>
      </c>
      <c r="I112" s="130" t="str">
        <f>VLOOKUP(H112,Presupuesto!$B$11:$C$565,2,0)</f>
        <v>BECAS CONVENIO MINISTERIO SALUD -IHSS-UNAH</v>
      </c>
      <c r="J112" s="98" t="str">
        <f t="shared" ref="J112:J131" si="7">$J$110</f>
        <v>Posgrado</v>
      </c>
      <c r="K112" s="98" t="s">
        <v>411</v>
      </c>
      <c r="L112" s="98"/>
    </row>
    <row r="113" spans="3:12">
      <c r="C113" s="141"/>
      <c r="D113" s="158"/>
      <c r="E113" s="123"/>
      <c r="F113" s="97">
        <f t="shared" si="6"/>
        <v>0</v>
      </c>
      <c r="G113" s="161"/>
      <c r="H113" s="142" t="s">
        <v>1070</v>
      </c>
      <c r="I113" s="130" t="str">
        <f>VLOOKUP(H113,Presupuesto!$B$11:$C$565,2,0)</f>
        <v>BECAS DE ACTUALIZACION Y CAPACITACION DOCENTE</v>
      </c>
      <c r="J113" s="98" t="str">
        <f t="shared" si="7"/>
        <v>Posgrado</v>
      </c>
      <c r="K113" s="98" t="s">
        <v>411</v>
      </c>
      <c r="L113" s="98"/>
    </row>
    <row r="114" spans="3:12">
      <c r="C114" s="141"/>
      <c r="D114" s="158"/>
      <c r="E114" s="123"/>
      <c r="F114" s="97">
        <f t="shared" si="6"/>
        <v>0</v>
      </c>
      <c r="G114" s="161"/>
      <c r="H114" s="142" t="s">
        <v>1072</v>
      </c>
      <c r="I114" s="130" t="str">
        <f>VLOOKUP(H114,Presupuesto!$B$11:$C$565,2,0)</f>
        <v>BECAS EXCELENCIA ACADEMICA</v>
      </c>
      <c r="J114" s="98" t="str">
        <f t="shared" si="7"/>
        <v>Posgrado</v>
      </c>
      <c r="K114" s="98" t="s">
        <v>411</v>
      </c>
      <c r="L114" s="98"/>
    </row>
    <row r="115" spans="3:12">
      <c r="C115" s="141"/>
      <c r="D115" s="158"/>
      <c r="E115" s="123"/>
      <c r="F115" s="97">
        <f t="shared" si="6"/>
        <v>0</v>
      </c>
      <c r="G115" s="161"/>
      <c r="H115" s="142" t="s">
        <v>1074</v>
      </c>
      <c r="I115" s="130" t="str">
        <f>VLOOKUP(H115,Presupuesto!$B$11:$C$565,2,0)</f>
        <v>BECAS PARA HIJOS DE LOS TRABAJADORES</v>
      </c>
      <c r="J115" s="98" t="str">
        <f t="shared" si="7"/>
        <v>Posgrado</v>
      </c>
      <c r="K115" s="98" t="s">
        <v>400</v>
      </c>
      <c r="L115" s="98"/>
    </row>
    <row r="116" spans="3:12">
      <c r="C116" s="141"/>
      <c r="D116" s="158"/>
      <c r="E116" s="123"/>
      <c r="F116" s="97">
        <f t="shared" si="6"/>
        <v>0</v>
      </c>
      <c r="G116" s="161"/>
      <c r="H116" s="142" t="s">
        <v>1076</v>
      </c>
      <c r="I116" s="130" t="str">
        <f>VLOOKUP(H116,Presupuesto!$B$11:$C$565,2,0)</f>
        <v>BECAS POST GRADO ECONOMIA</v>
      </c>
      <c r="J116" s="98" t="str">
        <f t="shared" si="7"/>
        <v>Posgrado</v>
      </c>
      <c r="K116" s="98" t="s">
        <v>411</v>
      </c>
      <c r="L116" s="98"/>
    </row>
    <row r="117" spans="3:12">
      <c r="C117" s="141"/>
      <c r="D117" s="158"/>
      <c r="E117" s="123"/>
      <c r="F117" s="97">
        <f t="shared" si="6"/>
        <v>0</v>
      </c>
      <c r="G117" s="161"/>
      <c r="H117" s="142" t="s">
        <v>1078</v>
      </c>
      <c r="I117" s="130" t="str">
        <f>VLOOKUP(H117,Presupuesto!$B$11:$C$565,2,0)</f>
        <v>BECAS POST-GRADO DE TRABAJO SOCIAL</v>
      </c>
      <c r="J117" s="98" t="str">
        <f t="shared" si="7"/>
        <v>Posgrado</v>
      </c>
      <c r="K117" s="98" t="s">
        <v>411</v>
      </c>
      <c r="L117" s="98"/>
    </row>
    <row r="118" spans="3:12">
      <c r="C118" s="141"/>
      <c r="D118" s="158"/>
      <c r="E118" s="123"/>
      <c r="F118" s="97">
        <f t="shared" si="6"/>
        <v>0</v>
      </c>
      <c r="G118" s="161"/>
      <c r="H118" s="142" t="s">
        <v>1080</v>
      </c>
      <c r="I118" s="130" t="str">
        <f>VLOOKUP(H118,Presupuesto!$B$11:$C$565,2,0)</f>
        <v>BECAS PROFESIONALIZANTES DOCENTE (PLAN DE REFORMA)</v>
      </c>
      <c r="J118" s="98" t="str">
        <f t="shared" si="7"/>
        <v>Posgrado</v>
      </c>
      <c r="K118" s="98" t="s">
        <v>411</v>
      </c>
      <c r="L118" s="98"/>
    </row>
    <row r="119" spans="3:12">
      <c r="C119" s="141"/>
      <c r="D119" s="158"/>
      <c r="E119" s="123"/>
      <c r="F119" s="97">
        <f t="shared" si="6"/>
        <v>0</v>
      </c>
      <c r="G119" s="161"/>
      <c r="H119" s="142" t="s">
        <v>1082</v>
      </c>
      <c r="I119" s="130" t="str">
        <f>VLOOKUP(H119,Presupuesto!$B$11:$C$565,2,0)</f>
        <v>PRESTAMOS A ESTUDIANTES</v>
      </c>
      <c r="J119" s="98" t="str">
        <f t="shared" si="7"/>
        <v>Posgrado</v>
      </c>
      <c r="K119" s="98" t="s">
        <v>411</v>
      </c>
      <c r="L119" s="98"/>
    </row>
    <row r="120" spans="3:12">
      <c r="C120" s="141"/>
      <c r="D120" s="158"/>
      <c r="E120" s="123"/>
      <c r="F120" s="97">
        <f t="shared" si="6"/>
        <v>0</v>
      </c>
      <c r="G120" s="161"/>
      <c r="H120" s="142" t="s">
        <v>1084</v>
      </c>
      <c r="I120" s="130" t="str">
        <f>VLOOKUP(H120,Presupuesto!$B$11:$C$565,2,0)</f>
        <v>BECAS TALLERES EMPLEADOS A ESTUDIANTES</v>
      </c>
      <c r="J120" s="98" t="str">
        <f t="shared" si="7"/>
        <v>Posgrado</v>
      </c>
      <c r="K120" s="98" t="s">
        <v>411</v>
      </c>
      <c r="L120" s="98"/>
    </row>
    <row r="121" spans="3:12">
      <c r="C121" s="141"/>
      <c r="D121" s="158"/>
      <c r="E121" s="123"/>
      <c r="F121" s="97">
        <f t="shared" si="6"/>
        <v>0</v>
      </c>
      <c r="G121" s="161"/>
      <c r="H121" s="142" t="s">
        <v>1086</v>
      </c>
      <c r="I121" s="130" t="str">
        <f>VLOOKUP(H121,Presupuesto!$B$11:$C$565,2,0)</f>
        <v>BECAS EXTERNAS DE INVESTIGACION</v>
      </c>
      <c r="J121" s="98" t="str">
        <f t="shared" si="7"/>
        <v>Posgrado</v>
      </c>
      <c r="K121" s="98" t="s">
        <v>411</v>
      </c>
      <c r="L121" s="98"/>
    </row>
    <row r="122" spans="3:12">
      <c r="C122" s="141"/>
      <c r="D122" s="158"/>
      <c r="E122" s="123"/>
      <c r="F122" s="97">
        <f t="shared" si="6"/>
        <v>0</v>
      </c>
      <c r="G122" s="161"/>
      <c r="H122" s="142" t="s">
        <v>1088</v>
      </c>
      <c r="I122" s="130" t="str">
        <f>VLOOKUP(H122,Presupuesto!$B$11:$C$565,2,0)</f>
        <v>BECAS SUSTANTIVAS DE INVESTIGACIÓN</v>
      </c>
      <c r="J122" s="98" t="str">
        <f t="shared" si="7"/>
        <v>Posgrado</v>
      </c>
      <c r="K122" s="98" t="s">
        <v>411</v>
      </c>
      <c r="L122" s="98"/>
    </row>
    <row r="123" spans="3:12">
      <c r="C123" s="141"/>
      <c r="D123" s="158"/>
      <c r="E123" s="123"/>
      <c r="F123" s="97">
        <f t="shared" si="6"/>
        <v>0</v>
      </c>
      <c r="G123" s="161"/>
      <c r="H123" s="142" t="s">
        <v>1090</v>
      </c>
      <c r="I123" s="130" t="str">
        <f>VLOOKUP(H123,Presupuesto!$B$11:$C$565,2,0)</f>
        <v>BECAS DE INVEST, PARA ESTUD. DE PREGRADO</v>
      </c>
      <c r="J123" s="98" t="str">
        <f t="shared" si="7"/>
        <v>Posgrado</v>
      </c>
      <c r="K123" s="98" t="s">
        <v>411</v>
      </c>
      <c r="L123" s="98"/>
    </row>
    <row r="124" spans="3:12">
      <c r="C124" s="141"/>
      <c r="D124" s="158"/>
      <c r="E124" s="123"/>
      <c r="F124" s="97">
        <f t="shared" si="6"/>
        <v>0</v>
      </c>
      <c r="G124" s="161"/>
      <c r="H124" s="142" t="s">
        <v>1092</v>
      </c>
      <c r="I124" s="130" t="str">
        <f>VLOOKUP(H124,Presupuesto!$B$11:$C$565,2,0)</f>
        <v>BECAS DE INVEST. PARA DOC.DE POST-GRADO</v>
      </c>
      <c r="J124" s="98" t="str">
        <f t="shared" si="7"/>
        <v>Posgrado</v>
      </c>
      <c r="K124" s="98" t="s">
        <v>411</v>
      </c>
      <c r="L124" s="98"/>
    </row>
    <row r="125" spans="3:12">
      <c r="C125" s="141"/>
      <c r="D125" s="158"/>
      <c r="E125" s="123"/>
      <c r="F125" s="97">
        <f t="shared" si="6"/>
        <v>0</v>
      </c>
      <c r="G125" s="161"/>
      <c r="H125" s="142" t="s">
        <v>1094</v>
      </c>
      <c r="I125" s="130" t="str">
        <f>VLOOKUP(H125,Presupuesto!$B$11:$C$565,2,0)</f>
        <v>BECAS BÁSICAS DE INVESTIGACIÓN</v>
      </c>
      <c r="J125" s="98" t="str">
        <f t="shared" si="7"/>
        <v>Posgrado</v>
      </c>
      <c r="K125" s="98" t="s">
        <v>411</v>
      </c>
      <c r="L125" s="98"/>
    </row>
    <row r="126" spans="3:12">
      <c r="C126" s="141"/>
      <c r="D126" s="158"/>
      <c r="E126" s="123"/>
      <c r="F126" s="97">
        <f t="shared" si="6"/>
        <v>0</v>
      </c>
      <c r="G126" s="161"/>
      <c r="H126" s="142" t="s">
        <v>1096</v>
      </c>
      <c r="I126" s="130" t="str">
        <f>VLOOKUP(H126,Presupuesto!$B$11:$C$565,2,0)</f>
        <v>BECAS RELEVO GENERACIONAL</v>
      </c>
      <c r="J126" s="98" t="str">
        <f t="shared" si="7"/>
        <v>Posgrado</v>
      </c>
      <c r="K126" s="98" t="s">
        <v>411</v>
      </c>
      <c r="L126" s="98"/>
    </row>
    <row r="127" spans="3:12">
      <c r="C127" s="141"/>
      <c r="D127" s="158"/>
      <c r="E127" s="123"/>
      <c r="F127" s="97">
        <f t="shared" si="6"/>
        <v>0</v>
      </c>
      <c r="G127" s="161"/>
      <c r="H127" s="142" t="s">
        <v>1098</v>
      </c>
      <c r="I127" s="130" t="str">
        <f>VLOOKUP(H127,Presupuesto!$B$11:$C$565,2,0)</f>
        <v>BECAS DE EQUIDAD</v>
      </c>
      <c r="J127" s="98" t="str">
        <f t="shared" si="7"/>
        <v>Posgrado</v>
      </c>
      <c r="K127" s="98" t="s">
        <v>411</v>
      </c>
      <c r="L127" s="98"/>
    </row>
    <row r="128" spans="3:12">
      <c r="C128" s="141"/>
      <c r="D128" s="158"/>
      <c r="E128" s="123"/>
      <c r="F128" s="97">
        <f t="shared" si="6"/>
        <v>0</v>
      </c>
      <c r="G128" s="161"/>
      <c r="H128" s="142" t="s">
        <v>1100</v>
      </c>
      <c r="I128" s="130" t="str">
        <f>VLOOKUP(H128,Presupuesto!$B$11:$C$565,2,0)</f>
        <v>PREMIOS AL INVESTIGADOR</v>
      </c>
      <c r="J128" s="98" t="str">
        <f t="shared" si="7"/>
        <v>Posgrado</v>
      </c>
      <c r="K128" s="98" t="s">
        <v>411</v>
      </c>
      <c r="L128" s="98"/>
    </row>
    <row r="129" spans="3:12">
      <c r="C129" s="141"/>
      <c r="D129" s="158"/>
      <c r="E129" s="123"/>
      <c r="F129" s="97">
        <f t="shared" si="6"/>
        <v>0</v>
      </c>
      <c r="G129" s="161"/>
      <c r="H129" s="142" t="s">
        <v>1102</v>
      </c>
      <c r="I129" s="130" t="str">
        <f>VLOOKUP(H129,Presupuesto!$B$11:$C$565,2,0)</f>
        <v>BECAS DE INV. PARA ESTUDIANTES DE POSTGRADO</v>
      </c>
      <c r="J129" s="98" t="str">
        <f t="shared" si="7"/>
        <v>Posgrado</v>
      </c>
      <c r="K129" s="98" t="s">
        <v>411</v>
      </c>
      <c r="L129" s="98"/>
    </row>
    <row r="130" spans="3:12">
      <c r="C130" s="141"/>
      <c r="D130" s="158"/>
      <c r="E130" s="123"/>
      <c r="F130" s="97">
        <f t="shared" si="6"/>
        <v>0</v>
      </c>
      <c r="G130" s="161"/>
      <c r="H130" s="142" t="s">
        <v>1104</v>
      </c>
      <c r="I130" s="130" t="str">
        <f>VLOOKUP(H130,Presupuesto!$B$11:$C$565,2,0)</f>
        <v>Becas Especiales de Investigación</v>
      </c>
      <c r="J130" s="98" t="str">
        <f t="shared" si="7"/>
        <v>Posgrado</v>
      </c>
      <c r="K130" s="98" t="s">
        <v>411</v>
      </c>
      <c r="L130" s="98"/>
    </row>
    <row r="131" spans="3:12" ht="15.75" thickBot="1">
      <c r="C131" s="147"/>
      <c r="D131" s="222"/>
      <c r="E131" s="103"/>
      <c r="F131" s="105">
        <f t="shared" si="6"/>
        <v>0</v>
      </c>
      <c r="G131" s="162"/>
      <c r="H131" s="148"/>
      <c r="I131" s="132" t="e">
        <f>VLOOKUP(H131,Presupuesto!$B$11:$C$565,2,0)</f>
        <v>#N/A</v>
      </c>
      <c r="J131" s="106" t="str">
        <f t="shared" si="7"/>
        <v>Posgrado</v>
      </c>
      <c r="K131" s="124" t="s">
        <v>393</v>
      </c>
      <c r="L131" s="124"/>
    </row>
  </sheetData>
  <dataValidations count="6">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110:H131 H79:H100 H53:H69">
      <formula1>#REF!</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 type="list" allowBlank="1" showInputMessage="1" showErrorMessage="1" errorTitle="¡Ingreso Inválido!" error="Verifique el valor ingresado." promptTitle="Ingrese el Objeto de Gasto" prompt="Ingrese el Objeto de Gasto" sqref="H48:H52">
      <formula1>#REF!</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2016-04-19T19:58:46Z</dcterms:modified>
</cp:coreProperties>
</file>